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/>
  <xr:revisionPtr revIDLastSave="0" documentId="13_ncr:1_{C750784E-2190-4228-936C-401048B9DD2C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START" sheetId="7" r:id="rId1"/>
    <sheet name="SZ_UEL berechnen" sheetId="4" r:id="rId2"/>
    <sheet name="SZ UEL herausrechnen (1)" sheetId="5" r:id="rId3"/>
    <sheet name="SZ UEL herausrechnen (2)" sheetId="8" r:id="rId4"/>
    <sheet name="Grundgage berechnen" sheetId="6" r:id="rId5"/>
  </sheets>
  <definedNames>
    <definedName name="DIT" localSheetId="2">#REF!</definedName>
    <definedName name="DIT">'SZ_UEL berechnen'!$E$36</definedName>
    <definedName name="_xlnm.Print_Area" localSheetId="1">'SZ_UEL berechnen'!$B$2:$W$70</definedName>
    <definedName name="Kostumbild" localSheetId="2">#REF!</definedName>
    <definedName name="Kostumbild">'SZ_UEL berechnen'!$E$44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" i="5" l="1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12" i="5"/>
  <c r="F13" i="6"/>
  <c r="H13" i="4" l="1"/>
  <c r="E13" i="4"/>
  <c r="F13" i="4"/>
  <c r="G13" i="4" s="1"/>
  <c r="F9" i="6" l="1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2" i="6"/>
  <c r="F11" i="6"/>
  <c r="F10" i="6"/>
  <c r="H12" i="4"/>
  <c r="F12" i="4"/>
  <c r="G12" i="4" s="1"/>
  <c r="H60" i="8"/>
  <c r="H59" i="8"/>
  <c r="I59" i="8" s="1"/>
  <c r="J59" i="8" s="1"/>
  <c r="H58" i="8"/>
  <c r="I58" i="8" s="1"/>
  <c r="H57" i="8"/>
  <c r="H56" i="8"/>
  <c r="H55" i="8"/>
  <c r="I55" i="8" s="1"/>
  <c r="J55" i="8" s="1"/>
  <c r="I54" i="8"/>
  <c r="J54" i="8" s="1"/>
  <c r="H54" i="8"/>
  <c r="H53" i="8"/>
  <c r="H52" i="8"/>
  <c r="H51" i="8"/>
  <c r="I51" i="8" s="1"/>
  <c r="J51" i="8" s="1"/>
  <c r="H50" i="8"/>
  <c r="I50" i="8" s="1"/>
  <c r="J50" i="8" s="1"/>
  <c r="H49" i="8"/>
  <c r="H48" i="8"/>
  <c r="H47" i="8"/>
  <c r="I47" i="8" s="1"/>
  <c r="J47" i="8" s="1"/>
  <c r="H46" i="8"/>
  <c r="I46" i="8" s="1"/>
  <c r="J46" i="8" s="1"/>
  <c r="H45" i="8"/>
  <c r="H44" i="8"/>
  <c r="H43" i="8"/>
  <c r="I43" i="8" s="1"/>
  <c r="J43" i="8" s="1"/>
  <c r="H42" i="8"/>
  <c r="I42" i="8" s="1"/>
  <c r="J42" i="8" s="1"/>
  <c r="H41" i="8"/>
  <c r="H40" i="8"/>
  <c r="I40" i="8" s="1"/>
  <c r="H39" i="8"/>
  <c r="I39" i="8" s="1"/>
  <c r="J39" i="8" s="1"/>
  <c r="H38" i="8"/>
  <c r="H37" i="8"/>
  <c r="H36" i="8"/>
  <c r="H35" i="8"/>
  <c r="I35" i="8" s="1"/>
  <c r="J35" i="8" s="1"/>
  <c r="I34" i="8"/>
  <c r="J34" i="8" s="1"/>
  <c r="H34" i="8"/>
  <c r="H33" i="8"/>
  <c r="H32" i="8"/>
  <c r="I32" i="8" s="1"/>
  <c r="H31" i="8"/>
  <c r="I31" i="8" s="1"/>
  <c r="J31" i="8" s="1"/>
  <c r="H30" i="8"/>
  <c r="H29" i="8"/>
  <c r="H28" i="8"/>
  <c r="I28" i="8" s="1"/>
  <c r="H27" i="8"/>
  <c r="I27" i="8" s="1"/>
  <c r="J27" i="8" s="1"/>
  <c r="I26" i="8"/>
  <c r="H26" i="8"/>
  <c r="H25" i="8"/>
  <c r="H24" i="8"/>
  <c r="I24" i="8" s="1"/>
  <c r="H23" i="8"/>
  <c r="I23" i="8" s="1"/>
  <c r="J23" i="8" s="1"/>
  <c r="H22" i="8"/>
  <c r="H21" i="8"/>
  <c r="I20" i="8"/>
  <c r="H20" i="8"/>
  <c r="H19" i="8"/>
  <c r="I19" i="8" s="1"/>
  <c r="J19" i="8" s="1"/>
  <c r="H18" i="8"/>
  <c r="I18" i="8" s="1"/>
  <c r="H17" i="8"/>
  <c r="I16" i="8"/>
  <c r="H16" i="8"/>
  <c r="H15" i="8"/>
  <c r="I15" i="8" s="1"/>
  <c r="J15" i="8" s="1"/>
  <c r="H13" i="8"/>
  <c r="H12" i="8"/>
  <c r="I12" i="8" s="1"/>
  <c r="J12" i="8" s="1"/>
  <c r="D60" i="8"/>
  <c r="D59" i="8"/>
  <c r="E59" i="8" s="1"/>
  <c r="F59" i="8" s="1"/>
  <c r="D58" i="8"/>
  <c r="E58" i="8" s="1"/>
  <c r="F58" i="8" s="1"/>
  <c r="D57" i="8"/>
  <c r="D56" i="8"/>
  <c r="D55" i="8"/>
  <c r="E55" i="8" s="1"/>
  <c r="F55" i="8" s="1"/>
  <c r="D54" i="8"/>
  <c r="E54" i="8" s="1"/>
  <c r="F54" i="8" s="1"/>
  <c r="D53" i="8"/>
  <c r="E53" i="8" s="1"/>
  <c r="D52" i="8"/>
  <c r="D51" i="8"/>
  <c r="E51" i="8" s="1"/>
  <c r="F51" i="8" s="1"/>
  <c r="D50" i="8"/>
  <c r="E50" i="8" s="1"/>
  <c r="F50" i="8" s="1"/>
  <c r="D49" i="8"/>
  <c r="D48" i="8"/>
  <c r="D47" i="8"/>
  <c r="E47" i="8" s="1"/>
  <c r="F47" i="8" s="1"/>
  <c r="E46" i="8"/>
  <c r="F46" i="8" s="1"/>
  <c r="D46" i="8"/>
  <c r="D45" i="8"/>
  <c r="D44" i="8"/>
  <c r="D43" i="8"/>
  <c r="E43" i="8" s="1"/>
  <c r="F43" i="8" s="1"/>
  <c r="D42" i="8"/>
  <c r="E42" i="8" s="1"/>
  <c r="F42" i="8" s="1"/>
  <c r="D41" i="8"/>
  <c r="E41" i="8" s="1"/>
  <c r="D40" i="8"/>
  <c r="D39" i="8"/>
  <c r="E39" i="8" s="1"/>
  <c r="F39" i="8" s="1"/>
  <c r="D38" i="8"/>
  <c r="E38" i="8" s="1"/>
  <c r="F38" i="8" s="1"/>
  <c r="D37" i="8"/>
  <c r="D36" i="8"/>
  <c r="D35" i="8"/>
  <c r="E35" i="8" s="1"/>
  <c r="F35" i="8" s="1"/>
  <c r="D34" i="8"/>
  <c r="E34" i="8" s="1"/>
  <c r="F34" i="8" s="1"/>
  <c r="D33" i="8"/>
  <c r="D32" i="8"/>
  <c r="D31" i="8"/>
  <c r="D30" i="8"/>
  <c r="E30" i="8" s="1"/>
  <c r="F30" i="8" s="1"/>
  <c r="D29" i="8"/>
  <c r="D28" i="8"/>
  <c r="D27" i="8"/>
  <c r="D26" i="8"/>
  <c r="E26" i="8" s="1"/>
  <c r="F26" i="8" s="1"/>
  <c r="D25" i="8"/>
  <c r="D24" i="8"/>
  <c r="D23" i="8"/>
  <c r="E23" i="8" s="1"/>
  <c r="F23" i="8" s="1"/>
  <c r="D22" i="8"/>
  <c r="E22" i="8" s="1"/>
  <c r="F22" i="8" s="1"/>
  <c r="D21" i="8"/>
  <c r="D20" i="8"/>
  <c r="D19" i="8"/>
  <c r="E19" i="8" s="1"/>
  <c r="F19" i="8" s="1"/>
  <c r="D18" i="8"/>
  <c r="E18" i="8" s="1"/>
  <c r="F18" i="8" s="1"/>
  <c r="D17" i="8"/>
  <c r="D16" i="8"/>
  <c r="D15" i="8"/>
  <c r="E15" i="8" s="1"/>
  <c r="F15" i="8" s="1"/>
  <c r="D13" i="8"/>
  <c r="D12" i="8"/>
  <c r="E12" i="8" s="1"/>
  <c r="F12" i="8" s="1"/>
  <c r="D14" i="8"/>
  <c r="E14" i="8" s="1"/>
  <c r="F14" i="8" s="1"/>
  <c r="H60" i="4"/>
  <c r="F60" i="4"/>
  <c r="G60" i="4" s="1"/>
  <c r="H59" i="4"/>
  <c r="F59" i="4"/>
  <c r="G59" i="4" s="1"/>
  <c r="H58" i="4"/>
  <c r="F58" i="4"/>
  <c r="G58" i="4" s="1"/>
  <c r="H57" i="4"/>
  <c r="F57" i="4"/>
  <c r="G57" i="4" s="1"/>
  <c r="H56" i="4"/>
  <c r="F56" i="4"/>
  <c r="G56" i="4" s="1"/>
  <c r="H55" i="4"/>
  <c r="F55" i="4"/>
  <c r="G55" i="4" s="1"/>
  <c r="H54" i="4"/>
  <c r="F54" i="4"/>
  <c r="G54" i="4" s="1"/>
  <c r="H53" i="4"/>
  <c r="F53" i="4"/>
  <c r="G53" i="4" s="1"/>
  <c r="H52" i="4"/>
  <c r="F52" i="4"/>
  <c r="G52" i="4" s="1"/>
  <c r="H51" i="4"/>
  <c r="F51" i="4"/>
  <c r="G51" i="4" s="1"/>
  <c r="H50" i="4"/>
  <c r="F50" i="4"/>
  <c r="G50" i="4" s="1"/>
  <c r="H49" i="4"/>
  <c r="F49" i="4"/>
  <c r="G49" i="4" s="1"/>
  <c r="H48" i="4"/>
  <c r="F48" i="4"/>
  <c r="G48" i="4" s="1"/>
  <c r="H47" i="4"/>
  <c r="F47" i="4"/>
  <c r="G47" i="4" s="1"/>
  <c r="H46" i="4"/>
  <c r="F46" i="4"/>
  <c r="G46" i="4" s="1"/>
  <c r="H45" i="4"/>
  <c r="F45" i="4"/>
  <c r="G45" i="4" s="1"/>
  <c r="H44" i="4"/>
  <c r="F44" i="4"/>
  <c r="G44" i="4" s="1"/>
  <c r="H43" i="4"/>
  <c r="F43" i="4"/>
  <c r="G43" i="4" s="1"/>
  <c r="H42" i="4"/>
  <c r="F42" i="4"/>
  <c r="G42" i="4" s="1"/>
  <c r="H41" i="4"/>
  <c r="F41" i="4"/>
  <c r="G41" i="4" s="1"/>
  <c r="H40" i="4"/>
  <c r="G40" i="4"/>
  <c r="F40" i="4"/>
  <c r="H39" i="4"/>
  <c r="F39" i="4"/>
  <c r="G39" i="4" s="1"/>
  <c r="H38" i="4"/>
  <c r="F38" i="4"/>
  <c r="G38" i="4" s="1"/>
  <c r="H37" i="4"/>
  <c r="F37" i="4"/>
  <c r="G37" i="4" s="1"/>
  <c r="H36" i="4"/>
  <c r="F36" i="4"/>
  <c r="G36" i="4" s="1"/>
  <c r="H35" i="4"/>
  <c r="F35" i="4"/>
  <c r="G35" i="4" s="1"/>
  <c r="H34" i="4"/>
  <c r="F34" i="4"/>
  <c r="G34" i="4" s="1"/>
  <c r="H33" i="4"/>
  <c r="F33" i="4"/>
  <c r="G33" i="4" s="1"/>
  <c r="H32" i="4"/>
  <c r="F32" i="4"/>
  <c r="G32" i="4" s="1"/>
  <c r="H31" i="4"/>
  <c r="F31" i="4"/>
  <c r="G31" i="4" s="1"/>
  <c r="H30" i="4"/>
  <c r="F30" i="4"/>
  <c r="G30" i="4" s="1"/>
  <c r="H29" i="4"/>
  <c r="F29" i="4"/>
  <c r="G29" i="4" s="1"/>
  <c r="H28" i="4"/>
  <c r="F28" i="4"/>
  <c r="G28" i="4" s="1"/>
  <c r="H27" i="4"/>
  <c r="F27" i="4"/>
  <c r="G27" i="4" s="1"/>
  <c r="H26" i="4"/>
  <c r="F26" i="4"/>
  <c r="G26" i="4" s="1"/>
  <c r="H25" i="4"/>
  <c r="F25" i="4"/>
  <c r="G25" i="4" s="1"/>
  <c r="H24" i="4"/>
  <c r="F24" i="4"/>
  <c r="G24" i="4" s="1"/>
  <c r="H23" i="4"/>
  <c r="F23" i="4"/>
  <c r="G23" i="4" s="1"/>
  <c r="H22" i="4"/>
  <c r="F22" i="4"/>
  <c r="G22" i="4" s="1"/>
  <c r="H21" i="4"/>
  <c r="F21" i="4"/>
  <c r="G21" i="4" s="1"/>
  <c r="H20" i="4"/>
  <c r="F20" i="4"/>
  <c r="G20" i="4" s="1"/>
  <c r="H19" i="4"/>
  <c r="F19" i="4"/>
  <c r="G19" i="4" s="1"/>
  <c r="H18" i="4"/>
  <c r="F18" i="4"/>
  <c r="G18" i="4" s="1"/>
  <c r="H17" i="4"/>
  <c r="F17" i="4"/>
  <c r="G17" i="4" s="1"/>
  <c r="H16" i="4"/>
  <c r="F16" i="4"/>
  <c r="G16" i="4" s="1"/>
  <c r="H15" i="4"/>
  <c r="F15" i="4"/>
  <c r="G15" i="4" s="1"/>
  <c r="H14" i="4"/>
  <c r="F14" i="4"/>
  <c r="G14" i="4" s="1"/>
  <c r="I60" i="5"/>
  <c r="I59" i="5"/>
  <c r="I58" i="5"/>
  <c r="J58" i="5" s="1"/>
  <c r="K58" i="5" s="1"/>
  <c r="I57" i="5"/>
  <c r="J57" i="5" s="1"/>
  <c r="I56" i="5"/>
  <c r="I55" i="5"/>
  <c r="J55" i="5" s="1"/>
  <c r="K55" i="5" s="1"/>
  <c r="I54" i="5"/>
  <c r="J54" i="5" s="1"/>
  <c r="K54" i="5" s="1"/>
  <c r="I53" i="5"/>
  <c r="I52" i="5"/>
  <c r="I51" i="5"/>
  <c r="I50" i="5"/>
  <c r="J50" i="5" s="1"/>
  <c r="K50" i="5" s="1"/>
  <c r="I49" i="5"/>
  <c r="I48" i="5"/>
  <c r="I47" i="5"/>
  <c r="I46" i="5"/>
  <c r="J46" i="5" s="1"/>
  <c r="K46" i="5" s="1"/>
  <c r="I45" i="5"/>
  <c r="I44" i="5"/>
  <c r="I43" i="5"/>
  <c r="I42" i="5"/>
  <c r="J42" i="5" s="1"/>
  <c r="K42" i="5" s="1"/>
  <c r="I41" i="5"/>
  <c r="J41" i="5" s="1"/>
  <c r="I40" i="5"/>
  <c r="I39" i="5"/>
  <c r="I38" i="5"/>
  <c r="J38" i="5" s="1"/>
  <c r="K38" i="5" s="1"/>
  <c r="I37" i="5"/>
  <c r="I36" i="5"/>
  <c r="I35" i="5"/>
  <c r="J35" i="5" s="1"/>
  <c r="K35" i="5" s="1"/>
  <c r="I34" i="5"/>
  <c r="J34" i="5" s="1"/>
  <c r="K34" i="5" s="1"/>
  <c r="I33" i="5"/>
  <c r="I32" i="5"/>
  <c r="I31" i="5"/>
  <c r="J31" i="5" s="1"/>
  <c r="K31" i="5" s="1"/>
  <c r="I30" i="5"/>
  <c r="J30" i="5" s="1"/>
  <c r="K30" i="5" s="1"/>
  <c r="I29" i="5"/>
  <c r="I28" i="5"/>
  <c r="I27" i="5"/>
  <c r="J27" i="5" s="1"/>
  <c r="K27" i="5" s="1"/>
  <c r="I26" i="5"/>
  <c r="J26" i="5" s="1"/>
  <c r="K26" i="5" s="1"/>
  <c r="I25" i="5"/>
  <c r="J25" i="5" s="1"/>
  <c r="I24" i="5"/>
  <c r="I23" i="5"/>
  <c r="J23" i="5" s="1"/>
  <c r="K23" i="5" s="1"/>
  <c r="I22" i="5"/>
  <c r="J22" i="5" s="1"/>
  <c r="K22" i="5" s="1"/>
  <c r="I21" i="5"/>
  <c r="I20" i="5"/>
  <c r="I19" i="5"/>
  <c r="J19" i="5" s="1"/>
  <c r="K19" i="5" s="1"/>
  <c r="I18" i="5"/>
  <c r="J18" i="5" s="1"/>
  <c r="K18" i="5" s="1"/>
  <c r="I17" i="5"/>
  <c r="I16" i="5"/>
  <c r="I15" i="5"/>
  <c r="J15" i="5" s="1"/>
  <c r="K15" i="5" s="1"/>
  <c r="I14" i="5"/>
  <c r="J14" i="5" s="1"/>
  <c r="K14" i="5" s="1"/>
  <c r="I12" i="5"/>
  <c r="I13" i="5"/>
  <c r="D60" i="5"/>
  <c r="D59" i="5"/>
  <c r="E59" i="5" s="1"/>
  <c r="F59" i="5" s="1"/>
  <c r="D58" i="5"/>
  <c r="E58" i="5" s="1"/>
  <c r="F58" i="5" s="1"/>
  <c r="D57" i="5"/>
  <c r="D56" i="5"/>
  <c r="D55" i="5"/>
  <c r="E55" i="5" s="1"/>
  <c r="F55" i="5" s="1"/>
  <c r="D54" i="5"/>
  <c r="E54" i="5" s="1"/>
  <c r="F54" i="5" s="1"/>
  <c r="D53" i="5"/>
  <c r="D52" i="5"/>
  <c r="D51" i="5"/>
  <c r="E51" i="5" s="1"/>
  <c r="F51" i="5" s="1"/>
  <c r="D50" i="5"/>
  <c r="E50" i="5" s="1"/>
  <c r="F50" i="5" s="1"/>
  <c r="D49" i="5"/>
  <c r="D48" i="5"/>
  <c r="D47" i="5"/>
  <c r="E47" i="5" s="1"/>
  <c r="F47" i="5" s="1"/>
  <c r="D46" i="5"/>
  <c r="E46" i="5" s="1"/>
  <c r="F46" i="5" s="1"/>
  <c r="D45" i="5"/>
  <c r="D44" i="5"/>
  <c r="D43" i="5"/>
  <c r="E43" i="5" s="1"/>
  <c r="F43" i="5" s="1"/>
  <c r="D42" i="5"/>
  <c r="E42" i="5" s="1"/>
  <c r="F42" i="5" s="1"/>
  <c r="D41" i="5"/>
  <c r="D40" i="5"/>
  <c r="D39" i="5"/>
  <c r="E39" i="5" s="1"/>
  <c r="F39" i="5" s="1"/>
  <c r="D38" i="5"/>
  <c r="E38" i="5" s="1"/>
  <c r="F38" i="5" s="1"/>
  <c r="D37" i="5"/>
  <c r="D36" i="5"/>
  <c r="D35" i="5"/>
  <c r="E35" i="5" s="1"/>
  <c r="F35" i="5" s="1"/>
  <c r="D34" i="5"/>
  <c r="E34" i="5" s="1"/>
  <c r="F34" i="5" s="1"/>
  <c r="D33" i="5"/>
  <c r="D32" i="5"/>
  <c r="D31" i="5"/>
  <c r="E31" i="5" s="1"/>
  <c r="F31" i="5" s="1"/>
  <c r="E30" i="5"/>
  <c r="F30" i="5" s="1"/>
  <c r="D30" i="5"/>
  <c r="D29" i="5"/>
  <c r="D28" i="5"/>
  <c r="D27" i="5"/>
  <c r="E27" i="5" s="1"/>
  <c r="F27" i="5" s="1"/>
  <c r="D26" i="5"/>
  <c r="E26" i="5" s="1"/>
  <c r="F26" i="5" s="1"/>
  <c r="D25" i="5"/>
  <c r="D24" i="5"/>
  <c r="D23" i="5"/>
  <c r="E23" i="5" s="1"/>
  <c r="F23" i="5" s="1"/>
  <c r="D22" i="5"/>
  <c r="E22" i="5" s="1"/>
  <c r="F22" i="5" s="1"/>
  <c r="D21" i="5"/>
  <c r="D20" i="5"/>
  <c r="D19" i="5"/>
  <c r="E19" i="5" s="1"/>
  <c r="F19" i="5" s="1"/>
  <c r="D18" i="5"/>
  <c r="E18" i="5" s="1"/>
  <c r="F18" i="5" s="1"/>
  <c r="D17" i="5"/>
  <c r="D16" i="5"/>
  <c r="D15" i="5"/>
  <c r="E15" i="5" s="1"/>
  <c r="F15" i="5" s="1"/>
  <c r="D14" i="5"/>
  <c r="E14" i="5" s="1"/>
  <c r="F14" i="5" s="1"/>
  <c r="D12" i="5"/>
  <c r="D13" i="5"/>
  <c r="E13" i="5" s="1"/>
  <c r="H14" i="8"/>
  <c r="E31" i="8" l="1"/>
  <c r="F31" i="8" s="1"/>
  <c r="J51" i="5"/>
  <c r="K51" i="5" s="1"/>
  <c r="J39" i="5"/>
  <c r="K39" i="5" s="1"/>
  <c r="J47" i="5"/>
  <c r="K47" i="5" s="1"/>
  <c r="J59" i="5"/>
  <c r="K59" i="5" s="1"/>
  <c r="J38" i="8"/>
  <c r="E27" i="8"/>
  <c r="F27" i="8" s="1"/>
  <c r="J20" i="8"/>
  <c r="I22" i="8"/>
  <c r="J22" i="8" s="1"/>
  <c r="J28" i="8"/>
  <c r="I30" i="8"/>
  <c r="J30" i="8" s="1"/>
  <c r="J36" i="8"/>
  <c r="I38" i="8"/>
  <c r="J18" i="8"/>
  <c r="J26" i="8"/>
  <c r="I36" i="8"/>
  <c r="I44" i="8"/>
  <c r="J44" i="8" s="1"/>
  <c r="J16" i="8"/>
  <c r="J24" i="8"/>
  <c r="J32" i="8"/>
  <c r="J40" i="8"/>
  <c r="J58" i="8"/>
  <c r="J43" i="5"/>
  <c r="K43" i="5" s="1"/>
  <c r="I17" i="8"/>
  <c r="J17" i="8" s="1"/>
  <c r="I21" i="8"/>
  <c r="J21" i="8" s="1"/>
  <c r="I25" i="8"/>
  <c r="J25" i="8" s="1"/>
  <c r="I29" i="8"/>
  <c r="J29" i="8" s="1"/>
  <c r="I33" i="8"/>
  <c r="J33" i="8" s="1"/>
  <c r="I37" i="8"/>
  <c r="J37" i="8" s="1"/>
  <c r="I41" i="8"/>
  <c r="J41" i="8" s="1"/>
  <c r="I45" i="8"/>
  <c r="J45" i="8" s="1"/>
  <c r="I49" i="8"/>
  <c r="J49" i="8" s="1"/>
  <c r="I53" i="8"/>
  <c r="J53" i="8" s="1"/>
  <c r="I57" i="8"/>
  <c r="J57" i="8" s="1"/>
  <c r="I48" i="8"/>
  <c r="J48" i="8" s="1"/>
  <c r="I52" i="8"/>
  <c r="J52" i="8" s="1"/>
  <c r="I56" i="8"/>
  <c r="J56" i="8" s="1"/>
  <c r="I60" i="8"/>
  <c r="J60" i="8" s="1"/>
  <c r="I13" i="8"/>
  <c r="J13" i="8" s="1"/>
  <c r="I14" i="8"/>
  <c r="J14" i="8" s="1"/>
  <c r="F24" i="8"/>
  <c r="F21" i="8"/>
  <c r="E17" i="8"/>
  <c r="F17" i="8" s="1"/>
  <c r="E21" i="8"/>
  <c r="E25" i="8"/>
  <c r="F25" i="8" s="1"/>
  <c r="E29" i="8"/>
  <c r="F29" i="8" s="1"/>
  <c r="E33" i="8"/>
  <c r="F33" i="8" s="1"/>
  <c r="E37" i="8"/>
  <c r="F37" i="8" s="1"/>
  <c r="E45" i="8"/>
  <c r="F45" i="8" s="1"/>
  <c r="E49" i="8"/>
  <c r="F49" i="8" s="1"/>
  <c r="E57" i="8"/>
  <c r="F57" i="8" s="1"/>
  <c r="E16" i="8"/>
  <c r="F16" i="8" s="1"/>
  <c r="E20" i="8"/>
  <c r="F20" i="8" s="1"/>
  <c r="E24" i="8"/>
  <c r="E28" i="8"/>
  <c r="F28" i="8" s="1"/>
  <c r="E32" i="8"/>
  <c r="F32" i="8" s="1"/>
  <c r="E36" i="8"/>
  <c r="F36" i="8" s="1"/>
  <c r="E40" i="8"/>
  <c r="F40" i="8" s="1"/>
  <c r="F41" i="8"/>
  <c r="E44" i="8"/>
  <c r="F44" i="8" s="1"/>
  <c r="E48" i="8"/>
  <c r="F48" i="8" s="1"/>
  <c r="E52" i="8"/>
  <c r="F52" i="8" s="1"/>
  <c r="F53" i="8"/>
  <c r="E56" i="8"/>
  <c r="F56" i="8" s="1"/>
  <c r="E60" i="8"/>
  <c r="F60" i="8" s="1"/>
  <c r="E13" i="8"/>
  <c r="F13" i="8" s="1"/>
  <c r="J17" i="5"/>
  <c r="K17" i="5" s="1"/>
  <c r="J21" i="5"/>
  <c r="K21" i="5" s="1"/>
  <c r="J29" i="5"/>
  <c r="K29" i="5" s="1"/>
  <c r="J33" i="5"/>
  <c r="K33" i="5" s="1"/>
  <c r="J37" i="5"/>
  <c r="K37" i="5" s="1"/>
  <c r="J45" i="5"/>
  <c r="K45" i="5" s="1"/>
  <c r="J49" i="5"/>
  <c r="K49" i="5" s="1"/>
  <c r="J53" i="5"/>
  <c r="K53" i="5" s="1"/>
  <c r="J16" i="5"/>
  <c r="K16" i="5" s="1"/>
  <c r="J20" i="5"/>
  <c r="K20" i="5" s="1"/>
  <c r="J24" i="5"/>
  <c r="K24" i="5" s="1"/>
  <c r="K25" i="5"/>
  <c r="J28" i="5"/>
  <c r="K28" i="5" s="1"/>
  <c r="J32" i="5"/>
  <c r="K32" i="5" s="1"/>
  <c r="J36" i="5"/>
  <c r="K36" i="5" s="1"/>
  <c r="J40" i="5"/>
  <c r="K40" i="5" s="1"/>
  <c r="K41" i="5"/>
  <c r="J44" i="5"/>
  <c r="K44" i="5" s="1"/>
  <c r="J48" i="5"/>
  <c r="K48" i="5" s="1"/>
  <c r="J52" i="5"/>
  <c r="K52" i="5" s="1"/>
  <c r="J56" i="5"/>
  <c r="K56" i="5" s="1"/>
  <c r="K57" i="5"/>
  <c r="J60" i="5"/>
  <c r="K60" i="5" s="1"/>
  <c r="J12" i="5"/>
  <c r="K12" i="5" s="1"/>
  <c r="E17" i="5"/>
  <c r="F17" i="5" s="1"/>
  <c r="E21" i="5"/>
  <c r="F21" i="5" s="1"/>
  <c r="E25" i="5"/>
  <c r="F25" i="5" s="1"/>
  <c r="E29" i="5"/>
  <c r="F29" i="5" s="1"/>
  <c r="E33" i="5"/>
  <c r="F33" i="5" s="1"/>
  <c r="E37" i="5"/>
  <c r="F37" i="5" s="1"/>
  <c r="E41" i="5"/>
  <c r="F41" i="5" s="1"/>
  <c r="E45" i="5"/>
  <c r="F45" i="5" s="1"/>
  <c r="E49" i="5"/>
  <c r="F49" i="5" s="1"/>
  <c r="E53" i="5"/>
  <c r="F53" i="5" s="1"/>
  <c r="E57" i="5"/>
  <c r="F57" i="5" s="1"/>
  <c r="E16" i="5"/>
  <c r="F16" i="5" s="1"/>
  <c r="E20" i="5"/>
  <c r="F20" i="5" s="1"/>
  <c r="E24" i="5"/>
  <c r="F24" i="5" s="1"/>
  <c r="E28" i="5"/>
  <c r="F28" i="5" s="1"/>
  <c r="E32" i="5"/>
  <c r="F32" i="5" s="1"/>
  <c r="E36" i="5"/>
  <c r="F36" i="5" s="1"/>
  <c r="E40" i="5"/>
  <c r="F40" i="5" s="1"/>
  <c r="E44" i="5"/>
  <c r="F44" i="5" s="1"/>
  <c r="E48" i="5"/>
  <c r="F48" i="5" s="1"/>
  <c r="E52" i="5"/>
  <c r="F52" i="5" s="1"/>
  <c r="E56" i="5"/>
  <c r="F56" i="5" s="1"/>
  <c r="E60" i="5"/>
  <c r="F60" i="5" s="1"/>
  <c r="E12" i="5"/>
  <c r="F12" i="5" s="1"/>
  <c r="J13" i="5"/>
  <c r="K13" i="5" s="1"/>
  <c r="F13" i="5"/>
  <c r="E12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V46" i="4" l="1"/>
  <c r="U46" i="4"/>
  <c r="M46" i="4"/>
  <c r="Q46" i="4"/>
  <c r="I46" i="4"/>
  <c r="W46" i="4"/>
  <c r="V34" i="4"/>
  <c r="U34" i="4"/>
  <c r="M34" i="4"/>
  <c r="W34" i="4"/>
  <c r="I34" i="4"/>
  <c r="Q34" i="4"/>
  <c r="W22" i="4"/>
  <c r="Q22" i="4"/>
  <c r="V22" i="4"/>
  <c r="U22" i="4"/>
  <c r="M22" i="4"/>
  <c r="I22" i="4"/>
  <c r="U57" i="4"/>
  <c r="Q57" i="4"/>
  <c r="W57" i="4"/>
  <c r="M57" i="4"/>
  <c r="V57" i="4"/>
  <c r="I57" i="4"/>
  <c r="U45" i="4"/>
  <c r="Q45" i="4"/>
  <c r="W45" i="4"/>
  <c r="M45" i="4"/>
  <c r="V45" i="4"/>
  <c r="I45" i="4"/>
  <c r="U33" i="4"/>
  <c r="Q33" i="4"/>
  <c r="W33" i="4"/>
  <c r="M33" i="4"/>
  <c r="V33" i="4"/>
  <c r="I33" i="4"/>
  <c r="U29" i="4"/>
  <c r="Q29" i="4"/>
  <c r="W29" i="4"/>
  <c r="M29" i="4"/>
  <c r="V29" i="4"/>
  <c r="I29" i="4"/>
  <c r="U25" i="4"/>
  <c r="Q25" i="4"/>
  <c r="W25" i="4"/>
  <c r="M25" i="4"/>
  <c r="V25" i="4"/>
  <c r="I25" i="4"/>
  <c r="W21" i="4"/>
  <c r="M21" i="4"/>
  <c r="V21" i="4"/>
  <c r="U21" i="4"/>
  <c r="Q21" i="4"/>
  <c r="I21" i="4"/>
  <c r="W17" i="4"/>
  <c r="M17" i="4"/>
  <c r="V17" i="4"/>
  <c r="U17" i="4"/>
  <c r="Q17" i="4"/>
  <c r="I17" i="4"/>
  <c r="V54" i="4"/>
  <c r="U54" i="4"/>
  <c r="M54" i="4"/>
  <c r="W54" i="4"/>
  <c r="Q54" i="4"/>
  <c r="I54" i="4"/>
  <c r="V42" i="4"/>
  <c r="U42" i="4"/>
  <c r="M42" i="4"/>
  <c r="Q42" i="4"/>
  <c r="W42" i="4"/>
  <c r="I42" i="4"/>
  <c r="V30" i="4"/>
  <c r="U30" i="4"/>
  <c r="M30" i="4"/>
  <c r="Q30" i="4"/>
  <c r="I30" i="4"/>
  <c r="W30" i="4"/>
  <c r="U14" i="4"/>
  <c r="W14" i="4"/>
  <c r="Q14" i="4"/>
  <c r="I14" i="4"/>
  <c r="M14" i="4"/>
  <c r="V14" i="4"/>
  <c r="U53" i="4"/>
  <c r="Q53" i="4"/>
  <c r="W53" i="4"/>
  <c r="M53" i="4"/>
  <c r="V53" i="4"/>
  <c r="I53" i="4"/>
  <c r="U41" i="4"/>
  <c r="Q41" i="4"/>
  <c r="W41" i="4"/>
  <c r="M41" i="4"/>
  <c r="V41" i="4"/>
  <c r="I41" i="4"/>
  <c r="U60" i="4"/>
  <c r="M60" i="4"/>
  <c r="W60" i="4"/>
  <c r="Q60" i="4"/>
  <c r="I60" i="4"/>
  <c r="V60" i="4"/>
  <c r="V56" i="4"/>
  <c r="U56" i="4"/>
  <c r="M56" i="4"/>
  <c r="W56" i="4"/>
  <c r="I56" i="4"/>
  <c r="Q56" i="4"/>
  <c r="V52" i="4"/>
  <c r="U52" i="4"/>
  <c r="M52" i="4"/>
  <c r="W52" i="4"/>
  <c r="Q52" i="4"/>
  <c r="I52" i="4"/>
  <c r="V48" i="4"/>
  <c r="U48" i="4"/>
  <c r="M48" i="4"/>
  <c r="Q48" i="4"/>
  <c r="W48" i="4"/>
  <c r="I48" i="4"/>
  <c r="V44" i="4"/>
  <c r="U44" i="4"/>
  <c r="M44" i="4"/>
  <c r="I44" i="4"/>
  <c r="Q44" i="4"/>
  <c r="W44" i="4"/>
  <c r="V40" i="4"/>
  <c r="U40" i="4"/>
  <c r="M40" i="4"/>
  <c r="W40" i="4"/>
  <c r="I40" i="4"/>
  <c r="Q40" i="4"/>
  <c r="V36" i="4"/>
  <c r="U36" i="4"/>
  <c r="M36" i="4"/>
  <c r="W36" i="4"/>
  <c r="Q36" i="4"/>
  <c r="I36" i="4"/>
  <c r="V32" i="4"/>
  <c r="U32" i="4"/>
  <c r="M32" i="4"/>
  <c r="Q32" i="4"/>
  <c r="W32" i="4"/>
  <c r="I32" i="4"/>
  <c r="V28" i="4"/>
  <c r="U28" i="4"/>
  <c r="M28" i="4"/>
  <c r="I28" i="4"/>
  <c r="Q28" i="4"/>
  <c r="W28" i="4"/>
  <c r="V24" i="4"/>
  <c r="Q24" i="4"/>
  <c r="U24" i="4"/>
  <c r="W24" i="4"/>
  <c r="I24" i="4"/>
  <c r="M24" i="4"/>
  <c r="W20" i="4"/>
  <c r="V20" i="4"/>
  <c r="U20" i="4"/>
  <c r="I20" i="4"/>
  <c r="Q20" i="4"/>
  <c r="M20" i="4"/>
  <c r="W16" i="4"/>
  <c r="Q16" i="4"/>
  <c r="V16" i="4"/>
  <c r="U16" i="4"/>
  <c r="M16" i="4"/>
  <c r="I16" i="4"/>
  <c r="V58" i="4"/>
  <c r="U58" i="4"/>
  <c r="M58" i="4"/>
  <c r="Q58" i="4"/>
  <c r="W58" i="4"/>
  <c r="I58" i="4"/>
  <c r="V50" i="4"/>
  <c r="U50" i="4"/>
  <c r="M50" i="4"/>
  <c r="W50" i="4"/>
  <c r="I50" i="4"/>
  <c r="Q50" i="4"/>
  <c r="V38" i="4"/>
  <c r="U38" i="4"/>
  <c r="M38" i="4"/>
  <c r="W38" i="4"/>
  <c r="Q38" i="4"/>
  <c r="I38" i="4"/>
  <c r="V26" i="4"/>
  <c r="U26" i="4"/>
  <c r="M26" i="4"/>
  <c r="W26" i="4"/>
  <c r="I26" i="4"/>
  <c r="Q26" i="4"/>
  <c r="W18" i="4"/>
  <c r="Q18" i="4"/>
  <c r="V18" i="4"/>
  <c r="I18" i="4"/>
  <c r="U18" i="4"/>
  <c r="M18" i="4"/>
  <c r="U49" i="4"/>
  <c r="Q49" i="4"/>
  <c r="W49" i="4"/>
  <c r="M49" i="4"/>
  <c r="V49" i="4"/>
  <c r="I49" i="4"/>
  <c r="U37" i="4"/>
  <c r="Q37" i="4"/>
  <c r="W37" i="4"/>
  <c r="M37" i="4"/>
  <c r="I37" i="4"/>
  <c r="V37" i="4"/>
  <c r="U59" i="4"/>
  <c r="W59" i="4"/>
  <c r="M59" i="4"/>
  <c r="V59" i="4"/>
  <c r="Q59" i="4"/>
  <c r="I59" i="4"/>
  <c r="U55" i="4"/>
  <c r="W55" i="4"/>
  <c r="M55" i="4"/>
  <c r="Q55" i="4"/>
  <c r="I55" i="4"/>
  <c r="V55" i="4"/>
  <c r="U51" i="4"/>
  <c r="W51" i="4"/>
  <c r="M51" i="4"/>
  <c r="I51" i="4"/>
  <c r="Q51" i="4"/>
  <c r="V51" i="4"/>
  <c r="U47" i="4"/>
  <c r="W47" i="4"/>
  <c r="M47" i="4"/>
  <c r="V47" i="4"/>
  <c r="I47" i="4"/>
  <c r="Q47" i="4"/>
  <c r="U43" i="4"/>
  <c r="W43" i="4"/>
  <c r="M43" i="4"/>
  <c r="V43" i="4"/>
  <c r="Q43" i="4"/>
  <c r="I43" i="4"/>
  <c r="U39" i="4"/>
  <c r="W39" i="4"/>
  <c r="M39" i="4"/>
  <c r="Q39" i="4"/>
  <c r="I39" i="4"/>
  <c r="V39" i="4"/>
  <c r="U35" i="4"/>
  <c r="W35" i="4"/>
  <c r="M35" i="4"/>
  <c r="I35" i="4"/>
  <c r="Q35" i="4"/>
  <c r="V35" i="4"/>
  <c r="U31" i="4"/>
  <c r="W31" i="4"/>
  <c r="M31" i="4"/>
  <c r="V31" i="4"/>
  <c r="I31" i="4"/>
  <c r="Q31" i="4"/>
  <c r="U27" i="4"/>
  <c r="W27" i="4"/>
  <c r="M27" i="4"/>
  <c r="V27" i="4"/>
  <c r="I27" i="4"/>
  <c r="Q27" i="4"/>
  <c r="W23" i="4"/>
  <c r="M23" i="4"/>
  <c r="V23" i="4"/>
  <c r="U23" i="4"/>
  <c r="Q23" i="4"/>
  <c r="I23" i="4"/>
  <c r="W19" i="4"/>
  <c r="M19" i="4"/>
  <c r="V19" i="4"/>
  <c r="Q19" i="4"/>
  <c r="U19" i="4"/>
  <c r="I19" i="4"/>
  <c r="W15" i="4"/>
  <c r="M15" i="4"/>
  <c r="V15" i="4"/>
  <c r="Q15" i="4"/>
  <c r="U15" i="4"/>
  <c r="I15" i="4"/>
  <c r="W12" i="4"/>
  <c r="Q12" i="4"/>
  <c r="V12" i="4"/>
  <c r="U12" i="4"/>
  <c r="M12" i="4"/>
  <c r="I12" i="4"/>
  <c r="L13" i="8"/>
  <c r="O13" i="8" s="1"/>
  <c r="L14" i="8"/>
  <c r="O14" i="8" s="1"/>
  <c r="L15" i="8"/>
  <c r="O15" i="8" s="1"/>
  <c r="L16" i="8"/>
  <c r="O16" i="8" s="1"/>
  <c r="L17" i="8"/>
  <c r="O17" i="8" s="1"/>
  <c r="L18" i="8"/>
  <c r="O18" i="8" s="1"/>
  <c r="L19" i="8"/>
  <c r="N19" i="8" s="1"/>
  <c r="M19" i="8"/>
  <c r="L20" i="8"/>
  <c r="M20" i="8" s="1"/>
  <c r="L21" i="8"/>
  <c r="M21" i="8" s="1"/>
  <c r="L22" i="8"/>
  <c r="M22" i="8" s="1"/>
  <c r="L23" i="8"/>
  <c r="M23" i="8" s="1"/>
  <c r="O23" i="8"/>
  <c r="L24" i="8"/>
  <c r="M24" i="8" s="1"/>
  <c r="L25" i="8"/>
  <c r="M25" i="8" s="1"/>
  <c r="L26" i="8"/>
  <c r="M26" i="8" s="1"/>
  <c r="L27" i="8"/>
  <c r="M27" i="8" s="1"/>
  <c r="L28" i="8"/>
  <c r="M28" i="8" s="1"/>
  <c r="L29" i="8"/>
  <c r="M29" i="8" s="1"/>
  <c r="L30" i="8"/>
  <c r="M30" i="8" s="1"/>
  <c r="L31" i="8"/>
  <c r="O31" i="8" s="1"/>
  <c r="L32" i="8"/>
  <c r="O32" i="8" s="1"/>
  <c r="L33" i="8"/>
  <c r="O33" i="8" s="1"/>
  <c r="L34" i="8"/>
  <c r="L35" i="8"/>
  <c r="O35" i="8" s="1"/>
  <c r="L36" i="8"/>
  <c r="O36" i="8" s="1"/>
  <c r="L37" i="8"/>
  <c r="O37" i="8" s="1"/>
  <c r="L38" i="8"/>
  <c r="O38" i="8" s="1"/>
  <c r="L39" i="8"/>
  <c r="O39" i="8" s="1"/>
  <c r="L40" i="8"/>
  <c r="O40" i="8" s="1"/>
  <c r="L41" i="8"/>
  <c r="O41" i="8" s="1"/>
  <c r="L42" i="8"/>
  <c r="O42" i="8" s="1"/>
  <c r="L43" i="8"/>
  <c r="O43" i="8" s="1"/>
  <c r="L44" i="8"/>
  <c r="O44" i="8" s="1"/>
  <c r="L45" i="8"/>
  <c r="M45" i="8" s="1"/>
  <c r="L46" i="8"/>
  <c r="M46" i="8" s="1"/>
  <c r="L47" i="8"/>
  <c r="M47" i="8" s="1"/>
  <c r="L48" i="8"/>
  <c r="M48" i="8" s="1"/>
  <c r="L49" i="8"/>
  <c r="M49" i="8" s="1"/>
  <c r="L50" i="8"/>
  <c r="M50" i="8" s="1"/>
  <c r="L51" i="8"/>
  <c r="M51" i="8" s="1"/>
  <c r="O51" i="8"/>
  <c r="L52" i="8"/>
  <c r="M52" i="8" s="1"/>
  <c r="L53" i="8"/>
  <c r="M53" i="8" s="1"/>
  <c r="O53" i="8"/>
  <c r="L54" i="8"/>
  <c r="M54" i="8" s="1"/>
  <c r="L55" i="8"/>
  <c r="M55" i="8" s="1"/>
  <c r="L56" i="8"/>
  <c r="M56" i="8" s="1"/>
  <c r="L57" i="8"/>
  <c r="M57" i="8" s="1"/>
  <c r="O57" i="8"/>
  <c r="L58" i="8"/>
  <c r="M58" i="8" s="1"/>
  <c r="L59" i="8"/>
  <c r="M59" i="8" s="1"/>
  <c r="L60" i="8"/>
  <c r="M60" i="8" s="1"/>
  <c r="M15" i="8" l="1"/>
  <c r="O59" i="8"/>
  <c r="O29" i="8"/>
  <c r="M17" i="8"/>
  <c r="O25" i="8"/>
  <c r="M13" i="8"/>
  <c r="L19" i="4"/>
  <c r="J19" i="4"/>
  <c r="K19" i="4" s="1"/>
  <c r="T39" i="4"/>
  <c r="R39" i="4"/>
  <c r="S39" i="4" s="1"/>
  <c r="L43" i="4"/>
  <c r="J43" i="4"/>
  <c r="K43" i="4" s="1"/>
  <c r="L59" i="4"/>
  <c r="J59" i="4"/>
  <c r="K59" i="4" s="1"/>
  <c r="P37" i="4"/>
  <c r="N37" i="4"/>
  <c r="O37" i="4" s="1"/>
  <c r="T49" i="4"/>
  <c r="R49" i="4"/>
  <c r="S49" i="4" s="1"/>
  <c r="T26" i="4"/>
  <c r="R26" i="4"/>
  <c r="S26" i="4" s="1"/>
  <c r="R16" i="4"/>
  <c r="S16" i="4" s="1"/>
  <c r="T16" i="4"/>
  <c r="P24" i="4"/>
  <c r="N24" i="4"/>
  <c r="O24" i="4" s="1"/>
  <c r="L28" i="4"/>
  <c r="J28" i="4"/>
  <c r="K28" i="4" s="1"/>
  <c r="R40" i="4"/>
  <c r="S40" i="4" s="1"/>
  <c r="T40" i="4"/>
  <c r="L44" i="4"/>
  <c r="J44" i="4"/>
  <c r="K44" i="4" s="1"/>
  <c r="L41" i="4"/>
  <c r="J41" i="4"/>
  <c r="K41" i="4" s="1"/>
  <c r="P53" i="4"/>
  <c r="N53" i="4"/>
  <c r="O53" i="4" s="1"/>
  <c r="J42" i="4"/>
  <c r="K42" i="4" s="1"/>
  <c r="L42" i="4"/>
  <c r="L17" i="4"/>
  <c r="J17" i="4"/>
  <c r="K17" i="4" s="1"/>
  <c r="L25" i="4"/>
  <c r="J25" i="4"/>
  <c r="K25" i="4" s="1"/>
  <c r="T25" i="4"/>
  <c r="R25" i="4"/>
  <c r="S25" i="4" s="1"/>
  <c r="P29" i="4"/>
  <c r="N29" i="4"/>
  <c r="O29" i="4" s="1"/>
  <c r="L33" i="4"/>
  <c r="J33" i="4"/>
  <c r="K33" i="4" s="1"/>
  <c r="T33" i="4"/>
  <c r="R33" i="4"/>
  <c r="S33" i="4" s="1"/>
  <c r="P45" i="4"/>
  <c r="N45" i="4"/>
  <c r="O45" i="4" s="1"/>
  <c r="L57" i="4"/>
  <c r="J57" i="4"/>
  <c r="K57" i="4" s="1"/>
  <c r="T57" i="4"/>
  <c r="R57" i="4"/>
  <c r="S57" i="4" s="1"/>
  <c r="T34" i="4"/>
  <c r="R34" i="4"/>
  <c r="S34" i="4" s="1"/>
  <c r="T46" i="4"/>
  <c r="R46" i="4"/>
  <c r="S46" i="4" s="1"/>
  <c r="L27" i="4"/>
  <c r="J27" i="4"/>
  <c r="K27" i="4" s="1"/>
  <c r="P31" i="4"/>
  <c r="N31" i="4"/>
  <c r="O31" i="4" s="1"/>
  <c r="T35" i="4"/>
  <c r="R35" i="4"/>
  <c r="S35" i="4" s="1"/>
  <c r="P39" i="4"/>
  <c r="N39" i="4"/>
  <c r="O39" i="4" s="1"/>
  <c r="T43" i="4"/>
  <c r="R43" i="4"/>
  <c r="S43" i="4" s="1"/>
  <c r="P47" i="4"/>
  <c r="N47" i="4"/>
  <c r="O47" i="4" s="1"/>
  <c r="T51" i="4"/>
  <c r="R51" i="4"/>
  <c r="S51" i="4" s="1"/>
  <c r="P55" i="4"/>
  <c r="N55" i="4"/>
  <c r="O55" i="4" s="1"/>
  <c r="T59" i="4"/>
  <c r="R59" i="4"/>
  <c r="S59" i="4" s="1"/>
  <c r="J26" i="4"/>
  <c r="K26" i="4" s="1"/>
  <c r="L26" i="4"/>
  <c r="P38" i="4"/>
  <c r="N38" i="4"/>
  <c r="O38" i="4" s="1"/>
  <c r="L50" i="4"/>
  <c r="J50" i="4"/>
  <c r="K50" i="4" s="1"/>
  <c r="P58" i="4"/>
  <c r="N58" i="4"/>
  <c r="O58" i="4" s="1"/>
  <c r="N16" i="4"/>
  <c r="O16" i="4" s="1"/>
  <c r="P16" i="4"/>
  <c r="L24" i="4"/>
  <c r="J24" i="4"/>
  <c r="K24" i="4" s="1"/>
  <c r="N28" i="4"/>
  <c r="O28" i="4" s="1"/>
  <c r="P28" i="4"/>
  <c r="N36" i="4"/>
  <c r="O36" i="4" s="1"/>
  <c r="P36" i="4"/>
  <c r="L40" i="4"/>
  <c r="J40" i="4"/>
  <c r="K40" i="4" s="1"/>
  <c r="N44" i="4"/>
  <c r="O44" i="4" s="1"/>
  <c r="P44" i="4"/>
  <c r="N52" i="4"/>
  <c r="O52" i="4" s="1"/>
  <c r="P52" i="4"/>
  <c r="L56" i="4"/>
  <c r="J56" i="4"/>
  <c r="K56" i="4" s="1"/>
  <c r="P14" i="4"/>
  <c r="N14" i="4"/>
  <c r="O14" i="4" s="1"/>
  <c r="P30" i="4"/>
  <c r="N30" i="4"/>
  <c r="O30" i="4" s="1"/>
  <c r="P54" i="4"/>
  <c r="N54" i="4"/>
  <c r="O54" i="4" s="1"/>
  <c r="T17" i="4"/>
  <c r="R17" i="4"/>
  <c r="S17" i="4" s="1"/>
  <c r="L34" i="4"/>
  <c r="J34" i="4"/>
  <c r="K34" i="4" s="1"/>
  <c r="P46" i="4"/>
  <c r="N46" i="4"/>
  <c r="O46" i="4" s="1"/>
  <c r="T37" i="4"/>
  <c r="R37" i="4"/>
  <c r="S37" i="4" s="1"/>
  <c r="P49" i="4"/>
  <c r="N49" i="4"/>
  <c r="O49" i="4" s="1"/>
  <c r="P18" i="4"/>
  <c r="N18" i="4"/>
  <c r="O18" i="4" s="1"/>
  <c r="T18" i="4"/>
  <c r="R18" i="4"/>
  <c r="S18" i="4" s="1"/>
  <c r="L38" i="4"/>
  <c r="J38" i="4"/>
  <c r="K38" i="4" s="1"/>
  <c r="J58" i="4"/>
  <c r="K58" i="4" s="1"/>
  <c r="L58" i="4"/>
  <c r="P20" i="4"/>
  <c r="N20" i="4"/>
  <c r="O20" i="4" s="1"/>
  <c r="T32" i="4"/>
  <c r="R32" i="4"/>
  <c r="S32" i="4" s="1"/>
  <c r="L36" i="4"/>
  <c r="J36" i="4"/>
  <c r="K36" i="4" s="1"/>
  <c r="R48" i="4"/>
  <c r="S48" i="4" s="1"/>
  <c r="T48" i="4"/>
  <c r="L52" i="4"/>
  <c r="J52" i="4"/>
  <c r="K52" i="4" s="1"/>
  <c r="N60" i="4"/>
  <c r="O60" i="4" s="1"/>
  <c r="P60" i="4"/>
  <c r="P41" i="4"/>
  <c r="N41" i="4"/>
  <c r="O41" i="4" s="1"/>
  <c r="L53" i="4"/>
  <c r="J53" i="4"/>
  <c r="K53" i="4" s="1"/>
  <c r="T53" i="4"/>
  <c r="R53" i="4"/>
  <c r="S53" i="4" s="1"/>
  <c r="J14" i="4"/>
  <c r="K14" i="4" s="1"/>
  <c r="L14" i="4"/>
  <c r="T42" i="4"/>
  <c r="R42" i="4"/>
  <c r="S42" i="4" s="1"/>
  <c r="L54" i="4"/>
  <c r="J54" i="4"/>
  <c r="K54" i="4" s="1"/>
  <c r="L21" i="4"/>
  <c r="J21" i="4"/>
  <c r="K21" i="4" s="1"/>
  <c r="P21" i="4"/>
  <c r="N21" i="4"/>
  <c r="O21" i="4" s="1"/>
  <c r="P25" i="4"/>
  <c r="N25" i="4"/>
  <c r="O25" i="4" s="1"/>
  <c r="L29" i="4"/>
  <c r="J29" i="4"/>
  <c r="K29" i="4" s="1"/>
  <c r="T29" i="4"/>
  <c r="R29" i="4"/>
  <c r="S29" i="4" s="1"/>
  <c r="P33" i="4"/>
  <c r="N33" i="4"/>
  <c r="O33" i="4" s="1"/>
  <c r="L45" i="4"/>
  <c r="J45" i="4"/>
  <c r="K45" i="4" s="1"/>
  <c r="T45" i="4"/>
  <c r="R45" i="4"/>
  <c r="S45" i="4" s="1"/>
  <c r="P57" i="4"/>
  <c r="N57" i="4"/>
  <c r="O57" i="4"/>
  <c r="L22" i="4"/>
  <c r="J22" i="4"/>
  <c r="K22" i="4" s="1"/>
  <c r="T22" i="4"/>
  <c r="R22" i="4"/>
  <c r="S22" i="4" s="1"/>
  <c r="T15" i="4"/>
  <c r="R15" i="4"/>
  <c r="S15" i="4" s="1"/>
  <c r="P19" i="4"/>
  <c r="N19" i="4"/>
  <c r="O19" i="4" s="1"/>
  <c r="T27" i="4"/>
  <c r="R27" i="4"/>
  <c r="S27" i="4" s="1"/>
  <c r="T55" i="4"/>
  <c r="R55" i="4"/>
  <c r="S55" i="4" s="1"/>
  <c r="L49" i="4"/>
  <c r="J49" i="4"/>
  <c r="K49" i="4" s="1"/>
  <c r="L18" i="4"/>
  <c r="J18" i="4"/>
  <c r="K18" i="4" s="1"/>
  <c r="T50" i="4"/>
  <c r="R50" i="4"/>
  <c r="S50" i="4" s="1"/>
  <c r="T58" i="4"/>
  <c r="R58" i="4"/>
  <c r="S58" i="4" s="1"/>
  <c r="L16" i="4"/>
  <c r="J16" i="4"/>
  <c r="K16" i="4" s="1"/>
  <c r="L20" i="4"/>
  <c r="J20" i="4"/>
  <c r="K20" i="4" s="1"/>
  <c r="T24" i="4"/>
  <c r="R24" i="4"/>
  <c r="S24" i="4" s="1"/>
  <c r="L32" i="4"/>
  <c r="J32" i="4"/>
  <c r="K32" i="4" s="1"/>
  <c r="L48" i="4"/>
  <c r="J48" i="4"/>
  <c r="K48" i="4" s="1"/>
  <c r="T56" i="4"/>
  <c r="R56" i="4"/>
  <c r="S56" i="4" s="1"/>
  <c r="T60" i="4"/>
  <c r="R60" i="4"/>
  <c r="S60" i="4" s="1"/>
  <c r="T41" i="4"/>
  <c r="R41" i="4"/>
  <c r="S41" i="4" s="1"/>
  <c r="T30" i="4"/>
  <c r="R30" i="4"/>
  <c r="S30" i="4" s="1"/>
  <c r="P17" i="4"/>
  <c r="N17" i="4"/>
  <c r="O17" i="4" s="1"/>
  <c r="L15" i="4"/>
  <c r="J15" i="4"/>
  <c r="K15" i="4" s="1"/>
  <c r="P15" i="4"/>
  <c r="N15" i="4"/>
  <c r="O15" i="4" s="1"/>
  <c r="T19" i="4"/>
  <c r="R19" i="4"/>
  <c r="S19" i="4" s="1"/>
  <c r="L23" i="4"/>
  <c r="J23" i="4"/>
  <c r="K23" i="4" s="1"/>
  <c r="N23" i="4"/>
  <c r="O23" i="4" s="1"/>
  <c r="P23" i="4"/>
  <c r="T31" i="4"/>
  <c r="R31" i="4"/>
  <c r="S31" i="4" s="1"/>
  <c r="L35" i="4"/>
  <c r="J35" i="4"/>
  <c r="K35" i="4" s="1"/>
  <c r="T47" i="4"/>
  <c r="R47" i="4"/>
  <c r="S47" i="4" s="1"/>
  <c r="L51" i="4"/>
  <c r="J51" i="4"/>
  <c r="K51" i="4" s="1"/>
  <c r="R23" i="4"/>
  <c r="S23" i="4" s="1"/>
  <c r="T23" i="4"/>
  <c r="P27" i="4"/>
  <c r="N27" i="4"/>
  <c r="O27" i="4" s="1"/>
  <c r="L31" i="4"/>
  <c r="J31" i="4"/>
  <c r="K31" i="4" s="1"/>
  <c r="P35" i="4"/>
  <c r="N35" i="4"/>
  <c r="O35" i="4" s="1"/>
  <c r="L39" i="4"/>
  <c r="J39" i="4"/>
  <c r="K39" i="4" s="1"/>
  <c r="P43" i="4"/>
  <c r="N43" i="4"/>
  <c r="O43" i="4" s="1"/>
  <c r="L47" i="4"/>
  <c r="J47" i="4"/>
  <c r="K47" i="4" s="1"/>
  <c r="P51" i="4"/>
  <c r="N51" i="4"/>
  <c r="O51" i="4" s="1"/>
  <c r="L55" i="4"/>
  <c r="J55" i="4"/>
  <c r="K55" i="4" s="1"/>
  <c r="P59" i="4"/>
  <c r="O59" i="4"/>
  <c r="N59" i="4"/>
  <c r="L37" i="4"/>
  <c r="J37" i="4"/>
  <c r="K37" i="4" s="1"/>
  <c r="P26" i="4"/>
  <c r="N26" i="4"/>
  <c r="O26" i="4" s="1"/>
  <c r="T38" i="4"/>
  <c r="R38" i="4"/>
  <c r="S38" i="4" s="1"/>
  <c r="P50" i="4"/>
  <c r="N50" i="4"/>
  <c r="O50" i="4" s="1"/>
  <c r="T20" i="4"/>
  <c r="R20" i="4"/>
  <c r="S20" i="4" s="1"/>
  <c r="R28" i="4"/>
  <c r="S28" i="4" s="1"/>
  <c r="T28" i="4"/>
  <c r="P32" i="4"/>
  <c r="N32" i="4"/>
  <c r="O32" i="4" s="1"/>
  <c r="R36" i="4"/>
  <c r="S36" i="4" s="1"/>
  <c r="T36" i="4"/>
  <c r="N40" i="4"/>
  <c r="O40" i="4" s="1"/>
  <c r="P40" i="4"/>
  <c r="R44" i="4"/>
  <c r="S44" i="4" s="1"/>
  <c r="T44" i="4"/>
  <c r="N48" i="4"/>
  <c r="O48" i="4" s="1"/>
  <c r="P48" i="4"/>
  <c r="R52" i="4"/>
  <c r="S52" i="4" s="1"/>
  <c r="T52" i="4"/>
  <c r="P56" i="4"/>
  <c r="N56" i="4"/>
  <c r="O56" i="4" s="1"/>
  <c r="L60" i="4"/>
  <c r="J60" i="4"/>
  <c r="K60" i="4" s="1"/>
  <c r="T14" i="4"/>
  <c r="R14" i="4"/>
  <c r="S14" i="4" s="1"/>
  <c r="J30" i="4"/>
  <c r="K30" i="4" s="1"/>
  <c r="L30" i="4"/>
  <c r="P42" i="4"/>
  <c r="N42" i="4"/>
  <c r="O42" i="4" s="1"/>
  <c r="T54" i="4"/>
  <c r="R54" i="4"/>
  <c r="S54" i="4" s="1"/>
  <c r="T21" i="4"/>
  <c r="R21" i="4"/>
  <c r="S21" i="4" s="1"/>
  <c r="P22" i="4"/>
  <c r="N22" i="4"/>
  <c r="O22" i="4" s="1"/>
  <c r="P34" i="4"/>
  <c r="N34" i="4"/>
  <c r="O34" i="4" s="1"/>
  <c r="J46" i="4"/>
  <c r="K46" i="4" s="1"/>
  <c r="L46" i="4"/>
  <c r="L12" i="4"/>
  <c r="J12" i="4"/>
  <c r="K12" i="4" s="1"/>
  <c r="T12" i="4"/>
  <c r="R12" i="4"/>
  <c r="S12" i="4" s="1"/>
  <c r="P12" i="4"/>
  <c r="N12" i="4"/>
  <c r="O12" i="4" s="1"/>
  <c r="O49" i="8"/>
  <c r="O21" i="8"/>
  <c r="N16" i="8"/>
  <c r="O55" i="8"/>
  <c r="O47" i="8"/>
  <c r="O27" i="8"/>
  <c r="O19" i="8"/>
  <c r="N17" i="8"/>
  <c r="N13" i="8"/>
  <c r="O45" i="8"/>
  <c r="O58" i="8"/>
  <c r="O54" i="8"/>
  <c r="O50" i="8"/>
  <c r="O46" i="8"/>
  <c r="N45" i="8"/>
  <c r="O28" i="8"/>
  <c r="O24" i="8"/>
  <c r="O20" i="8"/>
  <c r="M18" i="8"/>
  <c r="M14" i="8"/>
  <c r="O60" i="8"/>
  <c r="O56" i="8"/>
  <c r="O52" i="8"/>
  <c r="O48" i="8"/>
  <c r="O30" i="8"/>
  <c r="O26" i="8"/>
  <c r="O22" i="8"/>
  <c r="M16" i="8"/>
  <c r="N15" i="8"/>
  <c r="N18" i="8"/>
  <c r="N14" i="8"/>
  <c r="M44" i="8"/>
  <c r="N44" i="8"/>
  <c r="M42" i="8"/>
  <c r="N42" i="8"/>
  <c r="M40" i="8"/>
  <c r="N40" i="8"/>
  <c r="M38" i="8"/>
  <c r="N38" i="8"/>
  <c r="M36" i="8"/>
  <c r="N36" i="8"/>
  <c r="M34" i="8"/>
  <c r="N34" i="8"/>
  <c r="M32" i="8"/>
  <c r="N32" i="8"/>
  <c r="N60" i="8"/>
  <c r="N59" i="8"/>
  <c r="N58" i="8"/>
  <c r="N57" i="8"/>
  <c r="N56" i="8"/>
  <c r="N55" i="8"/>
  <c r="N54" i="8"/>
  <c r="N53" i="8"/>
  <c r="N52" i="8"/>
  <c r="N51" i="8"/>
  <c r="N50" i="8"/>
  <c r="N49" i="8"/>
  <c r="N48" i="8"/>
  <c r="N47" i="8"/>
  <c r="N46" i="8"/>
  <c r="M43" i="8"/>
  <c r="N43" i="8"/>
  <c r="M41" i="8"/>
  <c r="N41" i="8"/>
  <c r="M39" i="8"/>
  <c r="N39" i="8"/>
  <c r="M37" i="8"/>
  <c r="N37" i="8"/>
  <c r="M35" i="8"/>
  <c r="N35" i="8"/>
  <c r="M33" i="8"/>
  <c r="N33" i="8"/>
  <c r="M31" i="8"/>
  <c r="N31" i="8"/>
  <c r="O34" i="8"/>
  <c r="N30" i="8"/>
  <c r="N29" i="8"/>
  <c r="N28" i="8"/>
  <c r="N27" i="8"/>
  <c r="N26" i="8"/>
  <c r="N25" i="8"/>
  <c r="N24" i="8"/>
  <c r="N23" i="8"/>
  <c r="N22" i="8"/>
  <c r="N21" i="8"/>
  <c r="N20" i="8"/>
  <c r="F8" i="6"/>
  <c r="D56" i="6" l="1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M60" i="5" l="1"/>
  <c r="P60" i="5" s="1"/>
  <c r="M59" i="5"/>
  <c r="P59" i="5" s="1"/>
  <c r="M58" i="5"/>
  <c r="P58" i="5" s="1"/>
  <c r="M57" i="5"/>
  <c r="P57" i="5" s="1"/>
  <c r="M56" i="5"/>
  <c r="P56" i="5" s="1"/>
  <c r="M55" i="5"/>
  <c r="P55" i="5" s="1"/>
  <c r="M54" i="5"/>
  <c r="P54" i="5" s="1"/>
  <c r="M53" i="5"/>
  <c r="P53" i="5" s="1"/>
  <c r="M52" i="5"/>
  <c r="P52" i="5" s="1"/>
  <c r="M51" i="5"/>
  <c r="P51" i="5" s="1"/>
  <c r="M50" i="5"/>
  <c r="P50" i="5" s="1"/>
  <c r="M49" i="5"/>
  <c r="P49" i="5" s="1"/>
  <c r="M48" i="5"/>
  <c r="P48" i="5" s="1"/>
  <c r="M47" i="5"/>
  <c r="P47" i="5" s="1"/>
  <c r="M46" i="5"/>
  <c r="P46" i="5" s="1"/>
  <c r="M45" i="5"/>
  <c r="P45" i="5" s="1"/>
  <c r="M44" i="5"/>
  <c r="P44" i="5" s="1"/>
  <c r="M43" i="5"/>
  <c r="P43" i="5" s="1"/>
  <c r="M42" i="5"/>
  <c r="P42" i="5" s="1"/>
  <c r="M41" i="5"/>
  <c r="P41" i="5" s="1"/>
  <c r="M40" i="5"/>
  <c r="P40" i="5" s="1"/>
  <c r="M39" i="5"/>
  <c r="P39" i="5" s="1"/>
  <c r="M38" i="5"/>
  <c r="P38" i="5" s="1"/>
  <c r="M37" i="5"/>
  <c r="P37" i="5" s="1"/>
  <c r="M36" i="5"/>
  <c r="M35" i="5"/>
  <c r="P35" i="5" s="1"/>
  <c r="M34" i="5"/>
  <c r="M33" i="5"/>
  <c r="P33" i="5" s="1"/>
  <c r="M32" i="5"/>
  <c r="P32" i="5" s="1"/>
  <c r="M31" i="5"/>
  <c r="P31" i="5" s="1"/>
  <c r="M30" i="5"/>
  <c r="M29" i="5"/>
  <c r="M28" i="5"/>
  <c r="P28" i="5" s="1"/>
  <c r="M27" i="5"/>
  <c r="P27" i="5" s="1"/>
  <c r="M26" i="5"/>
  <c r="P26" i="5" s="1"/>
  <c r="M25" i="5"/>
  <c r="P25" i="5" s="1"/>
  <c r="M24" i="5"/>
  <c r="P24" i="5" s="1"/>
  <c r="P23" i="5"/>
  <c r="M23" i="5"/>
  <c r="M22" i="5"/>
  <c r="P22" i="5" s="1"/>
  <c r="M21" i="5"/>
  <c r="P21" i="5" s="1"/>
  <c r="M20" i="5"/>
  <c r="P20" i="5" s="1"/>
  <c r="P19" i="5"/>
  <c r="M19" i="5"/>
  <c r="M18" i="5"/>
  <c r="P18" i="5" s="1"/>
  <c r="M17" i="5"/>
  <c r="P17" i="5" s="1"/>
  <c r="M16" i="5"/>
  <c r="P16" i="5" s="1"/>
  <c r="M15" i="5"/>
  <c r="P15" i="5" s="1"/>
  <c r="M14" i="5"/>
  <c r="P14" i="5" s="1"/>
  <c r="M13" i="5"/>
  <c r="P13" i="5" s="1"/>
  <c r="N31" i="5" l="1"/>
  <c r="O31" i="5"/>
  <c r="N13" i="5"/>
  <c r="N14" i="5"/>
  <c r="N15" i="5"/>
  <c r="N16" i="5"/>
  <c r="N17" i="5"/>
  <c r="N18" i="5"/>
  <c r="O32" i="5"/>
  <c r="O13" i="5"/>
  <c r="O14" i="5"/>
  <c r="O15" i="5"/>
  <c r="O16" i="5"/>
  <c r="O17" i="5"/>
  <c r="O18" i="5"/>
  <c r="P29" i="5"/>
  <c r="O29" i="5"/>
  <c r="P30" i="5"/>
  <c r="O30" i="5"/>
  <c r="P36" i="5"/>
  <c r="O36" i="5"/>
  <c r="O19" i="5"/>
  <c r="N19" i="5"/>
  <c r="O20" i="5"/>
  <c r="N20" i="5"/>
  <c r="O21" i="5"/>
  <c r="N21" i="5"/>
  <c r="O22" i="5"/>
  <c r="N22" i="5"/>
  <c r="O23" i="5"/>
  <c r="N23" i="5"/>
  <c r="O24" i="5"/>
  <c r="N24" i="5"/>
  <c r="O25" i="5"/>
  <c r="N25" i="5"/>
  <c r="O26" i="5"/>
  <c r="N26" i="5"/>
  <c r="O27" i="5"/>
  <c r="N27" i="5"/>
  <c r="O28" i="5"/>
  <c r="N28" i="5"/>
  <c r="N29" i="5"/>
  <c r="N30" i="5"/>
  <c r="P34" i="5"/>
  <c r="O34" i="5"/>
  <c r="N33" i="5"/>
  <c r="O38" i="5"/>
  <c r="O40" i="5"/>
  <c r="O42" i="5"/>
  <c r="N32" i="5"/>
  <c r="O33" i="5"/>
  <c r="O35" i="5"/>
  <c r="O37" i="5"/>
  <c r="O39" i="5"/>
  <c r="O41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V13" i="4"/>
  <c r="W13" i="4" l="1"/>
  <c r="I13" i="4"/>
  <c r="L13" i="4" s="1"/>
  <c r="U13" i="4"/>
  <c r="M13" i="4"/>
  <c r="Q13" i="4"/>
  <c r="J13" i="4" l="1"/>
  <c r="K13" i="4" s="1"/>
  <c r="N13" i="4"/>
  <c r="O13" i="4" s="1"/>
  <c r="P13" i="4"/>
  <c r="R13" i="4"/>
  <c r="S13" i="4" s="1"/>
  <c r="T13" i="4"/>
</calcChain>
</file>

<file path=xl/sharedStrings.xml><?xml version="1.0" encoding="utf-8"?>
<sst xmlns="http://schemas.openxmlformats.org/spreadsheetml/2006/main" count="349" uniqueCount="100">
  <si>
    <t>Mindestgagentarife in EURO</t>
  </si>
  <si>
    <t>Synchronregie</t>
  </si>
  <si>
    <t>Digital Image Technican (DIT)</t>
  </si>
  <si>
    <t>Garderobe</t>
  </si>
  <si>
    <t>Wochengage</t>
  </si>
  <si>
    <t>1. Berufsjahr</t>
  </si>
  <si>
    <t>2. Berufsjahr</t>
  </si>
  <si>
    <t>3. Berufsjahr</t>
  </si>
  <si>
    <t xml:space="preserve">Tagesgage </t>
  </si>
  <si>
    <t xml:space="preserve">Monatsgage </t>
  </si>
  <si>
    <t>40 Stunden</t>
  </si>
  <si>
    <t>inkl. SZ/UEL</t>
  </si>
  <si>
    <t>8 Stunden</t>
  </si>
  <si>
    <t>WG mal 4,33</t>
  </si>
  <si>
    <t>(1/4 d. Wochengage)</t>
  </si>
  <si>
    <t>(1/5 d. Wochengage)</t>
  </si>
  <si>
    <t>60 Stunden</t>
  </si>
  <si>
    <t>Data Wrangler</t>
  </si>
  <si>
    <t>Kostümbildassistenz</t>
  </si>
  <si>
    <t>Produktionsfahrer</t>
  </si>
  <si>
    <t>Produktionskoordination</t>
  </si>
  <si>
    <t>Garderobe-, Maskenbild- und Requisitehilfe</t>
  </si>
  <si>
    <t>Kostümbild</t>
  </si>
  <si>
    <t>Außenrequisite</t>
  </si>
  <si>
    <t>Postproduktionskoordination</t>
  </si>
  <si>
    <t>1.  Kameraassistenz</t>
  </si>
  <si>
    <t>2.  Kameraassistenz</t>
  </si>
  <si>
    <t>Regieassistenz</t>
  </si>
  <si>
    <t>Musikaufnahmeleitung</t>
  </si>
  <si>
    <t>Filmgeschäftsführung</t>
  </si>
  <si>
    <t>Produktionsassistenz</t>
  </si>
  <si>
    <t>Maskenbild, Frisur</t>
  </si>
  <si>
    <t>Ton II</t>
  </si>
  <si>
    <t>Tonassistenz, Videotechnik,  Primärtontechnik</t>
  </si>
  <si>
    <t>Filmarchitektassistenz (Szenenbildassistenz)</t>
  </si>
  <si>
    <t>Filmarchitektur (Szenenbild)</t>
  </si>
  <si>
    <t>Bühne, Licht</t>
  </si>
  <si>
    <t>Bühnenmeister, Oberbeleuchter</t>
  </si>
  <si>
    <t>2.  Aufnahmeleitung  (Set Aufnahmeleitung)</t>
  </si>
  <si>
    <t>Innenrequisite</t>
  </si>
  <si>
    <t>reduziert um</t>
  </si>
  <si>
    <t>tatsächliche</t>
  </si>
  <si>
    <t>TV-Producer (freie Vereinbarung)</t>
  </si>
  <si>
    <t>Regie (freie Vereinbarung)</t>
  </si>
  <si>
    <t>Schnittassistenz</t>
  </si>
  <si>
    <t>Tonschnitt</t>
  </si>
  <si>
    <t>Sound Design</t>
  </si>
  <si>
    <t>Werkstattprojekt (§ 19 KV)</t>
  </si>
  <si>
    <t>Kamera im Verbund</t>
  </si>
  <si>
    <t>Schwenker (Operator)</t>
  </si>
  <si>
    <t>Teamassistenz (ENG  Team)</t>
  </si>
  <si>
    <t>Editor (Schnitt)</t>
  </si>
  <si>
    <r>
      <t xml:space="preserve">Herstellungsleitung I </t>
    </r>
    <r>
      <rPr>
        <vertAlign val="superscript"/>
        <sz val="12"/>
        <rFont val="Arial"/>
        <family val="2"/>
      </rPr>
      <t>1)</t>
    </r>
  </si>
  <si>
    <r>
      <t xml:space="preserve">Herstellungsleitung II </t>
    </r>
    <r>
      <rPr>
        <vertAlign val="superscript"/>
        <sz val="12"/>
        <rFont val="Arial"/>
        <family val="2"/>
      </rPr>
      <t>2)</t>
    </r>
  </si>
  <si>
    <r>
      <t xml:space="preserve">Produktionsleitung </t>
    </r>
    <r>
      <rPr>
        <vertAlign val="superscript"/>
        <sz val="12"/>
        <rFont val="Arial"/>
        <family val="2"/>
      </rPr>
      <t>1)</t>
    </r>
  </si>
  <si>
    <r>
      <t xml:space="preserve">Produktionsleitung </t>
    </r>
    <r>
      <rPr>
        <vertAlign val="superscript"/>
        <sz val="12"/>
        <rFont val="Arial"/>
        <family val="2"/>
      </rPr>
      <t>2)</t>
    </r>
  </si>
  <si>
    <r>
      <t xml:space="preserve">1.  Aufnahmeleitung </t>
    </r>
    <r>
      <rPr>
        <vertAlign val="superscript"/>
        <sz val="12"/>
        <rFont val="Arial"/>
        <family val="2"/>
      </rPr>
      <t>1)</t>
    </r>
  </si>
  <si>
    <r>
      <t>1.  Aufnahmeleitung</t>
    </r>
    <r>
      <rPr>
        <vertAlign val="superscript"/>
        <sz val="12"/>
        <rFont val="Arial"/>
        <family val="2"/>
      </rPr>
      <t xml:space="preserve"> 2)</t>
    </r>
  </si>
  <si>
    <r>
      <t xml:space="preserve">Kamera I </t>
    </r>
    <r>
      <rPr>
        <vertAlign val="superscript"/>
        <sz val="12"/>
        <rFont val="Arial"/>
        <family val="2"/>
      </rPr>
      <t>1)</t>
    </r>
  </si>
  <si>
    <r>
      <t xml:space="preserve">Kamera II </t>
    </r>
    <r>
      <rPr>
        <vertAlign val="superscript"/>
        <sz val="12"/>
        <rFont val="Arial"/>
        <family val="2"/>
      </rPr>
      <t>2)</t>
    </r>
  </si>
  <si>
    <r>
      <t xml:space="preserve">Kamera III </t>
    </r>
    <r>
      <rPr>
        <vertAlign val="superscript"/>
        <sz val="12"/>
        <rFont val="Arial"/>
        <family val="2"/>
      </rPr>
      <t>3)</t>
    </r>
  </si>
  <si>
    <r>
      <t>Ton I</t>
    </r>
    <r>
      <rPr>
        <vertAlign val="superscript"/>
        <sz val="12"/>
        <rFont val="Arial"/>
        <family val="2"/>
      </rPr>
      <t xml:space="preserve"> 4)</t>
    </r>
  </si>
  <si>
    <r>
      <t xml:space="preserve">Medienfachkraft </t>
    </r>
    <r>
      <rPr>
        <vertAlign val="superscript"/>
        <sz val="12"/>
        <rFont val="Arial"/>
        <family val="2"/>
      </rPr>
      <t>5)</t>
    </r>
  </si>
  <si>
    <r>
      <t xml:space="preserve">Filmaushilfskraft </t>
    </r>
    <r>
      <rPr>
        <vertAlign val="superscript"/>
        <sz val="12"/>
        <rFont val="Arial"/>
        <family val="2"/>
      </rPr>
      <t>6)</t>
    </r>
  </si>
  <si>
    <r>
      <rPr>
        <vertAlign val="superscript"/>
        <sz val="12"/>
        <rFont val="Arial"/>
        <family val="2"/>
      </rPr>
      <t>1)</t>
    </r>
    <r>
      <rPr>
        <sz val="12"/>
        <rFont val="Arial"/>
        <family val="2"/>
      </rPr>
      <t xml:space="preserve">  Kamera I: Fiktionale Filme für die Verwertung im Kino, Fernsehen und Kino -und fernsehähnliche fiktionale Filme für die Verwertung Online sowie Werbefilme</t>
    </r>
  </si>
  <si>
    <r>
      <rPr>
        <vertAlign val="superscript"/>
        <sz val="12"/>
        <rFont val="Arial"/>
        <family val="2"/>
      </rPr>
      <t xml:space="preserve">2)  </t>
    </r>
    <r>
      <rPr>
        <sz val="12"/>
        <rFont val="Arial"/>
        <family val="2"/>
      </rPr>
      <t>Kamera II: Dokumentarfilme und Dokumentationen für die Verwertung im Kino, Fernsehen und non-linear (VOD), ENG Team</t>
    </r>
  </si>
  <si>
    <r>
      <rPr>
        <vertAlign val="superscript"/>
        <sz val="12"/>
        <rFont val="Arial"/>
        <family val="2"/>
      </rPr>
      <t>3)</t>
    </r>
    <r>
      <rPr>
        <sz val="12"/>
        <rFont val="Arial"/>
        <family val="2"/>
      </rPr>
      <t xml:space="preserve">  Kamera III: Wirtschafts-, Image- und Bildungsfilme</t>
    </r>
  </si>
  <si>
    <r>
      <rPr>
        <vertAlign val="superscript"/>
        <sz val="12"/>
        <rFont val="Arial"/>
        <family val="2"/>
      </rPr>
      <t>4)</t>
    </r>
    <r>
      <rPr>
        <sz val="12"/>
        <rFont val="Arial"/>
        <family val="2"/>
      </rPr>
      <t xml:space="preserve">  Voraussetzung für die Einreihung in die Verwendungsgruppe Tonmeister I ist eine mindestens 15-jährige Praxis als Tonmeister II </t>
    </r>
  </si>
  <si>
    <r>
      <rPr>
        <vertAlign val="superscript"/>
        <sz val="12"/>
        <rFont val="Arial"/>
        <family val="2"/>
      </rPr>
      <t xml:space="preserve">5)  </t>
    </r>
    <r>
      <rPr>
        <sz val="12"/>
        <rFont val="Arial"/>
        <family val="2"/>
      </rPr>
      <t>nur bei Wirtschafts-, Image- und Bildungsfilmen</t>
    </r>
  </si>
  <si>
    <r>
      <rPr>
        <vertAlign val="superscript"/>
        <sz val="12"/>
        <color theme="1"/>
        <rFont val="Arial"/>
        <family val="2"/>
      </rPr>
      <t>6)</t>
    </r>
    <r>
      <rPr>
        <sz val="12"/>
        <color theme="1"/>
        <rFont val="Arial"/>
        <family val="2"/>
      </rPr>
      <t xml:space="preserve">  ArbeitnehmerInnen ohne Zweckausbildung, die schematische oder mechanische Arbeiten, insbesondere einfache Hilfsarbeiten auf manueller Natur verrichten oder die in Betrieben der Filmwirtschaft</t>
    </r>
  </si>
  <si>
    <t xml:space="preserve">    zur Feststellung ihrer beruflichen Eignung in Aufgabengebieten des Filmschaffens eingesetzt werden</t>
  </si>
  <si>
    <r>
      <t xml:space="preserve">wirksam ab </t>
    </r>
    <r>
      <rPr>
        <b/>
        <sz val="12"/>
        <rFont val="Arial"/>
        <family val="2"/>
      </rPr>
      <t>1. Jänner 2020</t>
    </r>
  </si>
  <si>
    <t>lt. Kollektivvertrag</t>
  </si>
  <si>
    <t>SZ</t>
  </si>
  <si>
    <t>UEL</t>
  </si>
  <si>
    <t xml:space="preserve">In die gelbe Spalte ist die Gage einzutragen. Die rechten Spalten zeigen sodann die Detaillierungen (SZ, UEL ua). </t>
  </si>
  <si>
    <t xml:space="preserve">In die gelbe Spalte ist die Gage einzutragen. Die linken Spalten zeigen sodann die Detaillierungen (SZ, UEL ua). </t>
  </si>
  <si>
    <t>WP</t>
  </si>
  <si>
    <t>WP+SZ+UEL</t>
  </si>
  <si>
    <t>Mindestgagentarif</t>
  </si>
  <si>
    <t>Grundgage</t>
  </si>
  <si>
    <t>tatsächlich</t>
  </si>
  <si>
    <t>Tonassistenz, Videotechnik, Primärtontechnik</t>
  </si>
  <si>
    <t xml:space="preserve">    verrichten oder die in Betrieben der Filmwirtschaft zur Feststellung ihrer beruflichen Eignung in Aufgabengebieten des Filmschaffens eingesetzt werden</t>
  </si>
  <si>
    <t>Auswahl Berechnungsmodus</t>
  </si>
  <si>
    <t>Gage</t>
  </si>
  <si>
    <t>WPG</t>
  </si>
  <si>
    <t>Wochen-</t>
  </si>
  <si>
    <t>Wochenpauschalgage § 7 (WPG)</t>
  </si>
  <si>
    <t>Mindestgage</t>
  </si>
  <si>
    <t>WPG-</t>
  </si>
  <si>
    <t>Mindest-</t>
  </si>
  <si>
    <r>
      <rPr>
        <vertAlign val="superscript"/>
        <sz val="12"/>
        <color theme="1"/>
        <rFont val="Arial"/>
        <family val="2"/>
      </rPr>
      <t>6)</t>
    </r>
    <r>
      <rPr>
        <sz val="12"/>
        <color theme="1"/>
        <rFont val="Arial"/>
        <family val="2"/>
      </rPr>
      <t xml:space="preserve">  ArbeitnehmerInnen ohne Zweckausbildung, die schematische oder mechanische Arbeiten, insbesondere einfache Hilfsarbeiten auf manueller Natur</t>
    </r>
  </si>
  <si>
    <r>
      <rPr>
        <b/>
        <sz val="12"/>
        <rFont val="Arial"/>
        <family val="2"/>
      </rPr>
      <t>In der gelben Spalte ist die Wochenpauschale (inkl SZ, UEL) einzutragen, die linke Spalte zeigt sodann die Wochengage</t>
    </r>
    <r>
      <rPr>
        <sz val="12"/>
        <rFont val="Arial"/>
        <family val="2"/>
      </rPr>
      <t>.</t>
    </r>
  </si>
  <si>
    <r>
      <rPr>
        <vertAlign val="superscript"/>
        <sz val="12"/>
        <rFont val="Arial"/>
        <family val="2"/>
      </rPr>
      <t>1)</t>
    </r>
    <r>
      <rPr>
        <sz val="12"/>
        <rFont val="Arial"/>
        <family val="2"/>
      </rPr>
      <t xml:space="preserve">  Kamera I: Fiktionale Filme für die Verwertung im Kino, Fernsehen und Kino -und fernsehähnliche fiktionale Filme für die Verwertung Online  sowie Werbefilme</t>
    </r>
  </si>
  <si>
    <r>
      <rPr>
        <vertAlign val="superscript"/>
        <sz val="12"/>
        <color theme="1"/>
        <rFont val="Arial"/>
        <family val="2"/>
      </rPr>
      <t>6)</t>
    </r>
    <r>
      <rPr>
        <sz val="12"/>
        <color theme="1"/>
        <rFont val="Arial"/>
        <family val="2"/>
      </rPr>
      <t xml:space="preserve">  ArbeitnehmerInnen ohne Zweckausbildung, die schematische oder mechanische Arbeiten, insbesondere einfache Hilfsarbeiten auf manueller Natur verrichten oder die in </t>
    </r>
  </si>
  <si>
    <t xml:space="preserve">    Betrieben der Filmwirtschaft zur Feststellung ihrer beruflichen Eignung in Aufgabengebieten des Filmschaffens eingesetzt werden</t>
  </si>
  <si>
    <r>
      <t xml:space="preserve">wirksam ab </t>
    </r>
    <r>
      <rPr>
        <b/>
        <sz val="12"/>
        <rFont val="Arial"/>
        <family val="2"/>
      </rPr>
      <t>1. Jänner 2021</t>
    </r>
  </si>
  <si>
    <t>Berechnung der Grundgage (Wochengage) bei Wochenpauschalgagen lt § 7 KollV (2021)</t>
  </si>
  <si>
    <t>Continuity/Script (Script Supervisor)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</si>
</sst>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"/>
    <numFmt numFmtId="165" formatCode="0.0000"/>
    <numFmt numFmtId="166" formatCode="0.000000"/>
    <numFmt numFmtId="167" formatCode="#,##0.00_ ;\-#,##0.00\ "/>
  </numFmts>
  <fonts count="25" x14ac:knownFonts="1">
    <font>
      <sz val="10"/>
      <color theme="1"/>
      <name val="Verdana"/>
      <family val="2"/>
    </font>
    <font>
      <sz val="10"/>
      <name val="Arial"/>
      <family val="2"/>
    </font>
    <font>
      <sz val="8"/>
      <name val="Verdana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sz val="12"/>
      <color theme="1"/>
      <name val="Arial"/>
      <family val="2"/>
    </font>
    <font>
      <vertAlign val="superscript"/>
      <sz val="12"/>
      <name val="Arial"/>
      <family val="2"/>
    </font>
    <font>
      <i/>
      <sz val="12"/>
      <color theme="4"/>
      <name val="Arial"/>
      <family val="2"/>
    </font>
    <font>
      <vertAlign val="superscript"/>
      <sz val="12"/>
      <color theme="1"/>
      <name val="Arial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sz val="12"/>
      <name val="Verdana"/>
      <family val="2"/>
    </font>
    <font>
      <sz val="10"/>
      <name val="Verdana"/>
      <family val="2"/>
    </font>
    <font>
      <i/>
      <sz val="9"/>
      <name val="Verdana"/>
      <family val="2"/>
    </font>
    <font>
      <sz val="8"/>
      <name val="Arial"/>
      <family val="2"/>
    </font>
    <font>
      <sz val="8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i/>
      <sz val="12"/>
      <name val="Arial"/>
      <family val="2"/>
    </font>
    <font>
      <i/>
      <sz val="12"/>
      <color theme="1"/>
      <name val="Arial"/>
      <family val="2"/>
    </font>
    <font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2" fillId="0" borderId="0" applyFont="0" applyFill="0" applyBorder="0" applyAlignment="0" applyProtection="0"/>
  </cellStyleXfs>
  <cellXfs count="199">
    <xf numFmtId="0" fontId="0" fillId="0" borderId="0" xfId="0"/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5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1" fontId="7" fillId="0" borderId="1" xfId="0" applyNumberFormat="1" applyFont="1" applyFill="1" applyBorder="1" applyAlignment="1" applyProtection="1">
      <alignment horizontal="center" vertical="center"/>
    </xf>
    <xf numFmtId="4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9" fontId="6" fillId="0" borderId="0" xfId="0" applyNumberFormat="1" applyFont="1" applyFill="1" applyBorder="1" applyAlignment="1" applyProtection="1">
      <alignment horizontal="center" vertical="center"/>
      <protection locked="0"/>
    </xf>
    <xf numFmtId="4" fontId="7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4" xfId="0" applyFont="1" applyFill="1" applyBorder="1" applyAlignment="1" applyProtection="1">
      <alignment vertical="center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9" fontId="1" fillId="0" borderId="7" xfId="0" applyNumberFormat="1" applyFont="1" applyFill="1" applyBorder="1" applyAlignment="1" applyProtection="1">
      <alignment horizontal="center" vertical="center"/>
    </xf>
    <xf numFmtId="9" fontId="1" fillId="0" borderId="8" xfId="0" applyNumberFormat="1" applyFont="1" applyFill="1" applyBorder="1" applyAlignment="1" applyProtection="1">
      <alignment horizontal="center" vertical="center"/>
    </xf>
    <xf numFmtId="4" fontId="3" fillId="0" borderId="10" xfId="0" applyNumberFormat="1" applyFont="1" applyFill="1" applyBorder="1" applyAlignment="1" applyProtection="1">
      <alignment horizontal="right" vertical="center" indent="1"/>
    </xf>
    <xf numFmtId="4" fontId="3" fillId="0" borderId="11" xfId="0" applyNumberFormat="1" applyFont="1" applyFill="1" applyBorder="1" applyAlignment="1" applyProtection="1">
      <alignment horizontal="right" vertical="center" indent="1"/>
    </xf>
    <xf numFmtId="4" fontId="3" fillId="0" borderId="0" xfId="0" applyNumberFormat="1" applyFont="1" applyFill="1" applyBorder="1" applyAlignment="1" applyProtection="1">
      <alignment vertical="center"/>
      <protection locked="0"/>
    </xf>
    <xf numFmtId="0" fontId="3" fillId="0" borderId="6" xfId="0" applyFont="1" applyFill="1" applyBorder="1" applyAlignment="1" applyProtection="1">
      <alignment vertical="center"/>
    </xf>
    <xf numFmtId="4" fontId="3" fillId="0" borderId="12" xfId="0" applyNumberFormat="1" applyFont="1" applyFill="1" applyBorder="1" applyAlignment="1" applyProtection="1">
      <alignment horizontal="right" vertical="center" indent="1"/>
    </xf>
    <xf numFmtId="4" fontId="3" fillId="0" borderId="13" xfId="0" applyNumberFormat="1" applyFont="1" applyFill="1" applyBorder="1" applyAlignment="1" applyProtection="1">
      <alignment horizontal="right" vertical="center" indent="1"/>
    </xf>
    <xf numFmtId="0" fontId="3" fillId="0" borderId="0" xfId="0" applyFont="1" applyFill="1" applyBorder="1" applyAlignment="1" applyProtection="1">
      <alignment vertical="center"/>
      <protection locked="0"/>
    </xf>
    <xf numFmtId="4" fontId="7" fillId="0" borderId="10" xfId="0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</xf>
    <xf numFmtId="164" fontId="10" fillId="0" borderId="0" xfId="0" applyNumberFormat="1" applyFont="1" applyFill="1" applyBorder="1" applyAlignment="1" applyProtection="1">
      <alignment horizontal="center" vertical="center"/>
      <protection locked="0"/>
    </xf>
    <xf numFmtId="4" fontId="7" fillId="0" borderId="12" xfId="0" applyNumberFormat="1" applyFont="1" applyFill="1" applyBorder="1" applyAlignment="1" applyProtection="1">
      <alignment horizontal="right" vertical="center" indent="1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29" xfId="0" applyFont="1" applyFill="1" applyBorder="1" applyAlignment="1" applyProtection="1">
      <alignment vertical="center"/>
    </xf>
    <xf numFmtId="0" fontId="3" fillId="0" borderId="28" xfId="0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3" fillId="0" borderId="9" xfId="0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4" fontId="1" fillId="0" borderId="7" xfId="0" applyNumberFormat="1" applyFont="1" applyFill="1" applyBorder="1" applyAlignment="1" applyProtection="1">
      <alignment horizontal="center" vertical="center"/>
    </xf>
    <xf numFmtId="4" fontId="3" fillId="0" borderId="26" xfId="0" applyNumberFormat="1" applyFont="1" applyFill="1" applyBorder="1" applyAlignment="1" applyProtection="1">
      <alignment horizontal="right" vertical="center" indent="1"/>
    </xf>
    <xf numFmtId="4" fontId="3" fillId="0" borderId="27" xfId="0" applyNumberFormat="1" applyFont="1" applyFill="1" applyBorder="1" applyAlignment="1" applyProtection="1">
      <alignment horizontal="right" vertical="center" indent="1"/>
    </xf>
    <xf numFmtId="1" fontId="7" fillId="0" borderId="32" xfId="0" applyNumberFormat="1" applyFont="1" applyFill="1" applyBorder="1" applyAlignment="1" applyProtection="1">
      <alignment horizontal="center" vertical="center"/>
    </xf>
    <xf numFmtId="1" fontId="7" fillId="0" borderId="2" xfId="0" applyNumberFormat="1" applyFont="1" applyFill="1" applyBorder="1" applyAlignment="1" applyProtection="1">
      <alignment horizontal="center" vertical="center"/>
    </xf>
    <xf numFmtId="4" fontId="1" fillId="0" borderId="32" xfId="0" applyNumberFormat="1" applyFont="1" applyFill="1" applyBorder="1" applyAlignment="1" applyProtection="1">
      <alignment horizontal="center" vertical="center"/>
    </xf>
    <xf numFmtId="4" fontId="1" fillId="0" borderId="2" xfId="0" applyNumberFormat="1" applyFont="1" applyFill="1" applyBorder="1" applyAlignment="1" applyProtection="1">
      <alignment horizontal="center" vertical="center"/>
    </xf>
    <xf numFmtId="4" fontId="7" fillId="0" borderId="2" xfId="0" applyNumberFormat="1" applyFont="1" applyFill="1" applyBorder="1" applyAlignment="1" applyProtection="1">
      <alignment horizontal="center" vertical="center"/>
    </xf>
    <xf numFmtId="4" fontId="3" fillId="0" borderId="5" xfId="0" applyNumberFormat="1" applyFont="1" applyFill="1" applyBorder="1" applyAlignment="1" applyProtection="1">
      <alignment horizontal="right" vertical="center" indent="1"/>
    </xf>
    <xf numFmtId="4" fontId="3" fillId="0" borderId="6" xfId="0" applyNumberFormat="1" applyFont="1" applyFill="1" applyBorder="1" applyAlignment="1" applyProtection="1">
      <alignment horizontal="right" vertical="center" indent="1"/>
    </xf>
    <xf numFmtId="0" fontId="1" fillId="0" borderId="7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13" fillId="0" borderId="0" xfId="0" applyFont="1" applyAlignment="1">
      <alignment horizontal="center" vertical="center"/>
    </xf>
    <xf numFmtId="0" fontId="3" fillId="0" borderId="29" xfId="0" applyFont="1" applyFill="1" applyBorder="1" applyAlignment="1" applyProtection="1">
      <alignment horizontal="left" vertical="center"/>
    </xf>
    <xf numFmtId="0" fontId="3" fillId="0" borderId="16" xfId="0" applyFont="1" applyFill="1" applyBorder="1" applyAlignment="1" applyProtection="1">
      <alignment horizontal="right" vertical="center"/>
      <protection locked="0"/>
    </xf>
    <xf numFmtId="0" fontId="3" fillId="0" borderId="3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1" fontId="7" fillId="0" borderId="7" xfId="0" applyNumberFormat="1" applyFont="1" applyFill="1" applyBorder="1" applyAlignment="1" applyProtection="1">
      <alignment horizontal="center" vertical="center"/>
    </xf>
    <xf numFmtId="0" fontId="1" fillId="0" borderId="32" xfId="0" applyFont="1" applyFill="1" applyBorder="1" applyAlignment="1" applyProtection="1">
      <alignment horizontal="center" vertical="center"/>
    </xf>
    <xf numFmtId="0" fontId="3" fillId="0" borderId="31" xfId="0" applyFont="1" applyFill="1" applyBorder="1" applyAlignment="1" applyProtection="1">
      <alignment horizontal="left" vertical="center"/>
    </xf>
    <xf numFmtId="0" fontId="3" fillId="0" borderId="19" xfId="0" applyFont="1" applyFill="1" applyBorder="1" applyAlignment="1" applyProtection="1">
      <alignment horizontal="right" vertical="center"/>
      <protection locked="0"/>
    </xf>
    <xf numFmtId="4" fontId="1" fillId="0" borderId="33" xfId="0" applyNumberFormat="1" applyFont="1" applyFill="1" applyBorder="1" applyAlignment="1" applyProtection="1">
      <alignment horizontal="right" vertical="center"/>
    </xf>
    <xf numFmtId="4" fontId="1" fillId="0" borderId="9" xfId="0" applyNumberFormat="1" applyFont="1" applyFill="1" applyBorder="1" applyAlignment="1" applyProtection="1">
      <alignment horizontal="right" vertical="center"/>
    </xf>
    <xf numFmtId="4" fontId="7" fillId="0" borderId="36" xfId="0" applyNumberFormat="1" applyFont="1" applyFill="1" applyBorder="1" applyAlignment="1" applyProtection="1">
      <alignment horizontal="right" vertical="center"/>
    </xf>
    <xf numFmtId="0" fontId="1" fillId="0" borderId="33" xfId="0" applyFont="1" applyFill="1" applyBorder="1" applyAlignment="1" applyProtection="1">
      <alignment horizontal="right" vertical="center"/>
    </xf>
    <xf numFmtId="0" fontId="1" fillId="0" borderId="9" xfId="0" applyFont="1" applyFill="1" applyBorder="1" applyAlignment="1" applyProtection="1">
      <alignment horizontal="right" vertical="center"/>
    </xf>
    <xf numFmtId="0" fontId="1" fillId="0" borderId="19" xfId="0" applyFont="1" applyFill="1" applyBorder="1" applyAlignment="1" applyProtection="1">
      <alignment horizontal="right" vertical="center"/>
    </xf>
    <xf numFmtId="0" fontId="3" fillId="0" borderId="5" xfId="0" applyFont="1" applyFill="1" applyBorder="1" applyAlignment="1" applyProtection="1">
      <alignment horizontal="left" vertical="center"/>
    </xf>
    <xf numFmtId="4" fontId="3" fillId="0" borderId="33" xfId="0" applyNumberFormat="1" applyFont="1" applyFill="1" applyBorder="1" applyAlignment="1" applyProtection="1">
      <alignment horizontal="right" vertical="center"/>
    </xf>
    <xf numFmtId="4" fontId="3" fillId="0" borderId="9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3" fillId="3" borderId="5" xfId="0" applyFont="1" applyFill="1" applyBorder="1" applyAlignment="1" applyProtection="1">
      <alignment horizontal="left" vertical="center"/>
    </xf>
    <xf numFmtId="0" fontId="3" fillId="0" borderId="6" xfId="0" applyFont="1" applyFill="1" applyBorder="1" applyAlignment="1" applyProtection="1">
      <alignment horizontal="left" vertical="center"/>
    </xf>
    <xf numFmtId="4" fontId="3" fillId="0" borderId="12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right" vertical="center"/>
      <protection locked="0"/>
    </xf>
    <xf numFmtId="165" fontId="3" fillId="0" borderId="0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vertical="center" wrapText="1"/>
    </xf>
    <xf numFmtId="4" fontId="3" fillId="0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4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4" fontId="15" fillId="0" borderId="0" xfId="0" applyNumberFormat="1" applyFont="1" applyFill="1" applyBorder="1" applyAlignment="1" applyProtection="1">
      <alignment vertical="center"/>
    </xf>
    <xf numFmtId="166" fontId="15" fillId="0" borderId="0" xfId="0" applyNumberFormat="1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vertical="center"/>
      <protection locked="0"/>
    </xf>
    <xf numFmtId="0" fontId="17" fillId="0" borderId="0" xfId="0" applyFont="1" applyFill="1" applyBorder="1" applyAlignment="1" applyProtection="1">
      <alignment horizontal="left" vertical="center"/>
      <protection locked="0"/>
    </xf>
    <xf numFmtId="0" fontId="18" fillId="0" borderId="0" xfId="0" applyFont="1" applyFill="1" applyAlignment="1">
      <alignment wrapText="1"/>
    </xf>
    <xf numFmtId="0" fontId="19" fillId="0" borderId="0" xfId="0" applyFont="1"/>
    <xf numFmtId="0" fontId="3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13" fillId="3" borderId="0" xfId="0" applyFont="1" applyFill="1" applyAlignment="1">
      <alignment horizontal="right" vertical="center"/>
    </xf>
    <xf numFmtId="0" fontId="4" fillId="3" borderId="0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3" fillId="3" borderId="25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right"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8" fillId="3" borderId="0" xfId="0" applyFont="1" applyFill="1" applyAlignment="1">
      <alignment vertical="center" wrapText="1"/>
    </xf>
    <xf numFmtId="4" fontId="3" fillId="3" borderId="0" xfId="0" applyNumberFormat="1" applyFont="1" applyFill="1" applyBorder="1" applyAlignment="1" applyProtection="1">
      <alignment horizontal="right" vertical="center"/>
      <protection locked="0"/>
    </xf>
    <xf numFmtId="4" fontId="3" fillId="3" borderId="41" xfId="0" applyNumberFormat="1" applyFont="1" applyFill="1" applyBorder="1" applyAlignment="1" applyProtection="1">
      <alignment horizontal="center" vertical="center"/>
    </xf>
    <xf numFmtId="4" fontId="3" fillId="3" borderId="42" xfId="0" applyNumberFormat="1" applyFont="1" applyFill="1" applyBorder="1" applyAlignment="1" applyProtection="1">
      <alignment horizontal="center" vertical="center"/>
    </xf>
    <xf numFmtId="4" fontId="3" fillId="3" borderId="43" xfId="0" applyNumberFormat="1" applyFont="1" applyFill="1" applyBorder="1" applyAlignment="1" applyProtection="1">
      <alignment horizontal="center" vertical="center"/>
    </xf>
    <xf numFmtId="4" fontId="7" fillId="0" borderId="19" xfId="0" applyNumberFormat="1" applyFont="1" applyFill="1" applyBorder="1" applyAlignment="1" applyProtection="1">
      <alignment horizontal="right" vertical="center"/>
    </xf>
    <xf numFmtId="4" fontId="7" fillId="0" borderId="32" xfId="0" applyNumberFormat="1" applyFont="1" applyFill="1" applyBorder="1" applyAlignment="1" applyProtection="1">
      <alignment horizontal="center" vertical="center"/>
    </xf>
    <xf numFmtId="1" fontId="7" fillId="0" borderId="3" xfId="0" applyNumberFormat="1" applyFont="1" applyFill="1" applyBorder="1" applyAlignment="1" applyProtection="1">
      <alignment horizontal="center" vertical="center"/>
    </xf>
    <xf numFmtId="4" fontId="7" fillId="0" borderId="3" xfId="0" applyNumberFormat="1" applyFont="1" applyFill="1" applyBorder="1" applyAlignment="1" applyProtection="1">
      <alignment horizontal="center" vertical="center"/>
    </xf>
    <xf numFmtId="4" fontId="1" fillId="0" borderId="3" xfId="0" applyNumberFormat="1" applyFont="1" applyFill="1" applyBorder="1" applyAlignment="1" applyProtection="1">
      <alignment horizontal="center" vertical="center"/>
    </xf>
    <xf numFmtId="4" fontId="1" fillId="0" borderId="31" xfId="0" applyNumberFormat="1" applyFont="1" applyFill="1" applyBorder="1" applyAlignment="1" applyProtection="1">
      <alignment horizontal="center" vertical="center"/>
    </xf>
    <xf numFmtId="4" fontId="3" fillId="0" borderId="44" xfId="0" applyNumberFormat="1" applyFont="1" applyFill="1" applyBorder="1" applyAlignment="1" applyProtection="1">
      <alignment horizontal="right" vertical="center" indent="1"/>
    </xf>
    <xf numFmtId="4" fontId="3" fillId="0" borderId="45" xfId="0" applyNumberFormat="1" applyFont="1" applyFill="1" applyBorder="1" applyAlignment="1" applyProtection="1">
      <alignment horizontal="right" vertical="center" indent="1"/>
    </xf>
    <xf numFmtId="1" fontId="7" fillId="0" borderId="46" xfId="0" applyNumberFormat="1" applyFont="1" applyFill="1" applyBorder="1" applyAlignment="1" applyProtection="1">
      <alignment horizontal="center" vertical="center"/>
    </xf>
    <xf numFmtId="1" fontId="7" fillId="3" borderId="2" xfId="0" applyNumberFormat="1" applyFont="1" applyFill="1" applyBorder="1" applyAlignment="1" applyProtection="1">
      <alignment horizontal="center" vertical="center"/>
    </xf>
    <xf numFmtId="4" fontId="1" fillId="3" borderId="2" xfId="0" applyNumberFormat="1" applyFont="1" applyFill="1" applyBorder="1" applyAlignment="1" applyProtection="1">
      <alignment horizontal="center" vertical="center"/>
    </xf>
    <xf numFmtId="4" fontId="7" fillId="3" borderId="36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vertical="center"/>
    </xf>
    <xf numFmtId="4" fontId="3" fillId="0" borderId="0" xfId="0" applyNumberFormat="1" applyFont="1" applyFill="1" applyBorder="1" applyAlignment="1" applyProtection="1">
      <alignment vertical="center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horizontal="center" vertical="center"/>
    </xf>
    <xf numFmtId="166" fontId="3" fillId="0" borderId="0" xfId="0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38" xfId="0" applyFont="1" applyFill="1" applyBorder="1" applyAlignment="1" applyProtection="1">
      <alignment vertical="center"/>
    </xf>
    <xf numFmtId="0" fontId="6" fillId="0" borderId="39" xfId="1" applyFont="1" applyBorder="1" applyAlignment="1" applyProtection="1">
      <alignment horizontal="center" vertical="center"/>
    </xf>
    <xf numFmtId="166" fontId="6" fillId="0" borderId="39" xfId="1" applyNumberFormat="1" applyFont="1" applyBorder="1" applyAlignment="1" applyProtection="1">
      <alignment horizontal="center" vertical="center"/>
    </xf>
    <xf numFmtId="4" fontId="21" fillId="0" borderId="39" xfId="0" applyNumberFormat="1" applyFont="1" applyBorder="1" applyAlignment="1" applyProtection="1">
      <alignment horizontal="center"/>
    </xf>
    <xf numFmtId="4" fontId="22" fillId="0" borderId="40" xfId="1" applyNumberFormat="1" applyFont="1" applyFill="1" applyBorder="1" applyAlignment="1" applyProtection="1">
      <alignment horizontal="center" vertical="center"/>
    </xf>
    <xf numFmtId="4" fontId="23" fillId="0" borderId="0" xfId="0" applyNumberFormat="1" applyFont="1" applyBorder="1" applyProtection="1"/>
    <xf numFmtId="0" fontId="6" fillId="0" borderId="5" xfId="0" applyFont="1" applyFill="1" applyBorder="1" applyAlignment="1" applyProtection="1">
      <alignment vertical="center"/>
    </xf>
    <xf numFmtId="0" fontId="6" fillId="0" borderId="10" xfId="1" applyFont="1" applyBorder="1" applyAlignment="1" applyProtection="1">
      <alignment vertical="center"/>
    </xf>
    <xf numFmtId="4" fontId="21" fillId="0" borderId="10" xfId="0" applyNumberFormat="1" applyFont="1" applyBorder="1" applyAlignment="1" applyProtection="1">
      <alignment horizontal="center"/>
    </xf>
    <xf numFmtId="4" fontId="22" fillId="0" borderId="11" xfId="0" applyNumberFormat="1" applyFont="1" applyFill="1" applyBorder="1" applyAlignment="1" applyProtection="1">
      <alignment horizontal="center" vertical="center"/>
    </xf>
    <xf numFmtId="4" fontId="3" fillId="0" borderId="10" xfId="0" applyNumberFormat="1" applyFont="1" applyFill="1" applyBorder="1" applyAlignment="1" applyProtection="1">
      <alignment horizontal="center" vertical="center"/>
    </xf>
    <xf numFmtId="166" fontId="6" fillId="0" borderId="10" xfId="0" applyNumberFormat="1" applyFont="1" applyFill="1" applyBorder="1" applyAlignment="1" applyProtection="1">
      <alignment horizontal="center" vertical="center"/>
    </xf>
    <xf numFmtId="4" fontId="3" fillId="0" borderId="10" xfId="0" applyNumberFormat="1" applyFont="1" applyFill="1" applyBorder="1" applyAlignment="1" applyProtection="1">
      <alignment vertical="center"/>
    </xf>
    <xf numFmtId="4" fontId="3" fillId="0" borderId="11" xfId="0" applyNumberFormat="1" applyFont="1" applyFill="1" applyBorder="1" applyAlignment="1" applyProtection="1">
      <alignment vertical="center"/>
    </xf>
    <xf numFmtId="4" fontId="24" fillId="0" borderId="0" xfId="0" applyNumberFormat="1" applyFont="1" applyFill="1" applyBorder="1" applyAlignment="1" applyProtection="1">
      <alignment vertical="center"/>
    </xf>
    <xf numFmtId="166" fontId="3" fillId="0" borderId="0" xfId="0" applyNumberFormat="1" applyFont="1" applyFill="1" applyBorder="1" applyAlignment="1" applyProtection="1">
      <alignment vertical="center"/>
      <protection locked="0"/>
    </xf>
    <xf numFmtId="4" fontId="7" fillId="0" borderId="12" xfId="0" applyNumberFormat="1" applyFont="1" applyBorder="1" applyAlignment="1">
      <alignment horizontal="right" vertical="center" indent="1"/>
    </xf>
    <xf numFmtId="4" fontId="3" fillId="0" borderId="6" xfId="0" applyNumberFormat="1" applyFont="1" applyFill="1" applyBorder="1" applyAlignment="1" applyProtection="1">
      <alignment horizontal="right" vertical="center"/>
    </xf>
    <xf numFmtId="4" fontId="1" fillId="0" borderId="4" xfId="0" applyNumberFormat="1" applyFont="1" applyFill="1" applyBorder="1" applyAlignment="1" applyProtection="1">
      <alignment horizontal="center" vertical="center"/>
    </xf>
    <xf numFmtId="167" fontId="8" fillId="2" borderId="36" xfId="2" applyNumberFormat="1" applyFont="1" applyFill="1" applyBorder="1" applyAlignment="1">
      <alignment horizontal="right" vertical="center"/>
    </xf>
    <xf numFmtId="4" fontId="13" fillId="0" borderId="0" xfId="0" applyNumberFormat="1" applyFont="1" applyAlignment="1">
      <alignment horizontal="center" vertical="center"/>
    </xf>
    <xf numFmtId="43" fontId="13" fillId="0" borderId="0" xfId="0" applyNumberFormat="1" applyFont="1" applyAlignment="1">
      <alignment horizontal="center" vertical="center"/>
    </xf>
    <xf numFmtId="167" fontId="8" fillId="2" borderId="13" xfId="2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31" xfId="0" applyFont="1" applyFill="1" applyBorder="1" applyAlignment="1" applyProtection="1">
      <alignment horizontal="right" vertical="center"/>
    </xf>
    <xf numFmtId="167" fontId="3" fillId="2" borderId="22" xfId="0" applyNumberFormat="1" applyFont="1" applyFill="1" applyBorder="1" applyAlignment="1" applyProtection="1">
      <alignment horizontal="right" vertical="center" indent="1"/>
      <protection locked="0"/>
    </xf>
    <xf numFmtId="167" fontId="3" fillId="0" borderId="10" xfId="0" applyNumberFormat="1" applyFont="1" applyFill="1" applyBorder="1" applyAlignment="1" applyProtection="1">
      <alignment vertical="center"/>
    </xf>
    <xf numFmtId="167" fontId="3" fillId="2" borderId="11" xfId="0" applyNumberFormat="1" applyFont="1" applyFill="1" applyBorder="1" applyAlignment="1" applyProtection="1">
      <alignment vertical="center"/>
      <protection locked="0"/>
    </xf>
    <xf numFmtId="167" fontId="3" fillId="0" borderId="12" xfId="0" applyNumberFormat="1" applyFont="1" applyFill="1" applyBorder="1" applyAlignment="1" applyProtection="1">
      <alignment vertical="center"/>
    </xf>
    <xf numFmtId="167" fontId="3" fillId="2" borderId="13" xfId="0" applyNumberFormat="1" applyFont="1" applyFill="1" applyBorder="1" applyAlignment="1" applyProtection="1">
      <alignment vertical="center"/>
      <protection locked="0"/>
    </xf>
    <xf numFmtId="0" fontId="3" fillId="0" borderId="16" xfId="0" applyFont="1" applyFill="1" applyBorder="1" applyAlignment="1" applyProtection="1">
      <alignment vertical="center"/>
      <protection locked="0"/>
    </xf>
    <xf numFmtId="0" fontId="3" fillId="0" borderId="4" xfId="0" applyFont="1" applyFill="1" applyBorder="1" applyAlignment="1" applyProtection="1">
      <alignment vertical="center"/>
      <protection locked="0"/>
    </xf>
    <xf numFmtId="0" fontId="3" fillId="0" borderId="19" xfId="0" applyFont="1" applyFill="1" applyBorder="1" applyAlignment="1" applyProtection="1">
      <alignment vertical="center"/>
      <protection locked="0"/>
    </xf>
    <xf numFmtId="4" fontId="7" fillId="0" borderId="26" xfId="0" applyNumberFormat="1" applyFont="1" applyBorder="1" applyAlignment="1">
      <alignment horizontal="right" vertical="center" indent="1"/>
    </xf>
    <xf numFmtId="0" fontId="3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Fill="1" applyAlignment="1">
      <alignment horizontal="left" wrapText="1"/>
    </xf>
    <xf numFmtId="0" fontId="3" fillId="0" borderId="16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24" xfId="0" applyFont="1" applyFill="1" applyBorder="1" applyAlignment="1" applyProtection="1">
      <alignment horizontal="center" vertical="center"/>
    </xf>
    <xf numFmtId="4" fontId="3" fillId="0" borderId="43" xfId="0" applyNumberFormat="1" applyFont="1" applyFill="1" applyBorder="1" applyAlignment="1" applyProtection="1">
      <alignment horizontal="center" vertical="center"/>
    </xf>
    <xf numFmtId="4" fontId="3" fillId="0" borderId="42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25" xfId="0" applyFont="1" applyFill="1" applyBorder="1" applyAlignment="1" applyProtection="1">
      <alignment vertical="center"/>
      <protection locked="0"/>
    </xf>
    <xf numFmtId="49" fontId="1" fillId="0" borderId="30" xfId="0" applyNumberFormat="1" applyFont="1" applyFill="1" applyBorder="1" applyAlignment="1" applyProtection="1">
      <alignment horizontal="center" vertical="center"/>
    </xf>
    <xf numFmtId="49" fontId="1" fillId="0" borderId="15" xfId="0" applyNumberFormat="1" applyFont="1" applyFill="1" applyBorder="1" applyAlignment="1" applyProtection="1">
      <alignment horizontal="center" vertical="center"/>
    </xf>
    <xf numFmtId="49" fontId="1" fillId="0" borderId="14" xfId="0" applyNumberFormat="1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/>
    </xf>
    <xf numFmtId="0" fontId="3" fillId="0" borderId="29" xfId="0" applyFont="1" applyFill="1" applyBorder="1" applyAlignment="1" applyProtection="1">
      <alignment horizontal="center" vertical="center"/>
    </xf>
    <xf numFmtId="0" fontId="3" fillId="0" borderId="31" xfId="0" applyFont="1" applyFill="1" applyBorder="1" applyAlignment="1" applyProtection="1">
      <alignment horizontal="center" vertical="center"/>
    </xf>
    <xf numFmtId="4" fontId="3" fillId="0" borderId="29" xfId="0" applyNumberFormat="1" applyFont="1" applyFill="1" applyBorder="1" applyAlignment="1" applyProtection="1">
      <alignment horizontal="center" vertical="center"/>
    </xf>
    <xf numFmtId="4" fontId="3" fillId="0" borderId="17" xfId="0" applyNumberFormat="1" applyFont="1" applyFill="1" applyBorder="1" applyAlignment="1" applyProtection="1">
      <alignment horizontal="center" vertical="center"/>
    </xf>
    <xf numFmtId="4" fontId="3" fillId="0" borderId="23" xfId="0" applyNumberFormat="1" applyFont="1" applyFill="1" applyBorder="1" applyAlignment="1" applyProtection="1">
      <alignment horizontal="center" vertical="center"/>
    </xf>
    <xf numFmtId="4" fontId="3" fillId="0" borderId="31" xfId="0" applyNumberFormat="1" applyFont="1" applyFill="1" applyBorder="1" applyAlignment="1" applyProtection="1">
      <alignment horizontal="center" vertical="center"/>
    </xf>
    <xf numFmtId="4" fontId="3" fillId="0" borderId="20" xfId="0" applyNumberFormat="1" applyFont="1" applyFill="1" applyBorder="1" applyAlignment="1" applyProtection="1">
      <alignment horizontal="center" vertical="center"/>
    </xf>
    <xf numFmtId="4" fontId="3" fillId="0" borderId="24" xfId="0" applyNumberFormat="1" applyFont="1" applyFill="1" applyBorder="1" applyAlignment="1" applyProtection="1">
      <alignment horizontal="center" vertical="center"/>
    </xf>
    <xf numFmtId="49" fontId="1" fillId="0" borderId="34" xfId="0" applyNumberFormat="1" applyFont="1" applyFill="1" applyBorder="1" applyAlignment="1" applyProtection="1">
      <alignment horizontal="center" vertical="center"/>
    </xf>
    <xf numFmtId="49" fontId="1" fillId="0" borderId="35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20" fillId="0" borderId="0" xfId="0" applyFont="1" applyBorder="1" applyAlignment="1" applyProtection="1">
      <alignment horizontal="center" vertical="center"/>
    </xf>
    <xf numFmtId="0" fontId="6" fillId="0" borderId="37" xfId="1" applyFont="1" applyBorder="1" applyAlignment="1" applyProtection="1">
      <alignment horizontal="center" vertical="center"/>
    </xf>
    <xf numFmtId="0" fontId="6" fillId="0" borderId="26" xfId="1" applyFont="1" applyBorder="1" applyAlignment="1" applyProtection="1">
      <alignment horizontal="center" vertical="center"/>
    </xf>
    <xf numFmtId="0" fontId="8" fillId="0" borderId="0" xfId="0" applyFont="1" applyFill="1" applyAlignment="1">
      <alignment wrapText="1"/>
    </xf>
  </cellXfs>
  <cellStyles count="3">
    <cellStyle name="Komma" xfId="2" builtinId="3"/>
    <cellStyle name="Standard" xfId="0" builtinId="0"/>
    <cellStyle name="Standard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SZ UEL herausrechnen (2)'!A1"/><Relationship Id="rId2" Type="http://schemas.openxmlformats.org/officeDocument/2006/relationships/hyperlink" Target="#'SZ UEL herausrechnen (1)'!A1"/><Relationship Id="rId1" Type="http://schemas.openxmlformats.org/officeDocument/2006/relationships/hyperlink" Target="#'SZ_UEL berechnen'!A1"/><Relationship Id="rId4" Type="http://schemas.openxmlformats.org/officeDocument/2006/relationships/hyperlink" Target="#'Grundgage berechnen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START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START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START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START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809625</xdr:colOff>
      <xdr:row>4</xdr:row>
      <xdr:rowOff>152401</xdr:rowOff>
    </xdr:from>
    <xdr:to>
      <xdr:col>1</xdr:col>
      <xdr:colOff>2543175</xdr:colOff>
      <xdr:row>5</xdr:row>
      <xdr:rowOff>485776</xdr:rowOff>
    </xdr:to>
    <xdr:sp macro="" textlink="">
      <xdr:nvSpPr>
        <xdr:cNvPr id="3" name="Abgerundetes Rechtec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09625" y="895351"/>
          <a:ext cx="2571750" cy="49530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de-AT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SZ UEL aus Wochengage</a:t>
          </a:r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2</xdr:col>
      <xdr:colOff>19050</xdr:colOff>
      <xdr:row>9</xdr:row>
      <xdr:rowOff>19050</xdr:rowOff>
    </xdr:to>
    <xdr:sp macro="" textlink="">
      <xdr:nvSpPr>
        <xdr:cNvPr id="6" name="Abgerundetes Rechteck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38200" y="1724025"/>
          <a:ext cx="2571750" cy="49530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de-AT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SZ UEL aus Wochengage, Wochenpauschalgage</a:t>
          </a:r>
        </a:p>
      </xdr:txBody>
    </xdr:sp>
    <xdr:clientData/>
  </xdr:twoCellAnchor>
  <xdr:twoCellAnchor>
    <xdr:from>
      <xdr:col>1</xdr:col>
      <xdr:colOff>0</xdr:colOff>
      <xdr:row>11</xdr:row>
      <xdr:rowOff>0</xdr:rowOff>
    </xdr:from>
    <xdr:to>
      <xdr:col>2</xdr:col>
      <xdr:colOff>19050</xdr:colOff>
      <xdr:row>11</xdr:row>
      <xdr:rowOff>495300</xdr:rowOff>
    </xdr:to>
    <xdr:sp macro="" textlink="">
      <xdr:nvSpPr>
        <xdr:cNvPr id="7" name="Abgerundetes Rechteck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38200" y="2524125"/>
          <a:ext cx="2571750" cy="49530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de-AT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SZ UEL aus Tagesgage</a:t>
          </a:r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2</xdr:col>
      <xdr:colOff>19050</xdr:colOff>
      <xdr:row>14</xdr:row>
      <xdr:rowOff>495300</xdr:rowOff>
    </xdr:to>
    <xdr:sp macro="" textlink="">
      <xdr:nvSpPr>
        <xdr:cNvPr id="9" name="Abgerundetes Rechteck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2C70619-389F-4606-A9A2-195877B755EE}"/>
            </a:ext>
          </a:extLst>
        </xdr:cNvPr>
        <xdr:cNvSpPr/>
      </xdr:nvSpPr>
      <xdr:spPr>
        <a:xfrm>
          <a:off x="838200" y="2524125"/>
          <a:ext cx="2571750" cy="49530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de-AT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Grundgage</a:t>
          </a:r>
          <a:r>
            <a:rPr lang="de-AT" sz="12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aus Wochen-pauschalgage</a:t>
          </a:r>
          <a:endParaRPr lang="de-AT" sz="12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78289</xdr:colOff>
      <xdr:row>1</xdr:row>
      <xdr:rowOff>39145</xdr:rowOff>
    </xdr:from>
    <xdr:to>
      <xdr:col>1</xdr:col>
      <xdr:colOff>3105412</xdr:colOff>
      <xdr:row>3</xdr:row>
      <xdr:rowOff>156577</xdr:rowOff>
    </xdr:to>
    <xdr:sp macro="" textlink="">
      <xdr:nvSpPr>
        <xdr:cNvPr id="2" name="Abgerundetes Rechtec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3357" y="234864"/>
          <a:ext cx="3027123" cy="548014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de-AT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zurück zur</a:t>
          </a:r>
          <a:r>
            <a:rPr lang="de-AT" sz="12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Startansicht</a:t>
          </a:r>
          <a:endParaRPr lang="de-AT" sz="12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423333</xdr:colOff>
      <xdr:row>1</xdr:row>
      <xdr:rowOff>42333</xdr:rowOff>
    </xdr:from>
    <xdr:to>
      <xdr:col>1</xdr:col>
      <xdr:colOff>3005956</xdr:colOff>
      <xdr:row>3</xdr:row>
      <xdr:rowOff>156430</xdr:rowOff>
    </xdr:to>
    <xdr:sp macro="" textlink="">
      <xdr:nvSpPr>
        <xdr:cNvPr id="3" name="Abgerundetes Rechtec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23333" y="201083"/>
          <a:ext cx="3027123" cy="548014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de-AT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zurück zur</a:t>
          </a:r>
          <a:r>
            <a:rPr lang="de-AT" sz="12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Startansicht</a:t>
          </a:r>
          <a:endParaRPr lang="de-AT" sz="12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423333</xdr:colOff>
      <xdr:row>1</xdr:row>
      <xdr:rowOff>42333</xdr:rowOff>
    </xdr:from>
    <xdr:to>
      <xdr:col>1</xdr:col>
      <xdr:colOff>3005956</xdr:colOff>
      <xdr:row>3</xdr:row>
      <xdr:rowOff>156430</xdr:rowOff>
    </xdr:to>
    <xdr:sp macro="" textlink="">
      <xdr:nvSpPr>
        <xdr:cNvPr id="2" name="Abgerundetes Rechtec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C10AAF-A3C6-44D0-8B66-58C11898C5CA}"/>
            </a:ext>
          </a:extLst>
        </xdr:cNvPr>
        <xdr:cNvSpPr/>
      </xdr:nvSpPr>
      <xdr:spPr>
        <a:xfrm>
          <a:off x="423333" y="204258"/>
          <a:ext cx="3030298" cy="542722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de-AT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zurück zur</a:t>
          </a:r>
          <a:r>
            <a:rPr lang="de-AT" sz="12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Startansicht</a:t>
          </a:r>
          <a:endParaRPr lang="de-AT" sz="12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0</xdr:row>
      <xdr:rowOff>123825</xdr:rowOff>
    </xdr:from>
    <xdr:to>
      <xdr:col>11</xdr:col>
      <xdr:colOff>322023</xdr:colOff>
      <xdr:row>3</xdr:row>
      <xdr:rowOff>147964</xdr:rowOff>
    </xdr:to>
    <xdr:sp macro="" textlink="">
      <xdr:nvSpPr>
        <xdr:cNvPr id="2" name="Abgerundetes Rechtec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762875" y="123825"/>
          <a:ext cx="3027123" cy="548014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de-AT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zurück zur</a:t>
          </a:r>
          <a:r>
            <a:rPr lang="de-AT" sz="12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Startansicht</a:t>
          </a:r>
          <a:endParaRPr lang="de-AT" sz="12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B3:B15"/>
  <sheetViews>
    <sheetView showGridLines="0" showRowColHeaders="0" tabSelected="1" workbookViewId="0"/>
  </sheetViews>
  <sheetFormatPr baseColWidth="10" defaultRowHeight="13.5" x14ac:dyDescent="0.3"/>
  <cols>
    <col min="2" max="2" width="33.4609375" customWidth="1"/>
    <col min="3" max="3" width="11" customWidth="1"/>
  </cols>
  <sheetData>
    <row r="3" spans="2:2" ht="20" x14ac:dyDescent="0.4">
      <c r="B3" s="97" t="s">
        <v>84</v>
      </c>
    </row>
    <row r="6" spans="2:2" ht="39" customHeight="1" x14ac:dyDescent="0.3"/>
    <row r="9" spans="2:2" ht="37.5" customHeight="1" x14ac:dyDescent="0.3"/>
    <row r="12" spans="2:2" ht="39.75" customHeight="1" x14ac:dyDescent="0.3"/>
    <row r="15" spans="2:2" ht="39.75" customHeight="1" x14ac:dyDescent="0.3"/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70"/>
  <sheetViews>
    <sheetView showGridLines="0" showRowColHeaders="0" zoomScaleNormal="100" workbookViewId="0">
      <pane xSplit="5" topLeftCell="F1" activePane="topRight" state="frozen"/>
      <selection pane="topRight" activeCell="F12" sqref="F12"/>
    </sheetView>
  </sheetViews>
  <sheetFormatPr baseColWidth="10" defaultColWidth="11" defaultRowHeight="15.5" x14ac:dyDescent="0.3"/>
  <cols>
    <col min="1" max="1" width="5.84375" style="34" customWidth="1"/>
    <col min="2" max="2" width="46.23046875" style="1" customWidth="1"/>
    <col min="3" max="4" width="17.3828125" style="1" customWidth="1"/>
    <col min="5" max="5" width="19.765625" style="23" hidden="1" customWidth="1"/>
    <col min="6" max="12" width="14.15234375" style="23" customWidth="1"/>
    <col min="13" max="13" width="14.15234375" style="1" customWidth="1"/>
    <col min="14" max="15" width="14.15234375" style="40" customWidth="1"/>
    <col min="16" max="17" width="14.15234375" style="1" customWidth="1"/>
    <col min="18" max="19" width="14.15234375" style="40" customWidth="1"/>
    <col min="20" max="23" width="14.15234375" style="1" customWidth="1"/>
    <col min="24" max="24" width="17.4609375" style="1" customWidth="1"/>
    <col min="25" max="16384" width="11" style="1"/>
  </cols>
  <sheetData>
    <row r="1" spans="2:24" s="3" customFormat="1" x14ac:dyDescent="0.3">
      <c r="B1" s="34"/>
      <c r="C1" s="34"/>
      <c r="D1" s="34"/>
      <c r="E1" s="23"/>
      <c r="F1" s="23"/>
      <c r="G1" s="23"/>
      <c r="H1" s="23"/>
      <c r="I1" s="23"/>
      <c r="J1" s="23"/>
      <c r="K1" s="23"/>
      <c r="L1" s="23"/>
      <c r="M1" s="34"/>
      <c r="N1" s="40"/>
      <c r="O1" s="40"/>
      <c r="P1" s="34"/>
      <c r="Q1" s="34"/>
      <c r="R1" s="40"/>
      <c r="S1" s="40"/>
      <c r="T1" s="34"/>
      <c r="U1" s="34"/>
      <c r="V1" s="34"/>
      <c r="W1" s="34"/>
    </row>
    <row r="2" spans="2:24" s="3" customFormat="1" ht="18" x14ac:dyDescent="0.3">
      <c r="B2" s="176" t="s">
        <v>0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</row>
    <row r="3" spans="2:24" x14ac:dyDescent="0.3">
      <c r="B3" s="177" t="s">
        <v>97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</row>
    <row r="4" spans="2:24" x14ac:dyDescent="0.3"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</row>
    <row r="5" spans="2:24" ht="16" thickBot="1" x14ac:dyDescent="0.35"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4"/>
    </row>
    <row r="6" spans="2:24" x14ac:dyDescent="0.3">
      <c r="B6" s="35"/>
      <c r="C6" s="36"/>
      <c r="D6" s="162"/>
      <c r="E6" s="174" t="s">
        <v>4</v>
      </c>
      <c r="F6" s="186" t="s">
        <v>4</v>
      </c>
      <c r="G6" s="187"/>
      <c r="H6" s="188"/>
      <c r="I6" s="184" t="s">
        <v>88</v>
      </c>
      <c r="J6" s="169"/>
      <c r="K6" s="169"/>
      <c r="L6" s="170"/>
      <c r="M6" s="169" t="s">
        <v>8</v>
      </c>
      <c r="N6" s="169"/>
      <c r="O6" s="169"/>
      <c r="P6" s="169"/>
      <c r="Q6" s="169"/>
      <c r="R6" s="169"/>
      <c r="S6" s="169"/>
      <c r="T6" s="182"/>
      <c r="U6" s="168" t="s">
        <v>9</v>
      </c>
      <c r="V6" s="169"/>
      <c r="W6" s="170"/>
      <c r="X6" s="5"/>
    </row>
    <row r="7" spans="2:24" x14ac:dyDescent="0.3">
      <c r="B7" s="10"/>
      <c r="C7" s="37"/>
      <c r="D7" s="163"/>
      <c r="E7" s="175"/>
      <c r="F7" s="189"/>
      <c r="G7" s="190"/>
      <c r="H7" s="191"/>
      <c r="I7" s="185"/>
      <c r="J7" s="172"/>
      <c r="K7" s="172"/>
      <c r="L7" s="173"/>
      <c r="M7" s="172"/>
      <c r="N7" s="172"/>
      <c r="O7" s="172"/>
      <c r="P7" s="172"/>
      <c r="Q7" s="172"/>
      <c r="R7" s="172"/>
      <c r="S7" s="172"/>
      <c r="T7" s="183"/>
      <c r="U7" s="171"/>
      <c r="V7" s="172"/>
      <c r="W7" s="173"/>
      <c r="X7" s="5"/>
    </row>
    <row r="8" spans="2:24" x14ac:dyDescent="0.3">
      <c r="B8" s="10"/>
      <c r="C8" s="39" t="s">
        <v>91</v>
      </c>
      <c r="D8" s="61" t="s">
        <v>41</v>
      </c>
      <c r="E8" s="116" t="s">
        <v>10</v>
      </c>
      <c r="F8" s="122" t="s">
        <v>10</v>
      </c>
      <c r="G8" s="6" t="s">
        <v>10</v>
      </c>
      <c r="H8" s="45" t="s">
        <v>10</v>
      </c>
      <c r="I8" s="115" t="s">
        <v>16</v>
      </c>
      <c r="J8" s="7" t="s">
        <v>16</v>
      </c>
      <c r="K8" s="7" t="s">
        <v>16</v>
      </c>
      <c r="L8" s="47" t="s">
        <v>16</v>
      </c>
      <c r="M8" s="179" t="s">
        <v>14</v>
      </c>
      <c r="N8" s="179"/>
      <c r="O8" s="179"/>
      <c r="P8" s="180"/>
      <c r="Q8" s="181" t="s">
        <v>15</v>
      </c>
      <c r="R8" s="179"/>
      <c r="S8" s="179"/>
      <c r="T8" s="180"/>
      <c r="U8" s="8"/>
      <c r="V8" s="8" t="s">
        <v>6</v>
      </c>
      <c r="W8" s="9" t="s">
        <v>7</v>
      </c>
      <c r="X8" s="13"/>
    </row>
    <row r="9" spans="2:24" x14ac:dyDescent="0.3">
      <c r="B9" s="10"/>
      <c r="C9" s="39" t="s">
        <v>4</v>
      </c>
      <c r="D9" s="61" t="s">
        <v>4</v>
      </c>
      <c r="E9" s="117" t="s">
        <v>85</v>
      </c>
      <c r="F9" s="46" t="s">
        <v>73</v>
      </c>
      <c r="G9" s="7" t="s">
        <v>74</v>
      </c>
      <c r="H9" s="47" t="s">
        <v>11</v>
      </c>
      <c r="I9" s="115" t="s">
        <v>86</v>
      </c>
      <c r="J9" s="7" t="s">
        <v>73</v>
      </c>
      <c r="K9" s="7" t="s">
        <v>74</v>
      </c>
      <c r="L9" s="47" t="s">
        <v>11</v>
      </c>
      <c r="M9" s="41" t="s">
        <v>12</v>
      </c>
      <c r="N9" s="7" t="s">
        <v>12</v>
      </c>
      <c r="O9" s="7" t="s">
        <v>12</v>
      </c>
      <c r="P9" s="47" t="s">
        <v>12</v>
      </c>
      <c r="Q9" s="41" t="s">
        <v>12</v>
      </c>
      <c r="R9" s="7" t="s">
        <v>12</v>
      </c>
      <c r="S9" s="7" t="s">
        <v>12</v>
      </c>
      <c r="T9" s="7" t="s">
        <v>12</v>
      </c>
      <c r="U9" s="11" t="s">
        <v>5</v>
      </c>
      <c r="V9" s="11" t="s">
        <v>13</v>
      </c>
      <c r="W9" s="12" t="s">
        <v>13</v>
      </c>
      <c r="X9" s="13"/>
    </row>
    <row r="10" spans="2:24" x14ac:dyDescent="0.3">
      <c r="B10" s="10"/>
      <c r="C10" s="39" t="s">
        <v>72</v>
      </c>
      <c r="D10" s="163"/>
      <c r="E10" s="118"/>
      <c r="F10" s="46"/>
      <c r="G10" s="7"/>
      <c r="H10" s="47"/>
      <c r="I10" s="46"/>
      <c r="J10" s="7"/>
      <c r="K10" s="7"/>
      <c r="L10" s="47"/>
      <c r="M10" s="17" t="s">
        <v>8</v>
      </c>
      <c r="N10" s="7" t="s">
        <v>73</v>
      </c>
      <c r="O10" s="7" t="s">
        <v>74</v>
      </c>
      <c r="P10" s="47" t="s">
        <v>11</v>
      </c>
      <c r="Q10" s="17" t="s">
        <v>8</v>
      </c>
      <c r="R10" s="7" t="s">
        <v>73</v>
      </c>
      <c r="S10" s="7" t="s">
        <v>74</v>
      </c>
      <c r="T10" s="7" t="s">
        <v>11</v>
      </c>
      <c r="U10" s="17"/>
      <c r="V10" s="17" t="s">
        <v>40</v>
      </c>
      <c r="W10" s="18" t="s">
        <v>40</v>
      </c>
      <c r="X10" s="13"/>
    </row>
    <row r="11" spans="2:24" x14ac:dyDescent="0.3">
      <c r="B11" s="10"/>
      <c r="C11" s="38"/>
      <c r="D11" s="164"/>
      <c r="E11" s="119"/>
      <c r="F11" s="46"/>
      <c r="G11" s="7"/>
      <c r="H11" s="48"/>
      <c r="I11" s="46"/>
      <c r="J11" s="7"/>
      <c r="K11" s="7"/>
      <c r="L11" s="48"/>
      <c r="M11" s="51"/>
      <c r="N11" s="15"/>
      <c r="O11" s="15"/>
      <c r="P11" s="48"/>
      <c r="Q11" s="52"/>
      <c r="R11" s="16"/>
      <c r="S11" s="16"/>
      <c r="T11" s="14"/>
      <c r="U11" s="19"/>
      <c r="V11" s="19">
        <v>0.35</v>
      </c>
      <c r="W11" s="20">
        <v>0.3</v>
      </c>
    </row>
    <row r="12" spans="2:24" ht="22.5" customHeight="1" x14ac:dyDescent="0.3">
      <c r="B12" s="2" t="s">
        <v>43</v>
      </c>
      <c r="C12" s="165">
        <v>0</v>
      </c>
      <c r="D12" s="157"/>
      <c r="E12" s="120">
        <f>IF(D12&lt;C12,0,IF(D12&gt;=C12,D12,C12))</f>
        <v>0</v>
      </c>
      <c r="F12" s="49">
        <f>D12/6</f>
        <v>0</v>
      </c>
      <c r="G12" s="21">
        <f>(D12+F12)*10.41%</f>
        <v>0</v>
      </c>
      <c r="H12" s="22">
        <f>D12*1.2881166</f>
        <v>0</v>
      </c>
      <c r="I12" s="49">
        <f t="shared" ref="I12" si="0">E12*1.385</f>
        <v>0</v>
      </c>
      <c r="J12" s="21">
        <f>I12/6</f>
        <v>0</v>
      </c>
      <c r="K12" s="21">
        <f>(I12+J12)*10.41%</f>
        <v>0</v>
      </c>
      <c r="L12" s="22">
        <f>I12*1.2881166</f>
        <v>0</v>
      </c>
      <c r="M12" s="42">
        <f t="shared" ref="M12" si="1">E12/4</f>
        <v>0</v>
      </c>
      <c r="N12" s="21">
        <f>M12/6</f>
        <v>0</v>
      </c>
      <c r="O12" s="21">
        <f>(M12+N12)*10.41%</f>
        <v>0</v>
      </c>
      <c r="P12" s="22">
        <f t="shared" ref="P12" si="2">M12*1.2881166</f>
        <v>0</v>
      </c>
      <c r="Q12" s="42">
        <f t="shared" ref="Q12" si="3">E12/5</f>
        <v>0</v>
      </c>
      <c r="R12" s="21">
        <f>Q12/6</f>
        <v>0</v>
      </c>
      <c r="S12" s="21">
        <f>(Q12+R12)*10.41%</f>
        <v>0</v>
      </c>
      <c r="T12" s="21">
        <f t="shared" ref="T12" si="4">Q12*1.2881166</f>
        <v>0</v>
      </c>
      <c r="U12" s="21">
        <f t="shared" ref="U12" si="5">E12*4.33*0.6</f>
        <v>0</v>
      </c>
      <c r="V12" s="21">
        <f t="shared" ref="V12" si="6">E12*4.33*0.65</f>
        <v>0</v>
      </c>
      <c r="W12" s="22">
        <f t="shared" ref="W12" si="7">E12*4.33*0.7</f>
        <v>0</v>
      </c>
      <c r="X12" s="23"/>
    </row>
    <row r="13" spans="2:24" ht="22.5" customHeight="1" x14ac:dyDescent="0.3">
      <c r="B13" s="2" t="s">
        <v>27</v>
      </c>
      <c r="C13" s="165">
        <v>1020.8548533625</v>
      </c>
      <c r="D13" s="157"/>
      <c r="E13" s="120">
        <f>IF(D13&lt;C13,0,D13)</f>
        <v>0</v>
      </c>
      <c r="F13" s="49">
        <f>IF(D13&lt;C13,0,D13/6)</f>
        <v>0</v>
      </c>
      <c r="G13" s="21">
        <f>IF(F13=0,0,(D13+F13)*10.41%)</f>
        <v>0</v>
      </c>
      <c r="H13" s="22">
        <f>IF(D13&lt;C13,0,D13*1.2881166)</f>
        <v>0</v>
      </c>
      <c r="I13" s="49">
        <f t="shared" ref="I13" si="8">E13*1.385</f>
        <v>0</v>
      </c>
      <c r="J13" s="21">
        <f>I13/6</f>
        <v>0</v>
      </c>
      <c r="K13" s="21">
        <f>(I13+J13)*10.41%</f>
        <v>0</v>
      </c>
      <c r="L13" s="22">
        <f>I13*1.2881166</f>
        <v>0</v>
      </c>
      <c r="M13" s="42">
        <f t="shared" ref="M13" si="9">E13/4</f>
        <v>0</v>
      </c>
      <c r="N13" s="21">
        <f>M13/6</f>
        <v>0</v>
      </c>
      <c r="O13" s="21">
        <f>(M13+N13)*10.41%</f>
        <v>0</v>
      </c>
      <c r="P13" s="22">
        <f t="shared" ref="P13" si="10">M13*1.2881166</f>
        <v>0</v>
      </c>
      <c r="Q13" s="42">
        <f t="shared" ref="Q13" si="11">E13/5</f>
        <v>0</v>
      </c>
      <c r="R13" s="21">
        <f>Q13/6</f>
        <v>0</v>
      </c>
      <c r="S13" s="21">
        <f>(Q13+R13)*10.41%</f>
        <v>0</v>
      </c>
      <c r="T13" s="21">
        <f t="shared" ref="T13" si="12">Q13*1.2881166</f>
        <v>0</v>
      </c>
      <c r="U13" s="21">
        <f t="shared" ref="U13" si="13">E13*4.33*0.6</f>
        <v>0</v>
      </c>
      <c r="V13" s="21">
        <f t="shared" ref="V13" si="14">E13*4.33*0.65</f>
        <v>0</v>
      </c>
      <c r="W13" s="22">
        <f t="shared" ref="W13" si="15">E13*4.33*0.7</f>
        <v>0</v>
      </c>
      <c r="X13" s="23"/>
    </row>
    <row r="14" spans="2:24" ht="22.5" customHeight="1" x14ac:dyDescent="0.3">
      <c r="B14" s="2" t="s">
        <v>52</v>
      </c>
      <c r="C14" s="165">
        <v>1776.880670175</v>
      </c>
      <c r="D14" s="157"/>
      <c r="E14" s="120">
        <f t="shared" ref="E14:E60" si="16">D14</f>
        <v>0</v>
      </c>
      <c r="F14" s="49">
        <f t="shared" ref="F14:F60" si="17">D14/6</f>
        <v>0</v>
      </c>
      <c r="G14" s="21">
        <f t="shared" ref="G14:G60" si="18">(D14+F14)*10.41%</f>
        <v>0</v>
      </c>
      <c r="H14" s="22">
        <f t="shared" ref="H14:H60" si="19">D14*1.2881166</f>
        <v>0</v>
      </c>
      <c r="I14" s="49">
        <f t="shared" ref="I14:I60" si="20">E14*1.385</f>
        <v>0</v>
      </c>
      <c r="J14" s="21">
        <f t="shared" ref="J14:J60" si="21">I14/6</f>
        <v>0</v>
      </c>
      <c r="K14" s="21">
        <f t="shared" ref="K14:K60" si="22">(I14+J14)*10.41%</f>
        <v>0</v>
      </c>
      <c r="L14" s="22">
        <f t="shared" ref="L14:L60" si="23">I14*1.2881166</f>
        <v>0</v>
      </c>
      <c r="M14" s="42">
        <f t="shared" ref="M14:M60" si="24">E14/4</f>
        <v>0</v>
      </c>
      <c r="N14" s="21">
        <f t="shared" ref="N14:N60" si="25">M14/6</f>
        <v>0</v>
      </c>
      <c r="O14" s="21">
        <f t="shared" ref="O14:O60" si="26">(M14+N14)*10.41%</f>
        <v>0</v>
      </c>
      <c r="P14" s="22">
        <f t="shared" ref="P14:P60" si="27">M14*1.2881166</f>
        <v>0</v>
      </c>
      <c r="Q14" s="42">
        <f t="shared" ref="Q14:Q60" si="28">E14/5</f>
        <v>0</v>
      </c>
      <c r="R14" s="21">
        <f t="shared" ref="R14:R60" si="29">Q14/6</f>
        <v>0</v>
      </c>
      <c r="S14" s="21">
        <f t="shared" ref="S14:S60" si="30">(Q14+R14)*10.41%</f>
        <v>0</v>
      </c>
      <c r="T14" s="21">
        <f t="shared" ref="T14:T60" si="31">Q14*1.2881166</f>
        <v>0</v>
      </c>
      <c r="U14" s="21">
        <f t="shared" ref="U14:U60" si="32">E14*4.33*0.6</f>
        <v>0</v>
      </c>
      <c r="V14" s="21">
        <f t="shared" ref="V14:V60" si="33">E14*4.33*0.65</f>
        <v>0</v>
      </c>
      <c r="W14" s="22">
        <f t="shared" ref="W14:W60" si="34">E14*4.33*0.7</f>
        <v>0</v>
      </c>
      <c r="X14" s="23"/>
    </row>
    <row r="15" spans="2:24" ht="22.5" customHeight="1" x14ac:dyDescent="0.3">
      <c r="B15" s="2" t="s">
        <v>53</v>
      </c>
      <c r="C15" s="165">
        <v>1086.2442276725001</v>
      </c>
      <c r="D15" s="157"/>
      <c r="E15" s="120">
        <f t="shared" si="16"/>
        <v>0</v>
      </c>
      <c r="F15" s="49">
        <f t="shared" si="17"/>
        <v>0</v>
      </c>
      <c r="G15" s="21">
        <f t="shared" si="18"/>
        <v>0</v>
      </c>
      <c r="H15" s="22">
        <f t="shared" si="19"/>
        <v>0</v>
      </c>
      <c r="I15" s="49">
        <f t="shared" si="20"/>
        <v>0</v>
      </c>
      <c r="J15" s="21">
        <f t="shared" si="21"/>
        <v>0</v>
      </c>
      <c r="K15" s="21">
        <f t="shared" si="22"/>
        <v>0</v>
      </c>
      <c r="L15" s="22">
        <f t="shared" si="23"/>
        <v>0</v>
      </c>
      <c r="M15" s="42">
        <f t="shared" si="24"/>
        <v>0</v>
      </c>
      <c r="N15" s="21">
        <f t="shared" si="25"/>
        <v>0</v>
      </c>
      <c r="O15" s="21">
        <f t="shared" si="26"/>
        <v>0</v>
      </c>
      <c r="P15" s="22">
        <f t="shared" si="27"/>
        <v>0</v>
      </c>
      <c r="Q15" s="42">
        <f t="shared" si="28"/>
        <v>0</v>
      </c>
      <c r="R15" s="21">
        <f t="shared" si="29"/>
        <v>0</v>
      </c>
      <c r="S15" s="21">
        <f t="shared" si="30"/>
        <v>0</v>
      </c>
      <c r="T15" s="21">
        <f t="shared" si="31"/>
        <v>0</v>
      </c>
      <c r="U15" s="21">
        <f t="shared" si="32"/>
        <v>0</v>
      </c>
      <c r="V15" s="21">
        <f t="shared" si="33"/>
        <v>0</v>
      </c>
      <c r="W15" s="22">
        <f t="shared" si="34"/>
        <v>0</v>
      </c>
      <c r="X15" s="23"/>
    </row>
    <row r="16" spans="2:24" ht="22.5" customHeight="1" x14ac:dyDescent="0.3">
      <c r="B16" s="2" t="s">
        <v>54</v>
      </c>
      <c r="C16" s="165">
        <v>1690.0399368449998</v>
      </c>
      <c r="D16" s="157"/>
      <c r="E16" s="120">
        <f t="shared" si="16"/>
        <v>0</v>
      </c>
      <c r="F16" s="49">
        <f t="shared" si="17"/>
        <v>0</v>
      </c>
      <c r="G16" s="21">
        <f t="shared" si="18"/>
        <v>0</v>
      </c>
      <c r="H16" s="22">
        <f t="shared" si="19"/>
        <v>0</v>
      </c>
      <c r="I16" s="49">
        <f t="shared" si="20"/>
        <v>0</v>
      </c>
      <c r="J16" s="21">
        <f t="shared" si="21"/>
        <v>0</v>
      </c>
      <c r="K16" s="21">
        <f t="shared" si="22"/>
        <v>0</v>
      </c>
      <c r="L16" s="22">
        <f t="shared" si="23"/>
        <v>0</v>
      </c>
      <c r="M16" s="42">
        <f t="shared" si="24"/>
        <v>0</v>
      </c>
      <c r="N16" s="21">
        <f t="shared" si="25"/>
        <v>0</v>
      </c>
      <c r="O16" s="21">
        <f t="shared" si="26"/>
        <v>0</v>
      </c>
      <c r="P16" s="22">
        <f t="shared" si="27"/>
        <v>0</v>
      </c>
      <c r="Q16" s="42">
        <f t="shared" si="28"/>
        <v>0</v>
      </c>
      <c r="R16" s="21">
        <f t="shared" si="29"/>
        <v>0</v>
      </c>
      <c r="S16" s="21">
        <f t="shared" si="30"/>
        <v>0</v>
      </c>
      <c r="T16" s="21">
        <f t="shared" si="31"/>
        <v>0</v>
      </c>
      <c r="U16" s="21">
        <f t="shared" si="32"/>
        <v>0</v>
      </c>
      <c r="V16" s="21">
        <f t="shared" si="33"/>
        <v>0</v>
      </c>
      <c r="W16" s="22">
        <f t="shared" si="34"/>
        <v>0</v>
      </c>
      <c r="X16" s="23"/>
    </row>
    <row r="17" spans="2:28" ht="22.5" customHeight="1" x14ac:dyDescent="0.3">
      <c r="B17" s="2" t="s">
        <v>55</v>
      </c>
      <c r="C17" s="165">
        <v>1069.3688824975</v>
      </c>
      <c r="D17" s="157"/>
      <c r="E17" s="120">
        <f t="shared" si="16"/>
        <v>0</v>
      </c>
      <c r="F17" s="49">
        <f t="shared" si="17"/>
        <v>0</v>
      </c>
      <c r="G17" s="21">
        <f t="shared" si="18"/>
        <v>0</v>
      </c>
      <c r="H17" s="22">
        <f t="shared" si="19"/>
        <v>0</v>
      </c>
      <c r="I17" s="49">
        <f t="shared" si="20"/>
        <v>0</v>
      </c>
      <c r="J17" s="21">
        <f t="shared" si="21"/>
        <v>0</v>
      </c>
      <c r="K17" s="21">
        <f t="shared" si="22"/>
        <v>0</v>
      </c>
      <c r="L17" s="22">
        <f t="shared" si="23"/>
        <v>0</v>
      </c>
      <c r="M17" s="42">
        <f t="shared" si="24"/>
        <v>0</v>
      </c>
      <c r="N17" s="21">
        <f t="shared" si="25"/>
        <v>0</v>
      </c>
      <c r="O17" s="21">
        <f t="shared" si="26"/>
        <v>0</v>
      </c>
      <c r="P17" s="22">
        <f t="shared" si="27"/>
        <v>0</v>
      </c>
      <c r="Q17" s="42">
        <f t="shared" si="28"/>
        <v>0</v>
      </c>
      <c r="R17" s="21">
        <f t="shared" si="29"/>
        <v>0</v>
      </c>
      <c r="S17" s="21">
        <f t="shared" si="30"/>
        <v>0</v>
      </c>
      <c r="T17" s="21">
        <f t="shared" si="31"/>
        <v>0</v>
      </c>
      <c r="U17" s="21">
        <f t="shared" si="32"/>
        <v>0</v>
      </c>
      <c r="V17" s="21">
        <f t="shared" si="33"/>
        <v>0</v>
      </c>
      <c r="W17" s="22">
        <f t="shared" si="34"/>
        <v>0</v>
      </c>
      <c r="X17" s="23"/>
      <c r="Z17" s="23"/>
      <c r="AA17" s="23"/>
      <c r="AB17" s="23"/>
    </row>
    <row r="18" spans="2:28" ht="22.5" customHeight="1" x14ac:dyDescent="0.3">
      <c r="B18" s="2" t="s">
        <v>56</v>
      </c>
      <c r="C18" s="165">
        <v>996.59783879499992</v>
      </c>
      <c r="D18" s="157"/>
      <c r="E18" s="120">
        <f t="shared" si="16"/>
        <v>0</v>
      </c>
      <c r="F18" s="49">
        <f t="shared" si="17"/>
        <v>0</v>
      </c>
      <c r="G18" s="21">
        <f t="shared" si="18"/>
        <v>0</v>
      </c>
      <c r="H18" s="22">
        <f t="shared" si="19"/>
        <v>0</v>
      </c>
      <c r="I18" s="49">
        <f t="shared" si="20"/>
        <v>0</v>
      </c>
      <c r="J18" s="21">
        <f t="shared" si="21"/>
        <v>0</v>
      </c>
      <c r="K18" s="21">
        <f t="shared" si="22"/>
        <v>0</v>
      </c>
      <c r="L18" s="22">
        <f t="shared" si="23"/>
        <v>0</v>
      </c>
      <c r="M18" s="42">
        <f t="shared" si="24"/>
        <v>0</v>
      </c>
      <c r="N18" s="21">
        <f t="shared" si="25"/>
        <v>0</v>
      </c>
      <c r="O18" s="21">
        <f t="shared" si="26"/>
        <v>0</v>
      </c>
      <c r="P18" s="22">
        <f t="shared" si="27"/>
        <v>0</v>
      </c>
      <c r="Q18" s="42">
        <f t="shared" si="28"/>
        <v>0</v>
      </c>
      <c r="R18" s="21">
        <f t="shared" si="29"/>
        <v>0</v>
      </c>
      <c r="S18" s="21">
        <f t="shared" si="30"/>
        <v>0</v>
      </c>
      <c r="T18" s="21">
        <f t="shared" si="31"/>
        <v>0</v>
      </c>
      <c r="U18" s="21">
        <f t="shared" si="32"/>
        <v>0</v>
      </c>
      <c r="V18" s="21">
        <f t="shared" si="33"/>
        <v>0</v>
      </c>
      <c r="W18" s="22">
        <f t="shared" si="34"/>
        <v>0</v>
      </c>
      <c r="X18" s="23"/>
    </row>
    <row r="19" spans="2:28" ht="22.5" customHeight="1" x14ac:dyDescent="0.3">
      <c r="B19" s="31" t="s">
        <v>57</v>
      </c>
      <c r="C19" s="165">
        <v>904.69450191249996</v>
      </c>
      <c r="D19" s="157"/>
      <c r="E19" s="120">
        <f t="shared" si="16"/>
        <v>0</v>
      </c>
      <c r="F19" s="49">
        <f t="shared" si="17"/>
        <v>0</v>
      </c>
      <c r="G19" s="21">
        <f t="shared" si="18"/>
        <v>0</v>
      </c>
      <c r="H19" s="22">
        <f t="shared" si="19"/>
        <v>0</v>
      </c>
      <c r="I19" s="49">
        <f t="shared" si="20"/>
        <v>0</v>
      </c>
      <c r="J19" s="21">
        <f t="shared" si="21"/>
        <v>0</v>
      </c>
      <c r="K19" s="21">
        <f t="shared" si="22"/>
        <v>0</v>
      </c>
      <c r="L19" s="22">
        <f t="shared" si="23"/>
        <v>0</v>
      </c>
      <c r="M19" s="42">
        <f t="shared" si="24"/>
        <v>0</v>
      </c>
      <c r="N19" s="21">
        <f t="shared" si="25"/>
        <v>0</v>
      </c>
      <c r="O19" s="21">
        <f t="shared" si="26"/>
        <v>0</v>
      </c>
      <c r="P19" s="22">
        <f t="shared" si="27"/>
        <v>0</v>
      </c>
      <c r="Q19" s="42">
        <f t="shared" si="28"/>
        <v>0</v>
      </c>
      <c r="R19" s="21">
        <f t="shared" si="29"/>
        <v>0</v>
      </c>
      <c r="S19" s="21">
        <f t="shared" si="30"/>
        <v>0</v>
      </c>
      <c r="T19" s="21">
        <f t="shared" si="31"/>
        <v>0</v>
      </c>
      <c r="U19" s="21">
        <f t="shared" si="32"/>
        <v>0</v>
      </c>
      <c r="V19" s="21">
        <f t="shared" si="33"/>
        <v>0</v>
      </c>
      <c r="W19" s="22">
        <f t="shared" si="34"/>
        <v>0</v>
      </c>
      <c r="X19" s="23"/>
    </row>
    <row r="20" spans="2:28" ht="22.5" customHeight="1" x14ac:dyDescent="0.3">
      <c r="B20" s="2" t="s">
        <v>38</v>
      </c>
      <c r="C20" s="165">
        <v>805.55443725249995</v>
      </c>
      <c r="D20" s="157"/>
      <c r="E20" s="120">
        <f t="shared" si="16"/>
        <v>0</v>
      </c>
      <c r="F20" s="49">
        <f t="shared" si="17"/>
        <v>0</v>
      </c>
      <c r="G20" s="21">
        <f t="shared" si="18"/>
        <v>0</v>
      </c>
      <c r="H20" s="22">
        <f t="shared" si="19"/>
        <v>0</v>
      </c>
      <c r="I20" s="49">
        <f t="shared" si="20"/>
        <v>0</v>
      </c>
      <c r="J20" s="21">
        <f t="shared" si="21"/>
        <v>0</v>
      </c>
      <c r="K20" s="21">
        <f t="shared" si="22"/>
        <v>0</v>
      </c>
      <c r="L20" s="22">
        <f t="shared" si="23"/>
        <v>0</v>
      </c>
      <c r="M20" s="42">
        <f t="shared" si="24"/>
        <v>0</v>
      </c>
      <c r="N20" s="21">
        <f t="shared" si="25"/>
        <v>0</v>
      </c>
      <c r="O20" s="21">
        <f t="shared" si="26"/>
        <v>0</v>
      </c>
      <c r="P20" s="22">
        <f t="shared" si="27"/>
        <v>0</v>
      </c>
      <c r="Q20" s="42">
        <f t="shared" si="28"/>
        <v>0</v>
      </c>
      <c r="R20" s="21">
        <f t="shared" si="29"/>
        <v>0</v>
      </c>
      <c r="S20" s="21">
        <f t="shared" si="30"/>
        <v>0</v>
      </c>
      <c r="T20" s="21">
        <f t="shared" si="31"/>
        <v>0</v>
      </c>
      <c r="U20" s="21">
        <f t="shared" si="32"/>
        <v>0</v>
      </c>
      <c r="V20" s="21">
        <f t="shared" si="33"/>
        <v>0</v>
      </c>
      <c r="W20" s="22">
        <f t="shared" si="34"/>
        <v>0</v>
      </c>
      <c r="X20" s="23"/>
    </row>
    <row r="21" spans="2:28" ht="22.5" customHeight="1" x14ac:dyDescent="0.3">
      <c r="B21" s="2" t="s">
        <v>28</v>
      </c>
      <c r="C21" s="165">
        <v>976.56483700749993</v>
      </c>
      <c r="D21" s="157"/>
      <c r="E21" s="120">
        <f t="shared" si="16"/>
        <v>0</v>
      </c>
      <c r="F21" s="49">
        <f t="shared" si="17"/>
        <v>0</v>
      </c>
      <c r="G21" s="21">
        <f t="shared" si="18"/>
        <v>0</v>
      </c>
      <c r="H21" s="22">
        <f t="shared" si="19"/>
        <v>0</v>
      </c>
      <c r="I21" s="49">
        <f t="shared" si="20"/>
        <v>0</v>
      </c>
      <c r="J21" s="21">
        <f t="shared" si="21"/>
        <v>0</v>
      </c>
      <c r="K21" s="21">
        <f t="shared" si="22"/>
        <v>0</v>
      </c>
      <c r="L21" s="22">
        <f t="shared" si="23"/>
        <v>0</v>
      </c>
      <c r="M21" s="42">
        <f t="shared" si="24"/>
        <v>0</v>
      </c>
      <c r="N21" s="21">
        <f t="shared" si="25"/>
        <v>0</v>
      </c>
      <c r="O21" s="21">
        <f t="shared" si="26"/>
        <v>0</v>
      </c>
      <c r="P21" s="22">
        <f t="shared" si="27"/>
        <v>0</v>
      </c>
      <c r="Q21" s="42">
        <f t="shared" si="28"/>
        <v>0</v>
      </c>
      <c r="R21" s="21">
        <f t="shared" si="29"/>
        <v>0</v>
      </c>
      <c r="S21" s="21">
        <f t="shared" si="30"/>
        <v>0</v>
      </c>
      <c r="T21" s="21">
        <f t="shared" si="31"/>
        <v>0</v>
      </c>
      <c r="U21" s="21">
        <f t="shared" si="32"/>
        <v>0</v>
      </c>
      <c r="V21" s="21">
        <f t="shared" si="33"/>
        <v>0</v>
      </c>
      <c r="W21" s="22">
        <f t="shared" si="34"/>
        <v>0</v>
      </c>
    </row>
    <row r="22" spans="2:28" ht="22.5" customHeight="1" x14ac:dyDescent="0.3">
      <c r="B22" s="2" t="s">
        <v>42</v>
      </c>
      <c r="C22" s="165">
        <v>0</v>
      </c>
      <c r="D22" s="157"/>
      <c r="E22" s="120">
        <f t="shared" si="16"/>
        <v>0</v>
      </c>
      <c r="F22" s="49">
        <f t="shared" si="17"/>
        <v>0</v>
      </c>
      <c r="G22" s="21">
        <f t="shared" si="18"/>
        <v>0</v>
      </c>
      <c r="H22" s="22">
        <f t="shared" si="19"/>
        <v>0</v>
      </c>
      <c r="I22" s="49">
        <f t="shared" si="20"/>
        <v>0</v>
      </c>
      <c r="J22" s="21">
        <f t="shared" si="21"/>
        <v>0</v>
      </c>
      <c r="K22" s="21">
        <f t="shared" si="22"/>
        <v>0</v>
      </c>
      <c r="L22" s="22">
        <f t="shared" si="23"/>
        <v>0</v>
      </c>
      <c r="M22" s="42">
        <f t="shared" si="24"/>
        <v>0</v>
      </c>
      <c r="N22" s="21">
        <f t="shared" si="25"/>
        <v>0</v>
      </c>
      <c r="O22" s="21">
        <f t="shared" si="26"/>
        <v>0</v>
      </c>
      <c r="P22" s="22">
        <f t="shared" si="27"/>
        <v>0</v>
      </c>
      <c r="Q22" s="42">
        <f t="shared" si="28"/>
        <v>0</v>
      </c>
      <c r="R22" s="21">
        <f t="shared" si="29"/>
        <v>0</v>
      </c>
      <c r="S22" s="21">
        <f t="shared" si="30"/>
        <v>0</v>
      </c>
      <c r="T22" s="21">
        <f t="shared" si="31"/>
        <v>0</v>
      </c>
      <c r="U22" s="21">
        <f t="shared" si="32"/>
        <v>0</v>
      </c>
      <c r="V22" s="21">
        <f t="shared" si="33"/>
        <v>0</v>
      </c>
      <c r="W22" s="22">
        <f t="shared" si="34"/>
        <v>0</v>
      </c>
      <c r="X22" s="23"/>
    </row>
    <row r="23" spans="2:28" ht="22.5" customHeight="1" x14ac:dyDescent="0.3">
      <c r="B23" s="2" t="s">
        <v>29</v>
      </c>
      <c r="C23" s="165">
        <v>1040.88785515</v>
      </c>
      <c r="D23" s="157"/>
      <c r="E23" s="120">
        <f t="shared" si="16"/>
        <v>0</v>
      </c>
      <c r="F23" s="49">
        <f t="shared" si="17"/>
        <v>0</v>
      </c>
      <c r="G23" s="21">
        <f t="shared" si="18"/>
        <v>0</v>
      </c>
      <c r="H23" s="22">
        <f t="shared" si="19"/>
        <v>0</v>
      </c>
      <c r="I23" s="49">
        <f t="shared" si="20"/>
        <v>0</v>
      </c>
      <c r="J23" s="21">
        <f t="shared" si="21"/>
        <v>0</v>
      </c>
      <c r="K23" s="21">
        <f t="shared" si="22"/>
        <v>0</v>
      </c>
      <c r="L23" s="22">
        <f t="shared" si="23"/>
        <v>0</v>
      </c>
      <c r="M23" s="42">
        <f t="shared" si="24"/>
        <v>0</v>
      </c>
      <c r="N23" s="21">
        <f t="shared" si="25"/>
        <v>0</v>
      </c>
      <c r="O23" s="21">
        <f t="shared" si="26"/>
        <v>0</v>
      </c>
      <c r="P23" s="22">
        <f t="shared" si="27"/>
        <v>0</v>
      </c>
      <c r="Q23" s="42">
        <f t="shared" si="28"/>
        <v>0</v>
      </c>
      <c r="R23" s="21">
        <f t="shared" si="29"/>
        <v>0</v>
      </c>
      <c r="S23" s="21">
        <f t="shared" si="30"/>
        <v>0</v>
      </c>
      <c r="T23" s="21">
        <f t="shared" si="31"/>
        <v>0</v>
      </c>
      <c r="U23" s="21">
        <f t="shared" si="32"/>
        <v>0</v>
      </c>
      <c r="V23" s="21">
        <f t="shared" si="33"/>
        <v>0</v>
      </c>
      <c r="W23" s="22">
        <f t="shared" si="34"/>
        <v>0</v>
      </c>
      <c r="X23" s="23"/>
    </row>
    <row r="24" spans="2:28" ht="22.5" customHeight="1" x14ac:dyDescent="0.3">
      <c r="B24" s="2" t="s">
        <v>30</v>
      </c>
      <c r="C24" s="165">
        <v>630.36143660749997</v>
      </c>
      <c r="D24" s="157"/>
      <c r="E24" s="120">
        <f t="shared" si="16"/>
        <v>0</v>
      </c>
      <c r="F24" s="49">
        <f t="shared" si="17"/>
        <v>0</v>
      </c>
      <c r="G24" s="21">
        <f t="shared" si="18"/>
        <v>0</v>
      </c>
      <c r="H24" s="22">
        <f t="shared" si="19"/>
        <v>0</v>
      </c>
      <c r="I24" s="49">
        <f t="shared" si="20"/>
        <v>0</v>
      </c>
      <c r="J24" s="21">
        <f t="shared" si="21"/>
        <v>0</v>
      </c>
      <c r="K24" s="21">
        <f t="shared" si="22"/>
        <v>0</v>
      </c>
      <c r="L24" s="22">
        <f t="shared" si="23"/>
        <v>0</v>
      </c>
      <c r="M24" s="42">
        <f t="shared" si="24"/>
        <v>0</v>
      </c>
      <c r="N24" s="21">
        <f t="shared" si="25"/>
        <v>0</v>
      </c>
      <c r="O24" s="21">
        <f t="shared" si="26"/>
        <v>0</v>
      </c>
      <c r="P24" s="22">
        <f t="shared" si="27"/>
        <v>0</v>
      </c>
      <c r="Q24" s="42">
        <f t="shared" si="28"/>
        <v>0</v>
      </c>
      <c r="R24" s="21">
        <f t="shared" si="29"/>
        <v>0</v>
      </c>
      <c r="S24" s="21">
        <f t="shared" si="30"/>
        <v>0</v>
      </c>
      <c r="T24" s="21">
        <f t="shared" si="31"/>
        <v>0</v>
      </c>
      <c r="U24" s="21">
        <f t="shared" si="32"/>
        <v>0</v>
      </c>
      <c r="V24" s="21">
        <f t="shared" si="33"/>
        <v>0</v>
      </c>
      <c r="W24" s="22">
        <f t="shared" si="34"/>
        <v>0</v>
      </c>
      <c r="X24" s="23"/>
    </row>
    <row r="25" spans="2:28" ht="22.5" customHeight="1" x14ac:dyDescent="0.3">
      <c r="B25" s="2" t="s">
        <v>99</v>
      </c>
      <c r="C25" s="165">
        <v>719.90429575999997</v>
      </c>
      <c r="D25" s="157"/>
      <c r="E25" s="120">
        <f t="shared" si="16"/>
        <v>0</v>
      </c>
      <c r="F25" s="49">
        <f t="shared" si="17"/>
        <v>0</v>
      </c>
      <c r="G25" s="21">
        <f t="shared" si="18"/>
        <v>0</v>
      </c>
      <c r="H25" s="22">
        <f t="shared" si="19"/>
        <v>0</v>
      </c>
      <c r="I25" s="49">
        <f t="shared" si="20"/>
        <v>0</v>
      </c>
      <c r="J25" s="21">
        <f t="shared" si="21"/>
        <v>0</v>
      </c>
      <c r="K25" s="21">
        <f t="shared" si="22"/>
        <v>0</v>
      </c>
      <c r="L25" s="22">
        <f t="shared" si="23"/>
        <v>0</v>
      </c>
      <c r="M25" s="42">
        <f t="shared" si="24"/>
        <v>0</v>
      </c>
      <c r="N25" s="21">
        <f t="shared" si="25"/>
        <v>0</v>
      </c>
      <c r="O25" s="21">
        <f t="shared" si="26"/>
        <v>0</v>
      </c>
      <c r="P25" s="22">
        <f t="shared" si="27"/>
        <v>0</v>
      </c>
      <c r="Q25" s="42">
        <f t="shared" si="28"/>
        <v>0</v>
      </c>
      <c r="R25" s="21">
        <f t="shared" si="29"/>
        <v>0</v>
      </c>
      <c r="S25" s="21">
        <f t="shared" si="30"/>
        <v>0</v>
      </c>
      <c r="T25" s="21">
        <f t="shared" si="31"/>
        <v>0</v>
      </c>
      <c r="U25" s="21">
        <f t="shared" si="32"/>
        <v>0</v>
      </c>
      <c r="V25" s="21">
        <f t="shared" si="33"/>
        <v>0</v>
      </c>
      <c r="W25" s="22">
        <f t="shared" si="34"/>
        <v>0</v>
      </c>
      <c r="X25" s="23"/>
    </row>
    <row r="26" spans="2:28" ht="22.5" customHeight="1" x14ac:dyDescent="0.3">
      <c r="B26" s="2" t="s">
        <v>1</v>
      </c>
      <c r="C26" s="165">
        <v>1760.2848552574999</v>
      </c>
      <c r="D26" s="157"/>
      <c r="E26" s="120">
        <f t="shared" si="16"/>
        <v>0</v>
      </c>
      <c r="F26" s="49">
        <f t="shared" si="17"/>
        <v>0</v>
      </c>
      <c r="G26" s="21">
        <f t="shared" si="18"/>
        <v>0</v>
      </c>
      <c r="H26" s="22">
        <f t="shared" si="19"/>
        <v>0</v>
      </c>
      <c r="I26" s="49">
        <f t="shared" si="20"/>
        <v>0</v>
      </c>
      <c r="J26" s="21">
        <f t="shared" si="21"/>
        <v>0</v>
      </c>
      <c r="K26" s="21">
        <f t="shared" si="22"/>
        <v>0</v>
      </c>
      <c r="L26" s="22">
        <f t="shared" si="23"/>
        <v>0</v>
      </c>
      <c r="M26" s="42">
        <f t="shared" si="24"/>
        <v>0</v>
      </c>
      <c r="N26" s="21">
        <f t="shared" si="25"/>
        <v>0</v>
      </c>
      <c r="O26" s="21">
        <f t="shared" si="26"/>
        <v>0</v>
      </c>
      <c r="P26" s="22">
        <f t="shared" si="27"/>
        <v>0</v>
      </c>
      <c r="Q26" s="42">
        <f t="shared" si="28"/>
        <v>0</v>
      </c>
      <c r="R26" s="21">
        <f t="shared" si="29"/>
        <v>0</v>
      </c>
      <c r="S26" s="21">
        <f t="shared" si="30"/>
        <v>0</v>
      </c>
      <c r="T26" s="21">
        <f t="shared" si="31"/>
        <v>0</v>
      </c>
      <c r="U26" s="21">
        <f t="shared" si="32"/>
        <v>0</v>
      </c>
      <c r="V26" s="21">
        <f t="shared" si="33"/>
        <v>0</v>
      </c>
      <c r="W26" s="22">
        <f t="shared" si="34"/>
        <v>0</v>
      </c>
      <c r="X26" s="23"/>
    </row>
    <row r="27" spans="2:28" ht="22.5" customHeight="1" x14ac:dyDescent="0.3">
      <c r="B27" s="2" t="s">
        <v>58</v>
      </c>
      <c r="C27" s="165">
        <v>2478.439498665</v>
      </c>
      <c r="D27" s="157"/>
      <c r="E27" s="120">
        <f t="shared" si="16"/>
        <v>0</v>
      </c>
      <c r="F27" s="49">
        <f t="shared" si="17"/>
        <v>0</v>
      </c>
      <c r="G27" s="21">
        <f t="shared" si="18"/>
        <v>0</v>
      </c>
      <c r="H27" s="22">
        <f t="shared" si="19"/>
        <v>0</v>
      </c>
      <c r="I27" s="49">
        <f t="shared" si="20"/>
        <v>0</v>
      </c>
      <c r="J27" s="21">
        <f t="shared" si="21"/>
        <v>0</v>
      </c>
      <c r="K27" s="21">
        <f t="shared" si="22"/>
        <v>0</v>
      </c>
      <c r="L27" s="22">
        <f t="shared" si="23"/>
        <v>0</v>
      </c>
      <c r="M27" s="42">
        <f t="shared" si="24"/>
        <v>0</v>
      </c>
      <c r="N27" s="21">
        <f t="shared" si="25"/>
        <v>0</v>
      </c>
      <c r="O27" s="21">
        <f t="shared" si="26"/>
        <v>0</v>
      </c>
      <c r="P27" s="22">
        <f t="shared" si="27"/>
        <v>0</v>
      </c>
      <c r="Q27" s="42">
        <f t="shared" si="28"/>
        <v>0</v>
      </c>
      <c r="R27" s="21">
        <f t="shared" si="29"/>
        <v>0</v>
      </c>
      <c r="S27" s="21">
        <f t="shared" si="30"/>
        <v>0</v>
      </c>
      <c r="T27" s="21">
        <f t="shared" si="31"/>
        <v>0</v>
      </c>
      <c r="U27" s="21">
        <f t="shared" si="32"/>
        <v>0</v>
      </c>
      <c r="V27" s="21">
        <f t="shared" si="33"/>
        <v>0</v>
      </c>
      <c r="W27" s="22">
        <f t="shared" si="34"/>
        <v>0</v>
      </c>
      <c r="X27" s="23"/>
    </row>
    <row r="28" spans="2:28" ht="22.5" customHeight="1" x14ac:dyDescent="0.3">
      <c r="B28" s="2" t="s">
        <v>59</v>
      </c>
      <c r="C28" s="165">
        <v>1807.4633509399998</v>
      </c>
      <c r="D28" s="157"/>
      <c r="E28" s="120">
        <f t="shared" si="16"/>
        <v>0</v>
      </c>
      <c r="F28" s="49">
        <f t="shared" si="17"/>
        <v>0</v>
      </c>
      <c r="G28" s="21">
        <f t="shared" si="18"/>
        <v>0</v>
      </c>
      <c r="H28" s="22">
        <f t="shared" si="19"/>
        <v>0</v>
      </c>
      <c r="I28" s="49">
        <f t="shared" si="20"/>
        <v>0</v>
      </c>
      <c r="J28" s="21">
        <f t="shared" si="21"/>
        <v>0</v>
      </c>
      <c r="K28" s="21">
        <f t="shared" si="22"/>
        <v>0</v>
      </c>
      <c r="L28" s="22">
        <f t="shared" si="23"/>
        <v>0</v>
      </c>
      <c r="M28" s="42">
        <f t="shared" si="24"/>
        <v>0</v>
      </c>
      <c r="N28" s="21">
        <f t="shared" si="25"/>
        <v>0</v>
      </c>
      <c r="O28" s="21">
        <f t="shared" si="26"/>
        <v>0</v>
      </c>
      <c r="P28" s="22">
        <f t="shared" si="27"/>
        <v>0</v>
      </c>
      <c r="Q28" s="42">
        <f t="shared" si="28"/>
        <v>0</v>
      </c>
      <c r="R28" s="21">
        <f t="shared" si="29"/>
        <v>0</v>
      </c>
      <c r="S28" s="21">
        <f t="shared" si="30"/>
        <v>0</v>
      </c>
      <c r="T28" s="21">
        <f t="shared" si="31"/>
        <v>0</v>
      </c>
      <c r="U28" s="21">
        <f t="shared" si="32"/>
        <v>0</v>
      </c>
      <c r="V28" s="21">
        <f t="shared" si="33"/>
        <v>0</v>
      </c>
      <c r="W28" s="22">
        <f t="shared" si="34"/>
        <v>0</v>
      </c>
      <c r="X28" s="23"/>
    </row>
    <row r="29" spans="2:28" ht="22.5" customHeight="1" x14ac:dyDescent="0.3">
      <c r="B29" s="2" t="s">
        <v>60</v>
      </c>
      <c r="C29" s="165">
        <v>1365.6709554474999</v>
      </c>
      <c r="D29" s="157"/>
      <c r="E29" s="120">
        <f t="shared" si="16"/>
        <v>0</v>
      </c>
      <c r="F29" s="49">
        <f t="shared" si="17"/>
        <v>0</v>
      </c>
      <c r="G29" s="21">
        <f t="shared" si="18"/>
        <v>0</v>
      </c>
      <c r="H29" s="22">
        <f t="shared" si="19"/>
        <v>0</v>
      </c>
      <c r="I29" s="49">
        <f t="shared" si="20"/>
        <v>0</v>
      </c>
      <c r="J29" s="21">
        <f t="shared" si="21"/>
        <v>0</v>
      </c>
      <c r="K29" s="21">
        <f t="shared" si="22"/>
        <v>0</v>
      </c>
      <c r="L29" s="22">
        <f t="shared" si="23"/>
        <v>0</v>
      </c>
      <c r="M29" s="42">
        <f t="shared" si="24"/>
        <v>0</v>
      </c>
      <c r="N29" s="21">
        <f t="shared" si="25"/>
        <v>0</v>
      </c>
      <c r="O29" s="21">
        <f t="shared" si="26"/>
        <v>0</v>
      </c>
      <c r="P29" s="22">
        <f t="shared" si="27"/>
        <v>0</v>
      </c>
      <c r="Q29" s="42">
        <f t="shared" si="28"/>
        <v>0</v>
      </c>
      <c r="R29" s="21">
        <f t="shared" si="29"/>
        <v>0</v>
      </c>
      <c r="S29" s="21">
        <f t="shared" si="30"/>
        <v>0</v>
      </c>
      <c r="T29" s="21">
        <f t="shared" si="31"/>
        <v>0</v>
      </c>
      <c r="U29" s="21">
        <f t="shared" si="32"/>
        <v>0</v>
      </c>
      <c r="V29" s="21">
        <f t="shared" si="33"/>
        <v>0</v>
      </c>
      <c r="W29" s="22">
        <f t="shared" si="34"/>
        <v>0</v>
      </c>
      <c r="X29" s="23"/>
    </row>
    <row r="30" spans="2:28" ht="22.5" customHeight="1" x14ac:dyDescent="0.3">
      <c r="B30" s="2" t="s">
        <v>48</v>
      </c>
      <c r="C30" s="165">
        <v>1020.8548533625</v>
      </c>
      <c r="D30" s="157"/>
      <c r="E30" s="120">
        <f t="shared" si="16"/>
        <v>0</v>
      </c>
      <c r="F30" s="49">
        <f t="shared" si="17"/>
        <v>0</v>
      </c>
      <c r="G30" s="21">
        <f t="shared" si="18"/>
        <v>0</v>
      </c>
      <c r="H30" s="22">
        <f t="shared" si="19"/>
        <v>0</v>
      </c>
      <c r="I30" s="49">
        <f t="shared" si="20"/>
        <v>0</v>
      </c>
      <c r="J30" s="21">
        <f t="shared" si="21"/>
        <v>0</v>
      </c>
      <c r="K30" s="21">
        <f t="shared" si="22"/>
        <v>0</v>
      </c>
      <c r="L30" s="22">
        <f t="shared" si="23"/>
        <v>0</v>
      </c>
      <c r="M30" s="42">
        <f t="shared" si="24"/>
        <v>0</v>
      </c>
      <c r="N30" s="21">
        <f t="shared" si="25"/>
        <v>0</v>
      </c>
      <c r="O30" s="21">
        <f t="shared" si="26"/>
        <v>0</v>
      </c>
      <c r="P30" s="22">
        <f t="shared" si="27"/>
        <v>0</v>
      </c>
      <c r="Q30" s="42">
        <f t="shared" si="28"/>
        <v>0</v>
      </c>
      <c r="R30" s="21">
        <f t="shared" si="29"/>
        <v>0</v>
      </c>
      <c r="S30" s="21">
        <f t="shared" si="30"/>
        <v>0</v>
      </c>
      <c r="T30" s="21">
        <f t="shared" si="31"/>
        <v>0</v>
      </c>
      <c r="U30" s="21">
        <f t="shared" si="32"/>
        <v>0</v>
      </c>
      <c r="V30" s="21">
        <f t="shared" si="33"/>
        <v>0</v>
      </c>
      <c r="W30" s="22">
        <f t="shared" si="34"/>
        <v>0</v>
      </c>
      <c r="X30" s="23"/>
    </row>
    <row r="31" spans="2:28" ht="22.5" customHeight="1" x14ac:dyDescent="0.3">
      <c r="B31" s="2" t="s">
        <v>25</v>
      </c>
      <c r="C31" s="165">
        <v>996.59783879499992</v>
      </c>
      <c r="D31" s="157"/>
      <c r="E31" s="120">
        <f t="shared" si="16"/>
        <v>0</v>
      </c>
      <c r="F31" s="49">
        <f t="shared" si="17"/>
        <v>0</v>
      </c>
      <c r="G31" s="21">
        <f t="shared" si="18"/>
        <v>0</v>
      </c>
      <c r="H31" s="22">
        <f t="shared" si="19"/>
        <v>0</v>
      </c>
      <c r="I31" s="49">
        <f t="shared" si="20"/>
        <v>0</v>
      </c>
      <c r="J31" s="21">
        <f t="shared" si="21"/>
        <v>0</v>
      </c>
      <c r="K31" s="21">
        <f t="shared" si="22"/>
        <v>0</v>
      </c>
      <c r="L31" s="22">
        <f t="shared" si="23"/>
        <v>0</v>
      </c>
      <c r="M31" s="42">
        <f t="shared" si="24"/>
        <v>0</v>
      </c>
      <c r="N31" s="21">
        <f t="shared" si="25"/>
        <v>0</v>
      </c>
      <c r="O31" s="21">
        <f t="shared" si="26"/>
        <v>0</v>
      </c>
      <c r="P31" s="22">
        <f t="shared" si="27"/>
        <v>0</v>
      </c>
      <c r="Q31" s="42">
        <f t="shared" si="28"/>
        <v>0</v>
      </c>
      <c r="R31" s="21">
        <f t="shared" si="29"/>
        <v>0</v>
      </c>
      <c r="S31" s="21">
        <f t="shared" si="30"/>
        <v>0</v>
      </c>
      <c r="T31" s="21">
        <f t="shared" si="31"/>
        <v>0</v>
      </c>
      <c r="U31" s="21">
        <f t="shared" si="32"/>
        <v>0</v>
      </c>
      <c r="V31" s="21">
        <f t="shared" si="33"/>
        <v>0</v>
      </c>
      <c r="W31" s="22">
        <f t="shared" si="34"/>
        <v>0</v>
      </c>
      <c r="X31" s="23"/>
    </row>
    <row r="32" spans="2:28" ht="22.5" customHeight="1" x14ac:dyDescent="0.3">
      <c r="B32" s="2" t="s">
        <v>26</v>
      </c>
      <c r="C32" s="165">
        <v>758.8625312774999</v>
      </c>
      <c r="D32" s="157"/>
      <c r="E32" s="120">
        <f t="shared" si="16"/>
        <v>0</v>
      </c>
      <c r="F32" s="49">
        <f t="shared" si="17"/>
        <v>0</v>
      </c>
      <c r="G32" s="21">
        <f t="shared" si="18"/>
        <v>0</v>
      </c>
      <c r="H32" s="22">
        <f t="shared" si="19"/>
        <v>0</v>
      </c>
      <c r="I32" s="49">
        <f t="shared" si="20"/>
        <v>0</v>
      </c>
      <c r="J32" s="21">
        <f t="shared" si="21"/>
        <v>0</v>
      </c>
      <c r="K32" s="21">
        <f t="shared" si="22"/>
        <v>0</v>
      </c>
      <c r="L32" s="22">
        <f t="shared" si="23"/>
        <v>0</v>
      </c>
      <c r="M32" s="42">
        <f t="shared" si="24"/>
        <v>0</v>
      </c>
      <c r="N32" s="21">
        <f t="shared" si="25"/>
        <v>0</v>
      </c>
      <c r="O32" s="21">
        <f t="shared" si="26"/>
        <v>0</v>
      </c>
      <c r="P32" s="22">
        <f t="shared" si="27"/>
        <v>0</v>
      </c>
      <c r="Q32" s="42">
        <f t="shared" si="28"/>
        <v>0</v>
      </c>
      <c r="R32" s="21">
        <f t="shared" si="29"/>
        <v>0</v>
      </c>
      <c r="S32" s="21">
        <f t="shared" si="30"/>
        <v>0</v>
      </c>
      <c r="T32" s="21">
        <f t="shared" si="31"/>
        <v>0</v>
      </c>
      <c r="U32" s="21">
        <f t="shared" si="32"/>
        <v>0</v>
      </c>
      <c r="V32" s="21">
        <f t="shared" si="33"/>
        <v>0</v>
      </c>
      <c r="W32" s="22">
        <f t="shared" si="34"/>
        <v>0</v>
      </c>
      <c r="X32" s="23"/>
    </row>
    <row r="33" spans="1:24" ht="22.5" customHeight="1" x14ac:dyDescent="0.3">
      <c r="B33" s="2" t="s">
        <v>49</v>
      </c>
      <c r="C33" s="165">
        <v>1020.8548533625</v>
      </c>
      <c r="D33" s="157"/>
      <c r="E33" s="120">
        <f t="shared" si="16"/>
        <v>0</v>
      </c>
      <c r="F33" s="49">
        <f t="shared" si="17"/>
        <v>0</v>
      </c>
      <c r="G33" s="21">
        <f t="shared" si="18"/>
        <v>0</v>
      </c>
      <c r="H33" s="22">
        <f t="shared" si="19"/>
        <v>0</v>
      </c>
      <c r="I33" s="49">
        <f t="shared" si="20"/>
        <v>0</v>
      </c>
      <c r="J33" s="21">
        <f t="shared" si="21"/>
        <v>0</v>
      </c>
      <c r="K33" s="21">
        <f t="shared" si="22"/>
        <v>0</v>
      </c>
      <c r="L33" s="22">
        <f t="shared" si="23"/>
        <v>0</v>
      </c>
      <c r="M33" s="42">
        <f t="shared" si="24"/>
        <v>0</v>
      </c>
      <c r="N33" s="21">
        <f t="shared" si="25"/>
        <v>0</v>
      </c>
      <c r="O33" s="21">
        <f t="shared" si="26"/>
        <v>0</v>
      </c>
      <c r="P33" s="22">
        <f t="shared" si="27"/>
        <v>0</v>
      </c>
      <c r="Q33" s="42">
        <f t="shared" si="28"/>
        <v>0</v>
      </c>
      <c r="R33" s="21">
        <f t="shared" si="29"/>
        <v>0</v>
      </c>
      <c r="S33" s="21">
        <f t="shared" si="30"/>
        <v>0</v>
      </c>
      <c r="T33" s="21">
        <f t="shared" si="31"/>
        <v>0</v>
      </c>
      <c r="U33" s="21">
        <f t="shared" si="32"/>
        <v>0</v>
      </c>
      <c r="V33" s="21">
        <f t="shared" si="33"/>
        <v>0</v>
      </c>
      <c r="W33" s="22">
        <f t="shared" si="34"/>
        <v>0</v>
      </c>
      <c r="X33" s="23"/>
    </row>
    <row r="34" spans="1:24" ht="22.5" customHeight="1" x14ac:dyDescent="0.3">
      <c r="B34" s="2" t="s">
        <v>50</v>
      </c>
      <c r="C34" s="165">
        <v>921.24890493999987</v>
      </c>
      <c r="D34" s="157"/>
      <c r="E34" s="120">
        <f t="shared" si="16"/>
        <v>0</v>
      </c>
      <c r="F34" s="49">
        <f t="shared" si="17"/>
        <v>0</v>
      </c>
      <c r="G34" s="21">
        <f t="shared" si="18"/>
        <v>0</v>
      </c>
      <c r="H34" s="22">
        <f t="shared" si="19"/>
        <v>0</v>
      </c>
      <c r="I34" s="49">
        <f t="shared" si="20"/>
        <v>0</v>
      </c>
      <c r="J34" s="21">
        <f t="shared" si="21"/>
        <v>0</v>
      </c>
      <c r="K34" s="21">
        <f t="shared" si="22"/>
        <v>0</v>
      </c>
      <c r="L34" s="22">
        <f t="shared" si="23"/>
        <v>0</v>
      </c>
      <c r="M34" s="42">
        <f t="shared" si="24"/>
        <v>0</v>
      </c>
      <c r="N34" s="21">
        <f t="shared" si="25"/>
        <v>0</v>
      </c>
      <c r="O34" s="21">
        <f t="shared" si="26"/>
        <v>0</v>
      </c>
      <c r="P34" s="22">
        <f t="shared" si="27"/>
        <v>0</v>
      </c>
      <c r="Q34" s="42">
        <f t="shared" si="28"/>
        <v>0</v>
      </c>
      <c r="R34" s="21">
        <f t="shared" si="29"/>
        <v>0</v>
      </c>
      <c r="S34" s="21">
        <f t="shared" si="30"/>
        <v>0</v>
      </c>
      <c r="T34" s="21">
        <f t="shared" si="31"/>
        <v>0</v>
      </c>
      <c r="U34" s="21">
        <f t="shared" si="32"/>
        <v>0</v>
      </c>
      <c r="V34" s="21">
        <f t="shared" si="33"/>
        <v>0</v>
      </c>
      <c r="W34" s="22">
        <f t="shared" si="34"/>
        <v>0</v>
      </c>
      <c r="X34" s="23"/>
    </row>
    <row r="35" spans="1:24" ht="22.5" customHeight="1" x14ac:dyDescent="0.3">
      <c r="B35" s="2" t="s">
        <v>20</v>
      </c>
      <c r="C35" s="165">
        <v>740.81730020999987</v>
      </c>
      <c r="D35" s="157"/>
      <c r="E35" s="120">
        <f t="shared" si="16"/>
        <v>0</v>
      </c>
      <c r="F35" s="49">
        <f t="shared" si="17"/>
        <v>0</v>
      </c>
      <c r="G35" s="21">
        <f t="shared" si="18"/>
        <v>0</v>
      </c>
      <c r="H35" s="22">
        <f t="shared" si="19"/>
        <v>0</v>
      </c>
      <c r="I35" s="49">
        <f t="shared" si="20"/>
        <v>0</v>
      </c>
      <c r="J35" s="21">
        <f t="shared" si="21"/>
        <v>0</v>
      </c>
      <c r="K35" s="21">
        <f t="shared" si="22"/>
        <v>0</v>
      </c>
      <c r="L35" s="22">
        <f t="shared" si="23"/>
        <v>0</v>
      </c>
      <c r="M35" s="42">
        <f t="shared" si="24"/>
        <v>0</v>
      </c>
      <c r="N35" s="21">
        <f t="shared" si="25"/>
        <v>0</v>
      </c>
      <c r="O35" s="21">
        <f t="shared" si="26"/>
        <v>0</v>
      </c>
      <c r="P35" s="22">
        <f t="shared" si="27"/>
        <v>0</v>
      </c>
      <c r="Q35" s="42">
        <f t="shared" si="28"/>
        <v>0</v>
      </c>
      <c r="R35" s="21">
        <f t="shared" si="29"/>
        <v>0</v>
      </c>
      <c r="S35" s="21">
        <f t="shared" si="30"/>
        <v>0</v>
      </c>
      <c r="T35" s="21">
        <f t="shared" si="31"/>
        <v>0</v>
      </c>
      <c r="U35" s="21">
        <f t="shared" si="32"/>
        <v>0</v>
      </c>
      <c r="V35" s="21">
        <f t="shared" si="33"/>
        <v>0</v>
      </c>
      <c r="W35" s="22">
        <f t="shared" si="34"/>
        <v>0</v>
      </c>
      <c r="X35" s="23"/>
    </row>
    <row r="36" spans="1:24" ht="22.5" customHeight="1" x14ac:dyDescent="0.3">
      <c r="B36" s="2" t="s">
        <v>24</v>
      </c>
      <c r="C36" s="165">
        <v>889.48598530999993</v>
      </c>
      <c r="D36" s="157"/>
      <c r="E36" s="120">
        <f t="shared" si="16"/>
        <v>0</v>
      </c>
      <c r="F36" s="49">
        <f t="shared" si="17"/>
        <v>0</v>
      </c>
      <c r="G36" s="21">
        <f t="shared" si="18"/>
        <v>0</v>
      </c>
      <c r="H36" s="22">
        <f t="shared" si="19"/>
        <v>0</v>
      </c>
      <c r="I36" s="49">
        <f t="shared" si="20"/>
        <v>0</v>
      </c>
      <c r="J36" s="21">
        <f t="shared" si="21"/>
        <v>0</v>
      </c>
      <c r="K36" s="21">
        <f t="shared" si="22"/>
        <v>0</v>
      </c>
      <c r="L36" s="22">
        <f t="shared" si="23"/>
        <v>0</v>
      </c>
      <c r="M36" s="42">
        <f t="shared" si="24"/>
        <v>0</v>
      </c>
      <c r="N36" s="21">
        <f t="shared" si="25"/>
        <v>0</v>
      </c>
      <c r="O36" s="21">
        <f t="shared" si="26"/>
        <v>0</v>
      </c>
      <c r="P36" s="22">
        <f t="shared" si="27"/>
        <v>0</v>
      </c>
      <c r="Q36" s="42">
        <f t="shared" si="28"/>
        <v>0</v>
      </c>
      <c r="R36" s="21">
        <f t="shared" si="29"/>
        <v>0</v>
      </c>
      <c r="S36" s="21">
        <f t="shared" si="30"/>
        <v>0</v>
      </c>
      <c r="T36" s="21">
        <f t="shared" si="31"/>
        <v>0</v>
      </c>
      <c r="U36" s="21">
        <f t="shared" si="32"/>
        <v>0</v>
      </c>
      <c r="V36" s="21">
        <f t="shared" si="33"/>
        <v>0</v>
      </c>
      <c r="W36" s="22">
        <f t="shared" si="34"/>
        <v>0</v>
      </c>
      <c r="X36" s="23"/>
    </row>
    <row r="37" spans="1:24" s="27" customFormat="1" ht="22.5" customHeight="1" x14ac:dyDescent="0.3">
      <c r="A37" s="34"/>
      <c r="B37" s="2" t="s">
        <v>2</v>
      </c>
      <c r="C37" s="165">
        <v>889.48598530999993</v>
      </c>
      <c r="D37" s="157"/>
      <c r="E37" s="120">
        <f t="shared" si="16"/>
        <v>0</v>
      </c>
      <c r="F37" s="49">
        <f t="shared" si="17"/>
        <v>0</v>
      </c>
      <c r="G37" s="21">
        <f t="shared" si="18"/>
        <v>0</v>
      </c>
      <c r="H37" s="22">
        <f t="shared" si="19"/>
        <v>0</v>
      </c>
      <c r="I37" s="49">
        <f t="shared" si="20"/>
        <v>0</v>
      </c>
      <c r="J37" s="21">
        <f t="shared" si="21"/>
        <v>0</v>
      </c>
      <c r="K37" s="21">
        <f t="shared" si="22"/>
        <v>0</v>
      </c>
      <c r="L37" s="22">
        <f t="shared" si="23"/>
        <v>0</v>
      </c>
      <c r="M37" s="42">
        <f t="shared" si="24"/>
        <v>0</v>
      </c>
      <c r="N37" s="21">
        <f t="shared" si="25"/>
        <v>0</v>
      </c>
      <c r="O37" s="21">
        <f t="shared" si="26"/>
        <v>0</v>
      </c>
      <c r="P37" s="22">
        <f t="shared" si="27"/>
        <v>0</v>
      </c>
      <c r="Q37" s="42">
        <f t="shared" si="28"/>
        <v>0</v>
      </c>
      <c r="R37" s="21">
        <f t="shared" si="29"/>
        <v>0</v>
      </c>
      <c r="S37" s="21">
        <f t="shared" si="30"/>
        <v>0</v>
      </c>
      <c r="T37" s="21">
        <f t="shared" si="31"/>
        <v>0</v>
      </c>
      <c r="U37" s="21">
        <f t="shared" si="32"/>
        <v>0</v>
      </c>
      <c r="V37" s="21">
        <f t="shared" si="33"/>
        <v>0</v>
      </c>
      <c r="W37" s="22">
        <f t="shared" si="34"/>
        <v>0</v>
      </c>
      <c r="X37" s="23"/>
    </row>
    <row r="38" spans="1:24" s="27" customFormat="1" ht="22.5" customHeight="1" x14ac:dyDescent="0.3">
      <c r="A38" s="34"/>
      <c r="B38" s="2" t="s">
        <v>17</v>
      </c>
      <c r="C38" s="165">
        <v>622.63811912249992</v>
      </c>
      <c r="D38" s="157"/>
      <c r="E38" s="120">
        <f t="shared" si="16"/>
        <v>0</v>
      </c>
      <c r="F38" s="49">
        <f t="shared" si="17"/>
        <v>0</v>
      </c>
      <c r="G38" s="21">
        <f t="shared" si="18"/>
        <v>0</v>
      </c>
      <c r="H38" s="22">
        <f t="shared" si="19"/>
        <v>0</v>
      </c>
      <c r="I38" s="49">
        <f t="shared" si="20"/>
        <v>0</v>
      </c>
      <c r="J38" s="21">
        <f t="shared" si="21"/>
        <v>0</v>
      </c>
      <c r="K38" s="21">
        <f t="shared" si="22"/>
        <v>0</v>
      </c>
      <c r="L38" s="22">
        <f t="shared" si="23"/>
        <v>0</v>
      </c>
      <c r="M38" s="42">
        <f t="shared" si="24"/>
        <v>0</v>
      </c>
      <c r="N38" s="21">
        <f t="shared" si="25"/>
        <v>0</v>
      </c>
      <c r="O38" s="21">
        <f t="shared" si="26"/>
        <v>0</v>
      </c>
      <c r="P38" s="22">
        <f t="shared" si="27"/>
        <v>0</v>
      </c>
      <c r="Q38" s="42">
        <f t="shared" si="28"/>
        <v>0</v>
      </c>
      <c r="R38" s="21">
        <f t="shared" si="29"/>
        <v>0</v>
      </c>
      <c r="S38" s="21">
        <f t="shared" si="30"/>
        <v>0</v>
      </c>
      <c r="T38" s="21">
        <f t="shared" si="31"/>
        <v>0</v>
      </c>
      <c r="U38" s="21">
        <f t="shared" si="32"/>
        <v>0</v>
      </c>
      <c r="V38" s="21">
        <f t="shared" si="33"/>
        <v>0</v>
      </c>
      <c r="W38" s="22">
        <f t="shared" si="34"/>
        <v>0</v>
      </c>
      <c r="X38" s="23"/>
    </row>
    <row r="39" spans="1:24" s="27" customFormat="1" ht="22.5" customHeight="1" x14ac:dyDescent="0.3">
      <c r="A39" s="34"/>
      <c r="B39" s="2" t="s">
        <v>51</v>
      </c>
      <c r="C39" s="165">
        <v>1086.2442276725001</v>
      </c>
      <c r="D39" s="157"/>
      <c r="E39" s="120">
        <f t="shared" si="16"/>
        <v>0</v>
      </c>
      <c r="F39" s="49">
        <f t="shared" si="17"/>
        <v>0</v>
      </c>
      <c r="G39" s="21">
        <f t="shared" si="18"/>
        <v>0</v>
      </c>
      <c r="H39" s="22">
        <f t="shared" si="19"/>
        <v>0</v>
      </c>
      <c r="I39" s="49">
        <f t="shared" si="20"/>
        <v>0</v>
      </c>
      <c r="J39" s="21">
        <f t="shared" si="21"/>
        <v>0</v>
      </c>
      <c r="K39" s="21">
        <f t="shared" si="22"/>
        <v>0</v>
      </c>
      <c r="L39" s="22">
        <f t="shared" si="23"/>
        <v>0</v>
      </c>
      <c r="M39" s="42">
        <f t="shared" si="24"/>
        <v>0</v>
      </c>
      <c r="N39" s="21">
        <f t="shared" si="25"/>
        <v>0</v>
      </c>
      <c r="O39" s="21">
        <f t="shared" si="26"/>
        <v>0</v>
      </c>
      <c r="P39" s="22">
        <f t="shared" si="27"/>
        <v>0</v>
      </c>
      <c r="Q39" s="42">
        <f t="shared" si="28"/>
        <v>0</v>
      </c>
      <c r="R39" s="21">
        <f t="shared" si="29"/>
        <v>0</v>
      </c>
      <c r="S39" s="21">
        <f t="shared" si="30"/>
        <v>0</v>
      </c>
      <c r="T39" s="21">
        <f t="shared" si="31"/>
        <v>0</v>
      </c>
      <c r="U39" s="21">
        <f t="shared" si="32"/>
        <v>0</v>
      </c>
      <c r="V39" s="21">
        <f t="shared" si="33"/>
        <v>0</v>
      </c>
      <c r="W39" s="22">
        <f t="shared" si="34"/>
        <v>0</v>
      </c>
      <c r="X39" s="23"/>
    </row>
    <row r="40" spans="1:24" s="27" customFormat="1" ht="22.5" customHeight="1" x14ac:dyDescent="0.3">
      <c r="A40" s="34"/>
      <c r="B40" s="2" t="s">
        <v>44</v>
      </c>
      <c r="C40" s="165">
        <v>709.00261571750002</v>
      </c>
      <c r="D40" s="157"/>
      <c r="E40" s="120">
        <f t="shared" si="16"/>
        <v>0</v>
      </c>
      <c r="F40" s="49">
        <f t="shared" si="17"/>
        <v>0</v>
      </c>
      <c r="G40" s="21">
        <f t="shared" si="18"/>
        <v>0</v>
      </c>
      <c r="H40" s="22">
        <f t="shared" si="19"/>
        <v>0</v>
      </c>
      <c r="I40" s="49">
        <f t="shared" si="20"/>
        <v>0</v>
      </c>
      <c r="J40" s="21">
        <f t="shared" si="21"/>
        <v>0</v>
      </c>
      <c r="K40" s="21">
        <f t="shared" si="22"/>
        <v>0</v>
      </c>
      <c r="L40" s="22">
        <f t="shared" si="23"/>
        <v>0</v>
      </c>
      <c r="M40" s="42">
        <f t="shared" si="24"/>
        <v>0</v>
      </c>
      <c r="N40" s="21">
        <f t="shared" si="25"/>
        <v>0</v>
      </c>
      <c r="O40" s="21">
        <f t="shared" si="26"/>
        <v>0</v>
      </c>
      <c r="P40" s="22">
        <f t="shared" si="27"/>
        <v>0</v>
      </c>
      <c r="Q40" s="42">
        <f t="shared" si="28"/>
        <v>0</v>
      </c>
      <c r="R40" s="21">
        <f t="shared" si="29"/>
        <v>0</v>
      </c>
      <c r="S40" s="21">
        <f t="shared" si="30"/>
        <v>0</v>
      </c>
      <c r="T40" s="21">
        <f t="shared" si="31"/>
        <v>0</v>
      </c>
      <c r="U40" s="21">
        <f t="shared" si="32"/>
        <v>0</v>
      </c>
      <c r="V40" s="21">
        <f t="shared" si="33"/>
        <v>0</v>
      </c>
      <c r="W40" s="22">
        <f t="shared" si="34"/>
        <v>0</v>
      </c>
      <c r="X40" s="23"/>
    </row>
    <row r="41" spans="1:24" ht="22.5" customHeight="1" x14ac:dyDescent="0.3">
      <c r="B41" s="2" t="s">
        <v>45</v>
      </c>
      <c r="C41" s="165">
        <v>814.68575899749987</v>
      </c>
      <c r="D41" s="157"/>
      <c r="E41" s="120">
        <f t="shared" si="16"/>
        <v>0</v>
      </c>
      <c r="F41" s="49">
        <f t="shared" si="17"/>
        <v>0</v>
      </c>
      <c r="G41" s="21">
        <f t="shared" si="18"/>
        <v>0</v>
      </c>
      <c r="H41" s="22">
        <f t="shared" si="19"/>
        <v>0</v>
      </c>
      <c r="I41" s="49">
        <f t="shared" si="20"/>
        <v>0</v>
      </c>
      <c r="J41" s="21">
        <f t="shared" si="21"/>
        <v>0</v>
      </c>
      <c r="K41" s="21">
        <f t="shared" si="22"/>
        <v>0</v>
      </c>
      <c r="L41" s="22">
        <f t="shared" si="23"/>
        <v>0</v>
      </c>
      <c r="M41" s="42">
        <f t="shared" si="24"/>
        <v>0</v>
      </c>
      <c r="N41" s="21">
        <f t="shared" si="25"/>
        <v>0</v>
      </c>
      <c r="O41" s="21">
        <f t="shared" si="26"/>
        <v>0</v>
      </c>
      <c r="P41" s="22">
        <f t="shared" si="27"/>
        <v>0</v>
      </c>
      <c r="Q41" s="42">
        <f t="shared" si="28"/>
        <v>0</v>
      </c>
      <c r="R41" s="21">
        <f t="shared" si="29"/>
        <v>0</v>
      </c>
      <c r="S41" s="21">
        <f t="shared" si="30"/>
        <v>0</v>
      </c>
      <c r="T41" s="21">
        <f t="shared" si="31"/>
        <v>0</v>
      </c>
      <c r="U41" s="21">
        <f t="shared" si="32"/>
        <v>0</v>
      </c>
      <c r="V41" s="21">
        <f t="shared" si="33"/>
        <v>0</v>
      </c>
      <c r="W41" s="22">
        <f t="shared" si="34"/>
        <v>0</v>
      </c>
      <c r="X41" s="23"/>
    </row>
    <row r="42" spans="1:24" ht="22.5" customHeight="1" x14ac:dyDescent="0.3">
      <c r="B42" s="2" t="s">
        <v>46</v>
      </c>
      <c r="C42" s="165">
        <v>1086.2442276725001</v>
      </c>
      <c r="D42" s="157"/>
      <c r="E42" s="120">
        <f t="shared" si="16"/>
        <v>0</v>
      </c>
      <c r="F42" s="49">
        <f t="shared" si="17"/>
        <v>0</v>
      </c>
      <c r="G42" s="21">
        <f t="shared" si="18"/>
        <v>0</v>
      </c>
      <c r="H42" s="22">
        <f t="shared" si="19"/>
        <v>0</v>
      </c>
      <c r="I42" s="49">
        <f t="shared" si="20"/>
        <v>0</v>
      </c>
      <c r="J42" s="21">
        <f t="shared" si="21"/>
        <v>0</v>
      </c>
      <c r="K42" s="21">
        <f t="shared" si="22"/>
        <v>0</v>
      </c>
      <c r="L42" s="22">
        <f t="shared" si="23"/>
        <v>0</v>
      </c>
      <c r="M42" s="42">
        <f t="shared" si="24"/>
        <v>0</v>
      </c>
      <c r="N42" s="21">
        <f t="shared" si="25"/>
        <v>0</v>
      </c>
      <c r="O42" s="21">
        <f t="shared" si="26"/>
        <v>0</v>
      </c>
      <c r="P42" s="22">
        <f t="shared" si="27"/>
        <v>0</v>
      </c>
      <c r="Q42" s="42">
        <f t="shared" si="28"/>
        <v>0</v>
      </c>
      <c r="R42" s="21">
        <f t="shared" si="29"/>
        <v>0</v>
      </c>
      <c r="S42" s="21">
        <f t="shared" si="30"/>
        <v>0</v>
      </c>
      <c r="T42" s="21">
        <f t="shared" si="31"/>
        <v>0</v>
      </c>
      <c r="U42" s="21">
        <f t="shared" si="32"/>
        <v>0</v>
      </c>
      <c r="V42" s="21">
        <f t="shared" si="33"/>
        <v>0</v>
      </c>
      <c r="W42" s="22">
        <f t="shared" si="34"/>
        <v>0</v>
      </c>
      <c r="X42" s="23"/>
    </row>
    <row r="43" spans="1:24" ht="22.5" customHeight="1" x14ac:dyDescent="0.3">
      <c r="B43" s="2" t="s">
        <v>23</v>
      </c>
      <c r="C43" s="165">
        <v>894.71423642249999</v>
      </c>
      <c r="D43" s="157"/>
      <c r="E43" s="120">
        <f t="shared" si="16"/>
        <v>0</v>
      </c>
      <c r="F43" s="49">
        <f t="shared" si="17"/>
        <v>0</v>
      </c>
      <c r="G43" s="21">
        <f t="shared" si="18"/>
        <v>0</v>
      </c>
      <c r="H43" s="22">
        <f t="shared" si="19"/>
        <v>0</v>
      </c>
      <c r="I43" s="49">
        <f t="shared" si="20"/>
        <v>0</v>
      </c>
      <c r="J43" s="21">
        <f t="shared" si="21"/>
        <v>0</v>
      </c>
      <c r="K43" s="21">
        <f t="shared" si="22"/>
        <v>0</v>
      </c>
      <c r="L43" s="22">
        <f t="shared" si="23"/>
        <v>0</v>
      </c>
      <c r="M43" s="42">
        <f t="shared" si="24"/>
        <v>0</v>
      </c>
      <c r="N43" s="21">
        <f t="shared" si="25"/>
        <v>0</v>
      </c>
      <c r="O43" s="21">
        <f t="shared" si="26"/>
        <v>0</v>
      </c>
      <c r="P43" s="22">
        <f t="shared" si="27"/>
        <v>0</v>
      </c>
      <c r="Q43" s="42">
        <f t="shared" si="28"/>
        <v>0</v>
      </c>
      <c r="R43" s="21">
        <f t="shared" si="29"/>
        <v>0</v>
      </c>
      <c r="S43" s="21">
        <f t="shared" si="30"/>
        <v>0</v>
      </c>
      <c r="T43" s="21">
        <f t="shared" si="31"/>
        <v>0</v>
      </c>
      <c r="U43" s="21">
        <f t="shared" si="32"/>
        <v>0</v>
      </c>
      <c r="V43" s="21">
        <f t="shared" si="33"/>
        <v>0</v>
      </c>
      <c r="W43" s="22">
        <f t="shared" si="34"/>
        <v>0</v>
      </c>
      <c r="X43" s="23"/>
    </row>
    <row r="44" spans="1:24" ht="22.5" customHeight="1" x14ac:dyDescent="0.3">
      <c r="B44" s="2" t="s">
        <v>39</v>
      </c>
      <c r="C44" s="165">
        <v>827.84634096802222</v>
      </c>
      <c r="D44" s="157"/>
      <c r="E44" s="120">
        <f t="shared" si="16"/>
        <v>0</v>
      </c>
      <c r="F44" s="49">
        <f t="shared" si="17"/>
        <v>0</v>
      </c>
      <c r="G44" s="21">
        <f t="shared" si="18"/>
        <v>0</v>
      </c>
      <c r="H44" s="22">
        <f t="shared" si="19"/>
        <v>0</v>
      </c>
      <c r="I44" s="49">
        <f t="shared" si="20"/>
        <v>0</v>
      </c>
      <c r="J44" s="21">
        <f t="shared" si="21"/>
        <v>0</v>
      </c>
      <c r="K44" s="21">
        <f t="shared" si="22"/>
        <v>0</v>
      </c>
      <c r="L44" s="22">
        <f t="shared" si="23"/>
        <v>0</v>
      </c>
      <c r="M44" s="42">
        <f t="shared" si="24"/>
        <v>0</v>
      </c>
      <c r="N44" s="21">
        <f t="shared" si="25"/>
        <v>0</v>
      </c>
      <c r="O44" s="21">
        <f t="shared" si="26"/>
        <v>0</v>
      </c>
      <c r="P44" s="22">
        <f t="shared" si="27"/>
        <v>0</v>
      </c>
      <c r="Q44" s="42">
        <f t="shared" si="28"/>
        <v>0</v>
      </c>
      <c r="R44" s="21">
        <f t="shared" si="29"/>
        <v>0</v>
      </c>
      <c r="S44" s="21">
        <f t="shared" si="30"/>
        <v>0</v>
      </c>
      <c r="T44" s="21">
        <f t="shared" si="31"/>
        <v>0</v>
      </c>
      <c r="U44" s="21">
        <f t="shared" si="32"/>
        <v>0</v>
      </c>
      <c r="V44" s="21">
        <f t="shared" si="33"/>
        <v>0</v>
      </c>
      <c r="W44" s="22">
        <f t="shared" si="34"/>
        <v>0</v>
      </c>
      <c r="X44" s="23"/>
    </row>
    <row r="45" spans="1:24" ht="22.5" customHeight="1" x14ac:dyDescent="0.3">
      <c r="B45" s="2" t="s">
        <v>22</v>
      </c>
      <c r="C45" s="165">
        <v>1171.0764843374998</v>
      </c>
      <c r="D45" s="157"/>
      <c r="E45" s="120">
        <f t="shared" si="16"/>
        <v>0</v>
      </c>
      <c r="F45" s="49">
        <f t="shared" si="17"/>
        <v>0</v>
      </c>
      <c r="G45" s="21">
        <f t="shared" si="18"/>
        <v>0</v>
      </c>
      <c r="H45" s="22">
        <f t="shared" si="19"/>
        <v>0</v>
      </c>
      <c r="I45" s="49">
        <f t="shared" si="20"/>
        <v>0</v>
      </c>
      <c r="J45" s="21">
        <f t="shared" si="21"/>
        <v>0</v>
      </c>
      <c r="K45" s="21">
        <f t="shared" si="22"/>
        <v>0</v>
      </c>
      <c r="L45" s="22">
        <f t="shared" si="23"/>
        <v>0</v>
      </c>
      <c r="M45" s="42">
        <f t="shared" si="24"/>
        <v>0</v>
      </c>
      <c r="N45" s="21">
        <f t="shared" si="25"/>
        <v>0</v>
      </c>
      <c r="O45" s="21">
        <f t="shared" si="26"/>
        <v>0</v>
      </c>
      <c r="P45" s="22">
        <f t="shared" si="27"/>
        <v>0</v>
      </c>
      <c r="Q45" s="42">
        <f t="shared" si="28"/>
        <v>0</v>
      </c>
      <c r="R45" s="21">
        <f t="shared" si="29"/>
        <v>0</v>
      </c>
      <c r="S45" s="21">
        <f t="shared" si="30"/>
        <v>0</v>
      </c>
      <c r="T45" s="21">
        <f t="shared" si="31"/>
        <v>0</v>
      </c>
      <c r="U45" s="21">
        <f t="shared" si="32"/>
        <v>0</v>
      </c>
      <c r="V45" s="21">
        <f t="shared" si="33"/>
        <v>0</v>
      </c>
      <c r="W45" s="22">
        <f t="shared" si="34"/>
        <v>0</v>
      </c>
      <c r="X45" s="23"/>
    </row>
    <row r="46" spans="1:24" ht="22.5" customHeight="1" x14ac:dyDescent="0.3">
      <c r="B46" s="2" t="s">
        <v>18</v>
      </c>
      <c r="C46" s="165">
        <v>819.74836254999991</v>
      </c>
      <c r="D46" s="157"/>
      <c r="E46" s="120">
        <f t="shared" si="16"/>
        <v>0</v>
      </c>
      <c r="F46" s="49">
        <f t="shared" si="17"/>
        <v>0</v>
      </c>
      <c r="G46" s="21">
        <f t="shared" si="18"/>
        <v>0</v>
      </c>
      <c r="H46" s="22">
        <f t="shared" si="19"/>
        <v>0</v>
      </c>
      <c r="I46" s="49">
        <f t="shared" si="20"/>
        <v>0</v>
      </c>
      <c r="J46" s="21">
        <f t="shared" si="21"/>
        <v>0</v>
      </c>
      <c r="K46" s="21">
        <f t="shared" si="22"/>
        <v>0</v>
      </c>
      <c r="L46" s="22">
        <f t="shared" si="23"/>
        <v>0</v>
      </c>
      <c r="M46" s="42">
        <f t="shared" si="24"/>
        <v>0</v>
      </c>
      <c r="N46" s="21">
        <f t="shared" si="25"/>
        <v>0</v>
      </c>
      <c r="O46" s="21">
        <f t="shared" si="26"/>
        <v>0</v>
      </c>
      <c r="P46" s="22">
        <f t="shared" si="27"/>
        <v>0</v>
      </c>
      <c r="Q46" s="42">
        <f t="shared" si="28"/>
        <v>0</v>
      </c>
      <c r="R46" s="21">
        <f t="shared" si="29"/>
        <v>0</v>
      </c>
      <c r="S46" s="21">
        <f t="shared" si="30"/>
        <v>0</v>
      </c>
      <c r="T46" s="21">
        <f t="shared" si="31"/>
        <v>0</v>
      </c>
      <c r="U46" s="21">
        <f t="shared" si="32"/>
        <v>0</v>
      </c>
      <c r="V46" s="21">
        <f t="shared" si="33"/>
        <v>0</v>
      </c>
      <c r="W46" s="22">
        <f t="shared" si="34"/>
        <v>0</v>
      </c>
      <c r="X46" s="23"/>
    </row>
    <row r="47" spans="1:24" ht="22.5" customHeight="1" x14ac:dyDescent="0.3">
      <c r="B47" s="2" t="s">
        <v>3</v>
      </c>
      <c r="C47" s="165">
        <v>698.21481837249996</v>
      </c>
      <c r="D47" s="157"/>
      <c r="E47" s="120">
        <f t="shared" si="16"/>
        <v>0</v>
      </c>
      <c r="F47" s="49">
        <f t="shared" si="17"/>
        <v>0</v>
      </c>
      <c r="G47" s="21">
        <f t="shared" si="18"/>
        <v>0</v>
      </c>
      <c r="H47" s="22">
        <f t="shared" si="19"/>
        <v>0</v>
      </c>
      <c r="I47" s="49">
        <f t="shared" si="20"/>
        <v>0</v>
      </c>
      <c r="J47" s="21">
        <f t="shared" si="21"/>
        <v>0</v>
      </c>
      <c r="K47" s="21">
        <f t="shared" si="22"/>
        <v>0</v>
      </c>
      <c r="L47" s="22">
        <f t="shared" si="23"/>
        <v>0</v>
      </c>
      <c r="M47" s="42">
        <f t="shared" si="24"/>
        <v>0</v>
      </c>
      <c r="N47" s="21">
        <f t="shared" si="25"/>
        <v>0</v>
      </c>
      <c r="O47" s="21">
        <f t="shared" si="26"/>
        <v>0</v>
      </c>
      <c r="P47" s="22">
        <f t="shared" si="27"/>
        <v>0</v>
      </c>
      <c r="Q47" s="42">
        <f t="shared" si="28"/>
        <v>0</v>
      </c>
      <c r="R47" s="21">
        <f t="shared" si="29"/>
        <v>0</v>
      </c>
      <c r="S47" s="21">
        <f t="shared" si="30"/>
        <v>0</v>
      </c>
      <c r="T47" s="21">
        <f t="shared" si="31"/>
        <v>0</v>
      </c>
      <c r="U47" s="21">
        <f t="shared" si="32"/>
        <v>0</v>
      </c>
      <c r="V47" s="21">
        <f t="shared" si="33"/>
        <v>0</v>
      </c>
      <c r="W47" s="22">
        <f t="shared" si="34"/>
        <v>0</v>
      </c>
      <c r="X47" s="23"/>
    </row>
    <row r="48" spans="1:24" ht="22.5" customHeight="1" x14ac:dyDescent="0.3">
      <c r="B48" s="2" t="s">
        <v>31</v>
      </c>
      <c r="C48" s="165">
        <v>1086.2442276725001</v>
      </c>
      <c r="D48" s="157"/>
      <c r="E48" s="120">
        <f t="shared" si="16"/>
        <v>0</v>
      </c>
      <c r="F48" s="49">
        <f t="shared" si="17"/>
        <v>0</v>
      </c>
      <c r="G48" s="21">
        <f t="shared" si="18"/>
        <v>0</v>
      </c>
      <c r="H48" s="22">
        <f t="shared" si="19"/>
        <v>0</v>
      </c>
      <c r="I48" s="49">
        <f t="shared" si="20"/>
        <v>0</v>
      </c>
      <c r="J48" s="21">
        <f t="shared" si="21"/>
        <v>0</v>
      </c>
      <c r="K48" s="21">
        <f t="shared" si="22"/>
        <v>0</v>
      </c>
      <c r="L48" s="22">
        <f t="shared" si="23"/>
        <v>0</v>
      </c>
      <c r="M48" s="42">
        <f t="shared" si="24"/>
        <v>0</v>
      </c>
      <c r="N48" s="21">
        <f t="shared" si="25"/>
        <v>0</v>
      </c>
      <c r="O48" s="21">
        <f t="shared" si="26"/>
        <v>0</v>
      </c>
      <c r="P48" s="22">
        <f t="shared" si="27"/>
        <v>0</v>
      </c>
      <c r="Q48" s="42">
        <f t="shared" si="28"/>
        <v>0</v>
      </c>
      <c r="R48" s="21">
        <f t="shared" si="29"/>
        <v>0</v>
      </c>
      <c r="S48" s="21">
        <f t="shared" si="30"/>
        <v>0</v>
      </c>
      <c r="T48" s="21">
        <f t="shared" si="31"/>
        <v>0</v>
      </c>
      <c r="U48" s="21">
        <f t="shared" si="32"/>
        <v>0</v>
      </c>
      <c r="V48" s="21">
        <f t="shared" si="33"/>
        <v>0</v>
      </c>
      <c r="W48" s="22">
        <f t="shared" si="34"/>
        <v>0</v>
      </c>
      <c r="X48" s="23"/>
    </row>
    <row r="49" spans="1:24" ht="22.5" customHeight="1" x14ac:dyDescent="0.3">
      <c r="B49" s="2" t="s">
        <v>21</v>
      </c>
      <c r="C49" s="165">
        <v>545.64306263999993</v>
      </c>
      <c r="D49" s="157"/>
      <c r="E49" s="120">
        <f t="shared" si="16"/>
        <v>0</v>
      </c>
      <c r="F49" s="49">
        <f t="shared" si="17"/>
        <v>0</v>
      </c>
      <c r="G49" s="21">
        <f t="shared" si="18"/>
        <v>0</v>
      </c>
      <c r="H49" s="22">
        <f t="shared" si="19"/>
        <v>0</v>
      </c>
      <c r="I49" s="49">
        <f t="shared" si="20"/>
        <v>0</v>
      </c>
      <c r="J49" s="21">
        <f t="shared" si="21"/>
        <v>0</v>
      </c>
      <c r="K49" s="21">
        <f t="shared" si="22"/>
        <v>0</v>
      </c>
      <c r="L49" s="22">
        <f t="shared" si="23"/>
        <v>0</v>
      </c>
      <c r="M49" s="42">
        <f t="shared" si="24"/>
        <v>0</v>
      </c>
      <c r="N49" s="21">
        <f t="shared" si="25"/>
        <v>0</v>
      </c>
      <c r="O49" s="21">
        <f t="shared" si="26"/>
        <v>0</v>
      </c>
      <c r="P49" s="22">
        <f t="shared" si="27"/>
        <v>0</v>
      </c>
      <c r="Q49" s="42">
        <f t="shared" si="28"/>
        <v>0</v>
      </c>
      <c r="R49" s="21">
        <f t="shared" si="29"/>
        <v>0</v>
      </c>
      <c r="S49" s="21">
        <f t="shared" si="30"/>
        <v>0</v>
      </c>
      <c r="T49" s="21">
        <f t="shared" si="31"/>
        <v>0</v>
      </c>
      <c r="U49" s="21">
        <f t="shared" si="32"/>
        <v>0</v>
      </c>
      <c r="V49" s="21">
        <f t="shared" si="33"/>
        <v>0</v>
      </c>
      <c r="W49" s="22">
        <f t="shared" si="34"/>
        <v>0</v>
      </c>
      <c r="X49" s="23"/>
    </row>
    <row r="50" spans="1:24" ht="22.5" customHeight="1" x14ac:dyDescent="0.3">
      <c r="B50" s="2" t="s">
        <v>61</v>
      </c>
      <c r="C50" s="165">
        <v>1516.0064691199998</v>
      </c>
      <c r="D50" s="157"/>
      <c r="E50" s="120">
        <f t="shared" si="16"/>
        <v>0</v>
      </c>
      <c r="F50" s="49">
        <f t="shared" si="17"/>
        <v>0</v>
      </c>
      <c r="G50" s="21">
        <f t="shared" si="18"/>
        <v>0</v>
      </c>
      <c r="H50" s="22">
        <f t="shared" si="19"/>
        <v>0</v>
      </c>
      <c r="I50" s="49">
        <f t="shared" si="20"/>
        <v>0</v>
      </c>
      <c r="J50" s="21">
        <f t="shared" si="21"/>
        <v>0</v>
      </c>
      <c r="K50" s="21">
        <f t="shared" si="22"/>
        <v>0</v>
      </c>
      <c r="L50" s="22">
        <f t="shared" si="23"/>
        <v>0</v>
      </c>
      <c r="M50" s="42">
        <f t="shared" si="24"/>
        <v>0</v>
      </c>
      <c r="N50" s="21">
        <f t="shared" si="25"/>
        <v>0</v>
      </c>
      <c r="O50" s="21">
        <f t="shared" si="26"/>
        <v>0</v>
      </c>
      <c r="P50" s="22">
        <f t="shared" si="27"/>
        <v>0</v>
      </c>
      <c r="Q50" s="42">
        <f t="shared" si="28"/>
        <v>0</v>
      </c>
      <c r="R50" s="21">
        <f t="shared" si="29"/>
        <v>0</v>
      </c>
      <c r="S50" s="21">
        <f t="shared" si="30"/>
        <v>0</v>
      </c>
      <c r="T50" s="21">
        <f t="shared" si="31"/>
        <v>0</v>
      </c>
      <c r="U50" s="21">
        <f t="shared" si="32"/>
        <v>0</v>
      </c>
      <c r="V50" s="21">
        <f t="shared" si="33"/>
        <v>0</v>
      </c>
      <c r="W50" s="22">
        <f t="shared" si="34"/>
        <v>0</v>
      </c>
      <c r="X50" s="23"/>
    </row>
    <row r="51" spans="1:24" ht="22.5" customHeight="1" x14ac:dyDescent="0.3">
      <c r="B51" s="2" t="s">
        <v>32</v>
      </c>
      <c r="C51" s="165">
        <v>1207.7674188774999</v>
      </c>
      <c r="D51" s="157"/>
      <c r="E51" s="120">
        <f t="shared" si="16"/>
        <v>0</v>
      </c>
      <c r="F51" s="49">
        <f t="shared" si="17"/>
        <v>0</v>
      </c>
      <c r="G51" s="21">
        <f t="shared" si="18"/>
        <v>0</v>
      </c>
      <c r="H51" s="22">
        <f t="shared" si="19"/>
        <v>0</v>
      </c>
      <c r="I51" s="49">
        <f t="shared" si="20"/>
        <v>0</v>
      </c>
      <c r="J51" s="21">
        <f t="shared" si="21"/>
        <v>0</v>
      </c>
      <c r="K51" s="21">
        <f t="shared" si="22"/>
        <v>0</v>
      </c>
      <c r="L51" s="22">
        <f t="shared" si="23"/>
        <v>0</v>
      </c>
      <c r="M51" s="42">
        <f t="shared" si="24"/>
        <v>0</v>
      </c>
      <c r="N51" s="21">
        <f t="shared" si="25"/>
        <v>0</v>
      </c>
      <c r="O51" s="21">
        <f t="shared" si="26"/>
        <v>0</v>
      </c>
      <c r="P51" s="22">
        <f t="shared" si="27"/>
        <v>0</v>
      </c>
      <c r="Q51" s="42">
        <f t="shared" si="28"/>
        <v>0</v>
      </c>
      <c r="R51" s="21">
        <f t="shared" si="29"/>
        <v>0</v>
      </c>
      <c r="S51" s="21">
        <f t="shared" si="30"/>
        <v>0</v>
      </c>
      <c r="T51" s="21">
        <f t="shared" si="31"/>
        <v>0</v>
      </c>
      <c r="U51" s="21">
        <f t="shared" si="32"/>
        <v>0</v>
      </c>
      <c r="V51" s="21">
        <f t="shared" si="33"/>
        <v>0</v>
      </c>
      <c r="W51" s="22">
        <f t="shared" si="34"/>
        <v>0</v>
      </c>
      <c r="X51" s="23"/>
    </row>
    <row r="52" spans="1:24" ht="22.5" customHeight="1" x14ac:dyDescent="0.3">
      <c r="B52" s="2" t="s">
        <v>33</v>
      </c>
      <c r="C52" s="165">
        <v>953.35347266249994</v>
      </c>
      <c r="D52" s="157"/>
      <c r="E52" s="120">
        <f t="shared" si="16"/>
        <v>0</v>
      </c>
      <c r="F52" s="49">
        <f t="shared" si="17"/>
        <v>0</v>
      </c>
      <c r="G52" s="21">
        <f t="shared" si="18"/>
        <v>0</v>
      </c>
      <c r="H52" s="22">
        <f t="shared" si="19"/>
        <v>0</v>
      </c>
      <c r="I52" s="49">
        <f t="shared" si="20"/>
        <v>0</v>
      </c>
      <c r="J52" s="21">
        <f t="shared" si="21"/>
        <v>0</v>
      </c>
      <c r="K52" s="21">
        <f t="shared" si="22"/>
        <v>0</v>
      </c>
      <c r="L52" s="22">
        <f t="shared" si="23"/>
        <v>0</v>
      </c>
      <c r="M52" s="42">
        <f t="shared" si="24"/>
        <v>0</v>
      </c>
      <c r="N52" s="21">
        <f t="shared" si="25"/>
        <v>0</v>
      </c>
      <c r="O52" s="21">
        <f t="shared" si="26"/>
        <v>0</v>
      </c>
      <c r="P52" s="22">
        <f t="shared" si="27"/>
        <v>0</v>
      </c>
      <c r="Q52" s="42">
        <f t="shared" si="28"/>
        <v>0</v>
      </c>
      <c r="R52" s="21">
        <f t="shared" si="29"/>
        <v>0</v>
      </c>
      <c r="S52" s="21">
        <f t="shared" si="30"/>
        <v>0</v>
      </c>
      <c r="T52" s="21">
        <f t="shared" si="31"/>
        <v>0</v>
      </c>
      <c r="U52" s="21">
        <f t="shared" si="32"/>
        <v>0</v>
      </c>
      <c r="V52" s="21">
        <f t="shared" si="33"/>
        <v>0</v>
      </c>
      <c r="W52" s="22">
        <f t="shared" si="34"/>
        <v>0</v>
      </c>
      <c r="X52" s="23"/>
    </row>
    <row r="53" spans="1:24" ht="22.5" customHeight="1" x14ac:dyDescent="0.3">
      <c r="B53" s="2" t="s">
        <v>35</v>
      </c>
      <c r="C53" s="165">
        <v>1221.6093431100001</v>
      </c>
      <c r="D53" s="157"/>
      <c r="E53" s="120">
        <f t="shared" si="16"/>
        <v>0</v>
      </c>
      <c r="F53" s="49">
        <f t="shared" si="17"/>
        <v>0</v>
      </c>
      <c r="G53" s="21">
        <f t="shared" si="18"/>
        <v>0</v>
      </c>
      <c r="H53" s="22">
        <f t="shared" si="19"/>
        <v>0</v>
      </c>
      <c r="I53" s="49">
        <f t="shared" si="20"/>
        <v>0</v>
      </c>
      <c r="J53" s="21">
        <f t="shared" si="21"/>
        <v>0</v>
      </c>
      <c r="K53" s="21">
        <f t="shared" si="22"/>
        <v>0</v>
      </c>
      <c r="L53" s="22">
        <f t="shared" si="23"/>
        <v>0</v>
      </c>
      <c r="M53" s="42">
        <f t="shared" si="24"/>
        <v>0</v>
      </c>
      <c r="N53" s="21">
        <f t="shared" si="25"/>
        <v>0</v>
      </c>
      <c r="O53" s="21">
        <f t="shared" si="26"/>
        <v>0</v>
      </c>
      <c r="P53" s="22">
        <f t="shared" si="27"/>
        <v>0</v>
      </c>
      <c r="Q53" s="42">
        <f t="shared" si="28"/>
        <v>0</v>
      </c>
      <c r="R53" s="21">
        <f t="shared" si="29"/>
        <v>0</v>
      </c>
      <c r="S53" s="21">
        <f t="shared" si="30"/>
        <v>0</v>
      </c>
      <c r="T53" s="21">
        <f t="shared" si="31"/>
        <v>0</v>
      </c>
      <c r="U53" s="21">
        <f t="shared" si="32"/>
        <v>0</v>
      </c>
      <c r="V53" s="21">
        <f t="shared" si="33"/>
        <v>0</v>
      </c>
      <c r="W53" s="22">
        <f t="shared" si="34"/>
        <v>0</v>
      </c>
      <c r="X53" s="23"/>
    </row>
    <row r="54" spans="1:24" ht="22.5" customHeight="1" x14ac:dyDescent="0.3">
      <c r="B54" s="2" t="s">
        <v>34</v>
      </c>
      <c r="C54" s="165">
        <v>916.99383324249993</v>
      </c>
      <c r="D54" s="157"/>
      <c r="E54" s="120">
        <f t="shared" si="16"/>
        <v>0</v>
      </c>
      <c r="F54" s="49">
        <f t="shared" si="17"/>
        <v>0</v>
      </c>
      <c r="G54" s="21">
        <f t="shared" si="18"/>
        <v>0</v>
      </c>
      <c r="H54" s="22">
        <f t="shared" si="19"/>
        <v>0</v>
      </c>
      <c r="I54" s="49">
        <f t="shared" si="20"/>
        <v>0</v>
      </c>
      <c r="J54" s="21">
        <f t="shared" si="21"/>
        <v>0</v>
      </c>
      <c r="K54" s="21">
        <f t="shared" si="22"/>
        <v>0</v>
      </c>
      <c r="L54" s="22">
        <f t="shared" si="23"/>
        <v>0</v>
      </c>
      <c r="M54" s="42">
        <f t="shared" si="24"/>
        <v>0</v>
      </c>
      <c r="N54" s="21">
        <f t="shared" si="25"/>
        <v>0</v>
      </c>
      <c r="O54" s="21">
        <f t="shared" si="26"/>
        <v>0</v>
      </c>
      <c r="P54" s="22">
        <f t="shared" si="27"/>
        <v>0</v>
      </c>
      <c r="Q54" s="42">
        <f t="shared" si="28"/>
        <v>0</v>
      </c>
      <c r="R54" s="21">
        <f t="shared" si="29"/>
        <v>0</v>
      </c>
      <c r="S54" s="21">
        <f t="shared" si="30"/>
        <v>0</v>
      </c>
      <c r="T54" s="21">
        <f t="shared" si="31"/>
        <v>0</v>
      </c>
      <c r="U54" s="21">
        <f t="shared" si="32"/>
        <v>0</v>
      </c>
      <c r="V54" s="21">
        <f t="shared" si="33"/>
        <v>0</v>
      </c>
      <c r="W54" s="22">
        <f t="shared" si="34"/>
        <v>0</v>
      </c>
      <c r="X54" s="23"/>
    </row>
    <row r="55" spans="1:24" ht="22.5" customHeight="1" x14ac:dyDescent="0.3">
      <c r="B55" s="2" t="s">
        <v>37</v>
      </c>
      <c r="C55" s="165">
        <v>909.57075195999982</v>
      </c>
      <c r="D55" s="157"/>
      <c r="E55" s="120">
        <f t="shared" si="16"/>
        <v>0</v>
      </c>
      <c r="F55" s="49">
        <f t="shared" si="17"/>
        <v>0</v>
      </c>
      <c r="G55" s="21">
        <f t="shared" si="18"/>
        <v>0</v>
      </c>
      <c r="H55" s="22">
        <f t="shared" si="19"/>
        <v>0</v>
      </c>
      <c r="I55" s="49">
        <f t="shared" si="20"/>
        <v>0</v>
      </c>
      <c r="J55" s="21">
        <f t="shared" si="21"/>
        <v>0</v>
      </c>
      <c r="K55" s="21">
        <f t="shared" si="22"/>
        <v>0</v>
      </c>
      <c r="L55" s="22">
        <f t="shared" si="23"/>
        <v>0</v>
      </c>
      <c r="M55" s="42">
        <f t="shared" si="24"/>
        <v>0</v>
      </c>
      <c r="N55" s="21">
        <f t="shared" si="25"/>
        <v>0</v>
      </c>
      <c r="O55" s="21">
        <f t="shared" si="26"/>
        <v>0</v>
      </c>
      <c r="P55" s="22">
        <f t="shared" si="27"/>
        <v>0</v>
      </c>
      <c r="Q55" s="42">
        <f t="shared" si="28"/>
        <v>0</v>
      </c>
      <c r="R55" s="21">
        <f t="shared" si="29"/>
        <v>0</v>
      </c>
      <c r="S55" s="21">
        <f t="shared" si="30"/>
        <v>0</v>
      </c>
      <c r="T55" s="21">
        <f t="shared" si="31"/>
        <v>0</v>
      </c>
      <c r="U55" s="21">
        <f t="shared" si="32"/>
        <v>0</v>
      </c>
      <c r="V55" s="21">
        <f t="shared" si="33"/>
        <v>0</v>
      </c>
      <c r="W55" s="22">
        <f t="shared" si="34"/>
        <v>0</v>
      </c>
      <c r="X55" s="23"/>
    </row>
    <row r="56" spans="1:24" ht="22.5" customHeight="1" x14ac:dyDescent="0.3">
      <c r="B56" s="2" t="s">
        <v>36</v>
      </c>
      <c r="C56" s="165">
        <v>634.55439046999993</v>
      </c>
      <c r="D56" s="157"/>
      <c r="E56" s="120">
        <f t="shared" si="16"/>
        <v>0</v>
      </c>
      <c r="F56" s="49">
        <f t="shared" si="17"/>
        <v>0</v>
      </c>
      <c r="G56" s="21">
        <f t="shared" si="18"/>
        <v>0</v>
      </c>
      <c r="H56" s="22">
        <f t="shared" si="19"/>
        <v>0</v>
      </c>
      <c r="I56" s="49">
        <f t="shared" si="20"/>
        <v>0</v>
      </c>
      <c r="J56" s="21">
        <f t="shared" si="21"/>
        <v>0</v>
      </c>
      <c r="K56" s="21">
        <f t="shared" si="22"/>
        <v>0</v>
      </c>
      <c r="L56" s="22">
        <f t="shared" si="23"/>
        <v>0</v>
      </c>
      <c r="M56" s="42">
        <f t="shared" si="24"/>
        <v>0</v>
      </c>
      <c r="N56" s="21">
        <f t="shared" si="25"/>
        <v>0</v>
      </c>
      <c r="O56" s="21">
        <f t="shared" si="26"/>
        <v>0</v>
      </c>
      <c r="P56" s="22">
        <f t="shared" si="27"/>
        <v>0</v>
      </c>
      <c r="Q56" s="42">
        <f t="shared" si="28"/>
        <v>0</v>
      </c>
      <c r="R56" s="21">
        <f t="shared" si="29"/>
        <v>0</v>
      </c>
      <c r="S56" s="21">
        <f t="shared" si="30"/>
        <v>0</v>
      </c>
      <c r="T56" s="21">
        <f t="shared" si="31"/>
        <v>0</v>
      </c>
      <c r="U56" s="21">
        <f t="shared" si="32"/>
        <v>0</v>
      </c>
      <c r="V56" s="21">
        <f t="shared" si="33"/>
        <v>0</v>
      </c>
      <c r="W56" s="22">
        <f t="shared" si="34"/>
        <v>0</v>
      </c>
      <c r="X56" s="23"/>
    </row>
    <row r="57" spans="1:24" ht="22.5" customHeight="1" x14ac:dyDescent="0.3">
      <c r="B57" s="2" t="s">
        <v>19</v>
      </c>
      <c r="C57" s="165">
        <v>466.43247004249992</v>
      </c>
      <c r="D57" s="157"/>
      <c r="E57" s="120">
        <f t="shared" si="16"/>
        <v>0</v>
      </c>
      <c r="F57" s="49">
        <f t="shared" si="17"/>
        <v>0</v>
      </c>
      <c r="G57" s="21">
        <f t="shared" si="18"/>
        <v>0</v>
      </c>
      <c r="H57" s="22">
        <f t="shared" si="19"/>
        <v>0</v>
      </c>
      <c r="I57" s="49">
        <f t="shared" si="20"/>
        <v>0</v>
      </c>
      <c r="J57" s="21">
        <f t="shared" si="21"/>
        <v>0</v>
      </c>
      <c r="K57" s="21">
        <f t="shared" si="22"/>
        <v>0</v>
      </c>
      <c r="L57" s="22">
        <f t="shared" si="23"/>
        <v>0</v>
      </c>
      <c r="M57" s="42">
        <f t="shared" si="24"/>
        <v>0</v>
      </c>
      <c r="N57" s="21">
        <f t="shared" si="25"/>
        <v>0</v>
      </c>
      <c r="O57" s="21">
        <f t="shared" si="26"/>
        <v>0</v>
      </c>
      <c r="P57" s="22">
        <f t="shared" si="27"/>
        <v>0</v>
      </c>
      <c r="Q57" s="42">
        <f t="shared" si="28"/>
        <v>0</v>
      </c>
      <c r="R57" s="21">
        <f t="shared" si="29"/>
        <v>0</v>
      </c>
      <c r="S57" s="21">
        <f t="shared" si="30"/>
        <v>0</v>
      </c>
      <c r="T57" s="21">
        <f t="shared" si="31"/>
        <v>0</v>
      </c>
      <c r="U57" s="21">
        <f t="shared" si="32"/>
        <v>0</v>
      </c>
      <c r="V57" s="21">
        <f t="shared" si="33"/>
        <v>0</v>
      </c>
      <c r="W57" s="22">
        <f t="shared" si="34"/>
        <v>0</v>
      </c>
      <c r="X57" s="23"/>
    </row>
    <row r="58" spans="1:24" s="30" customFormat="1" ht="22.5" customHeight="1" x14ac:dyDescent="0.3">
      <c r="A58" s="34"/>
      <c r="B58" s="2" t="s">
        <v>62</v>
      </c>
      <c r="C58" s="165">
        <v>693.02797914999985</v>
      </c>
      <c r="D58" s="157"/>
      <c r="E58" s="120">
        <f t="shared" si="16"/>
        <v>0</v>
      </c>
      <c r="F58" s="49">
        <f t="shared" si="17"/>
        <v>0</v>
      </c>
      <c r="G58" s="21">
        <f t="shared" si="18"/>
        <v>0</v>
      </c>
      <c r="H58" s="22">
        <f t="shared" si="19"/>
        <v>0</v>
      </c>
      <c r="I58" s="49">
        <f t="shared" si="20"/>
        <v>0</v>
      </c>
      <c r="J58" s="21">
        <f t="shared" si="21"/>
        <v>0</v>
      </c>
      <c r="K58" s="21">
        <f t="shared" si="22"/>
        <v>0</v>
      </c>
      <c r="L58" s="22">
        <f t="shared" si="23"/>
        <v>0</v>
      </c>
      <c r="M58" s="42">
        <f t="shared" si="24"/>
        <v>0</v>
      </c>
      <c r="N58" s="21">
        <f t="shared" si="25"/>
        <v>0</v>
      </c>
      <c r="O58" s="21">
        <f t="shared" si="26"/>
        <v>0</v>
      </c>
      <c r="P58" s="22">
        <f t="shared" si="27"/>
        <v>0</v>
      </c>
      <c r="Q58" s="42">
        <f t="shared" si="28"/>
        <v>0</v>
      </c>
      <c r="R58" s="21">
        <f t="shared" si="29"/>
        <v>0</v>
      </c>
      <c r="S58" s="21">
        <f t="shared" si="30"/>
        <v>0</v>
      </c>
      <c r="T58" s="21">
        <f t="shared" si="31"/>
        <v>0</v>
      </c>
      <c r="U58" s="21">
        <f t="shared" si="32"/>
        <v>0</v>
      </c>
      <c r="V58" s="21">
        <f t="shared" si="33"/>
        <v>0</v>
      </c>
      <c r="W58" s="22">
        <f t="shared" si="34"/>
        <v>0</v>
      </c>
      <c r="X58" s="23"/>
    </row>
    <row r="59" spans="1:24" s="30" customFormat="1" ht="22.5" customHeight="1" x14ac:dyDescent="0.3">
      <c r="A59" s="34"/>
      <c r="B59" s="2" t="s">
        <v>63</v>
      </c>
      <c r="C59" s="165">
        <v>427.56741127749996</v>
      </c>
      <c r="D59" s="157"/>
      <c r="E59" s="120">
        <f t="shared" si="16"/>
        <v>0</v>
      </c>
      <c r="F59" s="49">
        <f t="shared" si="17"/>
        <v>0</v>
      </c>
      <c r="G59" s="21">
        <f t="shared" si="18"/>
        <v>0</v>
      </c>
      <c r="H59" s="22">
        <f t="shared" si="19"/>
        <v>0</v>
      </c>
      <c r="I59" s="49">
        <f t="shared" si="20"/>
        <v>0</v>
      </c>
      <c r="J59" s="21">
        <f t="shared" si="21"/>
        <v>0</v>
      </c>
      <c r="K59" s="21">
        <f t="shared" si="22"/>
        <v>0</v>
      </c>
      <c r="L59" s="22">
        <f t="shared" si="23"/>
        <v>0</v>
      </c>
      <c r="M59" s="42">
        <f t="shared" si="24"/>
        <v>0</v>
      </c>
      <c r="N59" s="21">
        <f t="shared" si="25"/>
        <v>0</v>
      </c>
      <c r="O59" s="21">
        <f t="shared" si="26"/>
        <v>0</v>
      </c>
      <c r="P59" s="22">
        <f t="shared" si="27"/>
        <v>0</v>
      </c>
      <c r="Q59" s="42">
        <f t="shared" si="28"/>
        <v>0</v>
      </c>
      <c r="R59" s="21">
        <f t="shared" si="29"/>
        <v>0</v>
      </c>
      <c r="S59" s="21">
        <f t="shared" si="30"/>
        <v>0</v>
      </c>
      <c r="T59" s="21">
        <f t="shared" si="31"/>
        <v>0</v>
      </c>
      <c r="U59" s="21">
        <f t="shared" si="32"/>
        <v>0</v>
      </c>
      <c r="V59" s="21">
        <f t="shared" si="33"/>
        <v>0</v>
      </c>
      <c r="W59" s="22">
        <f t="shared" si="34"/>
        <v>0</v>
      </c>
    </row>
    <row r="60" spans="1:24" s="30" customFormat="1" ht="22.5" customHeight="1" thickBot="1" x14ac:dyDescent="0.35">
      <c r="A60" s="34"/>
      <c r="B60" s="24" t="s">
        <v>47</v>
      </c>
      <c r="C60" s="148">
        <v>482.40710660999997</v>
      </c>
      <c r="D60" s="157"/>
      <c r="E60" s="121">
        <f t="shared" si="16"/>
        <v>0</v>
      </c>
      <c r="F60" s="50">
        <f t="shared" si="17"/>
        <v>0</v>
      </c>
      <c r="G60" s="25">
        <f t="shared" si="18"/>
        <v>0</v>
      </c>
      <c r="H60" s="26">
        <f t="shared" si="19"/>
        <v>0</v>
      </c>
      <c r="I60" s="50">
        <f t="shared" si="20"/>
        <v>0</v>
      </c>
      <c r="J60" s="25">
        <f t="shared" si="21"/>
        <v>0</v>
      </c>
      <c r="K60" s="25">
        <f t="shared" si="22"/>
        <v>0</v>
      </c>
      <c r="L60" s="26">
        <f t="shared" si="23"/>
        <v>0</v>
      </c>
      <c r="M60" s="43">
        <f t="shared" si="24"/>
        <v>0</v>
      </c>
      <c r="N60" s="25">
        <f t="shared" si="25"/>
        <v>0</v>
      </c>
      <c r="O60" s="25">
        <f t="shared" si="26"/>
        <v>0</v>
      </c>
      <c r="P60" s="26">
        <f t="shared" si="27"/>
        <v>0</v>
      </c>
      <c r="Q60" s="43">
        <f t="shared" si="28"/>
        <v>0</v>
      </c>
      <c r="R60" s="25">
        <f t="shared" si="29"/>
        <v>0</v>
      </c>
      <c r="S60" s="25">
        <f t="shared" si="30"/>
        <v>0</v>
      </c>
      <c r="T60" s="25">
        <f t="shared" si="31"/>
        <v>0</v>
      </c>
      <c r="U60" s="25">
        <f t="shared" si="32"/>
        <v>0</v>
      </c>
      <c r="V60" s="25">
        <f t="shared" si="33"/>
        <v>0</v>
      </c>
      <c r="W60" s="26">
        <f t="shared" si="34"/>
        <v>0</v>
      </c>
    </row>
    <row r="61" spans="1:24" s="30" customFormat="1" x14ac:dyDescent="0.3">
      <c r="A61" s="34"/>
      <c r="F61" s="40"/>
      <c r="G61" s="40"/>
      <c r="J61" s="40"/>
      <c r="K61" s="40"/>
      <c r="N61" s="40"/>
      <c r="O61" s="40"/>
      <c r="R61" s="40"/>
      <c r="S61" s="40"/>
      <c r="X61" s="32"/>
    </row>
    <row r="62" spans="1:24" s="30" customFormat="1" ht="18.5" x14ac:dyDescent="0.3">
      <c r="A62" s="34"/>
      <c r="B62" s="166" t="s">
        <v>64</v>
      </c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  <c r="N62" s="166"/>
      <c r="O62" s="166"/>
      <c r="P62" s="166"/>
      <c r="Q62" s="166"/>
      <c r="R62" s="166"/>
      <c r="S62" s="166"/>
      <c r="T62" s="166"/>
      <c r="U62" s="166"/>
      <c r="X62" s="32"/>
    </row>
    <row r="63" spans="1:24" s="30" customFormat="1" ht="18.5" x14ac:dyDescent="0.3">
      <c r="A63" s="34"/>
      <c r="B63" s="166" t="s">
        <v>65</v>
      </c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  <c r="N63" s="166"/>
      <c r="O63" s="166"/>
      <c r="P63" s="166"/>
      <c r="Q63" s="166"/>
      <c r="R63" s="166"/>
      <c r="S63" s="166"/>
      <c r="T63" s="166"/>
      <c r="U63" s="166"/>
      <c r="X63" s="32"/>
    </row>
    <row r="64" spans="1:24" s="30" customFormat="1" ht="18.5" x14ac:dyDescent="0.3">
      <c r="A64" s="34"/>
      <c r="B64" s="30" t="s">
        <v>66</v>
      </c>
      <c r="F64" s="40"/>
      <c r="G64" s="40"/>
      <c r="J64" s="40"/>
      <c r="K64" s="40"/>
      <c r="N64" s="40"/>
      <c r="O64" s="40"/>
      <c r="R64" s="40"/>
      <c r="S64" s="40"/>
      <c r="X64" s="32"/>
    </row>
    <row r="65" spans="1:24" s="30" customFormat="1" ht="18.5" x14ac:dyDescent="0.3">
      <c r="A65" s="34"/>
      <c r="B65" s="166" t="s">
        <v>67</v>
      </c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166"/>
      <c r="Q65" s="166"/>
      <c r="R65" s="166"/>
      <c r="S65" s="166"/>
      <c r="T65" s="166"/>
      <c r="U65" s="166"/>
      <c r="X65" s="32"/>
    </row>
    <row r="66" spans="1:24" s="3" customFormat="1" ht="18.5" x14ac:dyDescent="0.3">
      <c r="B66" s="30" t="s">
        <v>68</v>
      </c>
      <c r="C66" s="30"/>
      <c r="D66" s="30"/>
      <c r="E66" s="30"/>
      <c r="F66" s="40"/>
      <c r="G66" s="40"/>
      <c r="H66" s="30"/>
      <c r="I66" s="30"/>
      <c r="J66" s="40"/>
      <c r="K66" s="40"/>
      <c r="L66" s="30"/>
      <c r="M66" s="30"/>
      <c r="N66" s="40"/>
      <c r="O66" s="40"/>
      <c r="P66" s="30"/>
      <c r="Q66" s="30"/>
      <c r="R66" s="40"/>
      <c r="S66" s="40"/>
      <c r="T66" s="30"/>
      <c r="U66" s="30"/>
      <c r="V66" s="30"/>
      <c r="W66" s="30"/>
      <c r="X66" s="32"/>
    </row>
    <row r="67" spans="1:24" s="30" customFormat="1" x14ac:dyDescent="0.35">
      <c r="A67" s="34"/>
      <c r="B67" s="167" t="s">
        <v>69</v>
      </c>
      <c r="C67" s="167"/>
      <c r="D67" s="167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32"/>
    </row>
    <row r="68" spans="1:24" s="30" customFormat="1" x14ac:dyDescent="0.3">
      <c r="A68" s="34"/>
      <c r="B68" s="30" t="s">
        <v>70</v>
      </c>
      <c r="E68" s="23"/>
      <c r="F68" s="23"/>
      <c r="G68" s="23"/>
      <c r="H68" s="23"/>
      <c r="I68" s="23"/>
      <c r="J68" s="23"/>
      <c r="K68" s="23"/>
      <c r="L68" s="23"/>
      <c r="N68" s="40"/>
      <c r="O68" s="40"/>
      <c r="R68" s="40"/>
      <c r="S68" s="40"/>
    </row>
    <row r="69" spans="1:24" s="30" customFormat="1" x14ac:dyDescent="0.3">
      <c r="A69" s="34"/>
      <c r="F69" s="40"/>
      <c r="G69" s="40"/>
      <c r="J69" s="40"/>
      <c r="K69" s="40"/>
      <c r="N69" s="40"/>
      <c r="O69" s="40"/>
      <c r="R69" s="40"/>
      <c r="S69" s="40"/>
    </row>
    <row r="70" spans="1:24" x14ac:dyDescent="0.3">
      <c r="B70" s="29" t="s">
        <v>75</v>
      </c>
      <c r="C70" s="30"/>
      <c r="D70" s="30"/>
      <c r="M70" s="30"/>
      <c r="P70" s="30"/>
      <c r="Q70" s="30"/>
      <c r="T70" s="30"/>
      <c r="U70" s="30"/>
      <c r="V70" s="30"/>
      <c r="W70" s="30"/>
    </row>
  </sheetData>
  <protectedRanges>
    <protectedRange sqref="D12:D60" name="Bereich3"/>
    <protectedRange password="C9BF" sqref="D62:D68" name="Bereich1_3"/>
    <protectedRange password="C9BF" sqref="D69:D1048576 D2:D61" name="Bereich1"/>
  </protectedRanges>
  <sortState xmlns:xlrd2="http://schemas.microsoft.com/office/spreadsheetml/2017/richdata2" ref="B11:M51">
    <sortCondition ref="B51"/>
  </sortState>
  <mergeCells count="15">
    <mergeCell ref="B2:W2"/>
    <mergeCell ref="B3:W3"/>
    <mergeCell ref="B5:W5"/>
    <mergeCell ref="B4:W4"/>
    <mergeCell ref="M8:P8"/>
    <mergeCell ref="Q8:T8"/>
    <mergeCell ref="M6:T7"/>
    <mergeCell ref="I6:L7"/>
    <mergeCell ref="F6:H7"/>
    <mergeCell ref="B63:U63"/>
    <mergeCell ref="B65:U65"/>
    <mergeCell ref="B67:W67"/>
    <mergeCell ref="U6:W7"/>
    <mergeCell ref="B62:U62"/>
    <mergeCell ref="E6:E7"/>
  </mergeCells>
  <phoneticPr fontId="2" type="noConversion"/>
  <printOptions horizontalCentered="1" verticalCentered="1"/>
  <pageMargins left="0.70866141732283472" right="0.70866141732283472" top="0.39370078740157483" bottom="0.39370078740157483" header="0.31496062992125984" footer="0.31496062992125984"/>
  <pageSetup paperSize="9" scale="4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R70"/>
  <sheetViews>
    <sheetView showGridLines="0" showRowColHeaders="0" zoomScaleNormal="100" workbookViewId="0">
      <selection activeCell="H59" sqref="H59"/>
    </sheetView>
  </sheetViews>
  <sheetFormatPr baseColWidth="10" defaultColWidth="11" defaultRowHeight="12.5" x14ac:dyDescent="0.3"/>
  <cols>
    <col min="1" max="1" width="5.84375" style="56" customWidth="1"/>
    <col min="2" max="2" width="42.84375" style="87" customWidth="1"/>
    <col min="3" max="3" width="17.23046875" style="88" customWidth="1"/>
    <col min="4" max="7" width="11.15234375" style="88" bestFit="1" customWidth="1"/>
    <col min="8" max="8" width="17.23046875" style="103" customWidth="1"/>
    <col min="9" max="11" width="11.15234375" style="88" bestFit="1" customWidth="1"/>
    <col min="12" max="12" width="11.84375" style="88" bestFit="1" customWidth="1"/>
    <col min="13" max="13" width="11.15234375" style="56" hidden="1" customWidth="1"/>
    <col min="14" max="16" width="0" style="56" hidden="1" customWidth="1"/>
    <col min="17" max="16384" width="11" style="56"/>
  </cols>
  <sheetData>
    <row r="1" spans="2:18" x14ac:dyDescent="0.3">
      <c r="L1" s="56"/>
    </row>
    <row r="2" spans="2:18" s="3" customFormat="1" ht="18" x14ac:dyDescent="0.3">
      <c r="B2" s="99" t="s">
        <v>0</v>
      </c>
      <c r="C2" s="99"/>
      <c r="D2" s="99"/>
      <c r="E2" s="99"/>
      <c r="F2" s="99"/>
      <c r="G2" s="99"/>
      <c r="H2" s="104"/>
      <c r="I2" s="99"/>
      <c r="J2" s="99"/>
      <c r="K2" s="99"/>
      <c r="L2" s="99"/>
      <c r="M2" s="55"/>
      <c r="N2" s="55"/>
      <c r="O2" s="55"/>
      <c r="P2" s="55"/>
      <c r="Q2" s="55"/>
    </row>
    <row r="3" spans="2:18" ht="15.5" x14ac:dyDescent="0.3">
      <c r="B3" s="100" t="s">
        <v>71</v>
      </c>
      <c r="C3" s="100"/>
      <c r="D3" s="100"/>
      <c r="E3" s="100"/>
      <c r="F3" s="100"/>
      <c r="G3" s="100"/>
      <c r="H3" s="105"/>
      <c r="I3" s="100"/>
      <c r="J3" s="100"/>
      <c r="K3" s="100"/>
      <c r="L3" s="100"/>
      <c r="M3" s="100"/>
      <c r="N3" s="100"/>
      <c r="O3" s="100"/>
      <c r="P3" s="100"/>
    </row>
    <row r="4" spans="2:18" ht="15.5" x14ac:dyDescent="0.3">
      <c r="B4" s="100"/>
      <c r="C4" s="100"/>
      <c r="D4" s="100"/>
      <c r="E4" s="100"/>
      <c r="F4" s="100"/>
      <c r="G4" s="100"/>
      <c r="H4" s="105"/>
      <c r="I4" s="100"/>
      <c r="J4" s="100"/>
      <c r="K4" s="100"/>
      <c r="L4" s="100"/>
      <c r="M4" s="100"/>
      <c r="N4" s="100"/>
      <c r="O4" s="100"/>
      <c r="P4" s="100"/>
    </row>
    <row r="5" spans="2:18" ht="16" thickBot="1" x14ac:dyDescent="0.35">
      <c r="B5" s="101"/>
      <c r="C5" s="101"/>
      <c r="D5" s="101"/>
      <c r="E5" s="101"/>
      <c r="F5" s="101"/>
      <c r="G5" s="101"/>
      <c r="H5" s="106"/>
      <c r="I5" s="101"/>
      <c r="J5" s="101"/>
      <c r="K5" s="101"/>
      <c r="L5" s="101"/>
      <c r="M5" s="101"/>
      <c r="N5" s="101"/>
      <c r="O5" s="101"/>
      <c r="P5" s="101"/>
    </row>
    <row r="6" spans="2:18" ht="15.5" x14ac:dyDescent="0.3">
      <c r="B6" s="57"/>
      <c r="C6" s="58"/>
      <c r="D6" s="186" t="s">
        <v>4</v>
      </c>
      <c r="E6" s="187"/>
      <c r="F6" s="187"/>
      <c r="G6" s="188"/>
      <c r="H6" s="113"/>
      <c r="I6" s="184" t="s">
        <v>88</v>
      </c>
      <c r="J6" s="169"/>
      <c r="K6" s="169"/>
      <c r="L6" s="170"/>
    </row>
    <row r="7" spans="2:18" ht="15.5" x14ac:dyDescent="0.3">
      <c r="B7" s="59"/>
      <c r="C7" s="61" t="s">
        <v>87</v>
      </c>
      <c r="D7" s="189"/>
      <c r="E7" s="190"/>
      <c r="F7" s="190"/>
      <c r="G7" s="191"/>
      <c r="H7" s="111" t="s">
        <v>90</v>
      </c>
      <c r="I7" s="185"/>
      <c r="J7" s="172"/>
      <c r="K7" s="172"/>
      <c r="L7" s="173"/>
    </row>
    <row r="8" spans="2:18" ht="15.5" x14ac:dyDescent="0.3">
      <c r="B8" s="60"/>
      <c r="C8" s="61" t="s">
        <v>89</v>
      </c>
      <c r="D8" s="44" t="s">
        <v>10</v>
      </c>
      <c r="E8" s="6" t="s">
        <v>10</v>
      </c>
      <c r="F8" s="6" t="s">
        <v>10</v>
      </c>
      <c r="G8" s="123" t="s">
        <v>10</v>
      </c>
      <c r="H8" s="61" t="s">
        <v>89</v>
      </c>
      <c r="I8" s="46" t="s">
        <v>16</v>
      </c>
      <c r="J8" s="7" t="s">
        <v>16</v>
      </c>
      <c r="K8" s="7" t="s">
        <v>16</v>
      </c>
      <c r="L8" s="124" t="s">
        <v>16</v>
      </c>
      <c r="M8" s="62" t="s">
        <v>10</v>
      </c>
      <c r="N8" s="46" t="s">
        <v>16</v>
      </c>
      <c r="O8" s="41" t="s">
        <v>12</v>
      </c>
      <c r="P8" s="41" t="s">
        <v>12</v>
      </c>
    </row>
    <row r="9" spans="2:18" ht="15.5" x14ac:dyDescent="0.3">
      <c r="B9" s="60"/>
      <c r="C9" s="61" t="s">
        <v>72</v>
      </c>
      <c r="D9" s="46" t="s">
        <v>85</v>
      </c>
      <c r="E9" s="7" t="s">
        <v>73</v>
      </c>
      <c r="F9" s="7" t="s">
        <v>74</v>
      </c>
      <c r="G9" s="124" t="s">
        <v>11</v>
      </c>
      <c r="H9" s="61" t="s">
        <v>72</v>
      </c>
      <c r="I9" s="46" t="s">
        <v>86</v>
      </c>
      <c r="J9" s="7" t="s">
        <v>73</v>
      </c>
      <c r="K9" s="7" t="s">
        <v>74</v>
      </c>
      <c r="L9" s="124" t="s">
        <v>11</v>
      </c>
    </row>
    <row r="10" spans="2:18" ht="15.5" x14ac:dyDescent="0.3">
      <c r="B10" s="60"/>
      <c r="C10" s="61"/>
      <c r="D10" s="46"/>
      <c r="E10" s="7"/>
      <c r="F10" s="7"/>
      <c r="G10" s="124"/>
      <c r="H10" s="111"/>
      <c r="I10" s="46"/>
      <c r="J10" s="7"/>
      <c r="K10" s="7"/>
      <c r="L10" s="124"/>
    </row>
    <row r="11" spans="2:18" ht="15.5" x14ac:dyDescent="0.3">
      <c r="B11" s="64"/>
      <c r="C11" s="65"/>
      <c r="D11" s="66"/>
      <c r="E11" s="67"/>
      <c r="F11" s="67"/>
      <c r="G11" s="125"/>
      <c r="H11" s="112"/>
      <c r="I11" s="66"/>
      <c r="J11" s="67"/>
      <c r="K11" s="67"/>
      <c r="L11" s="125"/>
      <c r="R11" s="153"/>
    </row>
    <row r="12" spans="2:18" ht="20.25" customHeight="1" x14ac:dyDescent="0.3">
      <c r="B12" s="72" t="s">
        <v>43</v>
      </c>
      <c r="C12" s="165">
        <v>0</v>
      </c>
      <c r="D12" s="73">
        <f>IF(G12/1.2881&lt;C12,0,G12/1.2881)</f>
        <v>0</v>
      </c>
      <c r="E12" s="74">
        <f>D12/6</f>
        <v>0</v>
      </c>
      <c r="F12" s="74">
        <f t="shared" ref="F12" si="0">(D12+E12)*10.41%</f>
        <v>0</v>
      </c>
      <c r="G12" s="151">
        <v>0</v>
      </c>
      <c r="H12" s="114">
        <f>C12*1.385</f>
        <v>0</v>
      </c>
      <c r="I12" s="73">
        <f>IF(L12/1.2881&lt;H12,0,L12/1.2881)</f>
        <v>0</v>
      </c>
      <c r="J12" s="74">
        <f t="shared" ref="J12:J60" si="1">I12/6</f>
        <v>0</v>
      </c>
      <c r="K12" s="74">
        <f t="shared" ref="K12" si="2">(I12+J12)*10.41%</f>
        <v>0</v>
      </c>
      <c r="L12" s="151">
        <v>0</v>
      </c>
      <c r="M12" s="75"/>
    </row>
    <row r="13" spans="2:18" ht="20.25" customHeight="1" x14ac:dyDescent="0.3">
      <c r="B13" s="72" t="s">
        <v>27</v>
      </c>
      <c r="C13" s="165">
        <v>1020.8548533625</v>
      </c>
      <c r="D13" s="73">
        <f>IF(G13/1.2881&lt;C13,0,G13/1.2881)</f>
        <v>0</v>
      </c>
      <c r="E13" s="74">
        <f>D13/6</f>
        <v>0</v>
      </c>
      <c r="F13" s="74">
        <f t="shared" ref="F13" si="3">(D13+E13)*10.41%</f>
        <v>0</v>
      </c>
      <c r="G13" s="151">
        <v>0</v>
      </c>
      <c r="H13" s="114">
        <f t="shared" ref="H13:H60" si="4">C13*1.385</f>
        <v>1413.8839719070625</v>
      </c>
      <c r="I13" s="73">
        <f>IF(L13/1.2881&lt;H13,0,L13/1.2881)</f>
        <v>0</v>
      </c>
      <c r="J13" s="74">
        <f t="shared" si="1"/>
        <v>0</v>
      </c>
      <c r="K13" s="74">
        <f t="shared" ref="K13" si="5">(I13+J13)*10.41%</f>
        <v>0</v>
      </c>
      <c r="L13" s="151">
        <v>0</v>
      </c>
      <c r="M13" s="76">
        <f t="shared" ref="M13:M60" si="6">C13*1.2881166</f>
        <v>1314.9800828068019</v>
      </c>
      <c r="N13" s="77">
        <f>M13*1.385</f>
        <v>1821.2474146874206</v>
      </c>
      <c r="O13" s="77">
        <f>M13/4</f>
        <v>328.74502070170047</v>
      </c>
      <c r="P13" s="77">
        <f>M13/5</f>
        <v>262.99601656136036</v>
      </c>
    </row>
    <row r="14" spans="2:18" ht="20.25" customHeight="1" x14ac:dyDescent="0.3">
      <c r="B14" s="72" t="s">
        <v>52</v>
      </c>
      <c r="C14" s="165">
        <v>1776.880670175</v>
      </c>
      <c r="D14" s="73">
        <f t="shared" ref="D14:D60" si="7">IF(G14/1.2881&lt;C14,0,G14/1.2881)</f>
        <v>0</v>
      </c>
      <c r="E14" s="74">
        <f t="shared" ref="E14:E60" si="8">D14/6</f>
        <v>0</v>
      </c>
      <c r="F14" s="74">
        <f t="shared" ref="F14:F60" si="9">(D14+E14)*10.41%</f>
        <v>0</v>
      </c>
      <c r="G14" s="151">
        <v>0</v>
      </c>
      <c r="H14" s="114">
        <f t="shared" si="4"/>
        <v>2460.9797281923752</v>
      </c>
      <c r="I14" s="73">
        <f t="shared" ref="I14:I60" si="10">IF(L14/1.2881&lt;H14,0,L14/1.2881)</f>
        <v>0</v>
      </c>
      <c r="J14" s="74">
        <f t="shared" si="1"/>
        <v>0</v>
      </c>
      <c r="K14" s="74">
        <f t="shared" ref="K14:K60" si="11">(I14+J14)*10.41%</f>
        <v>0</v>
      </c>
      <c r="L14" s="151">
        <v>0</v>
      </c>
      <c r="M14" s="76">
        <f t="shared" si="6"/>
        <v>2288.8294874715421</v>
      </c>
      <c r="N14" s="77">
        <f t="shared" ref="N14:N60" si="12">M14*1.385</f>
        <v>3170.0288401480857</v>
      </c>
      <c r="O14" s="77">
        <f t="shared" ref="O14:O60" si="13">M14/4</f>
        <v>572.20737186788551</v>
      </c>
      <c r="P14" s="77">
        <f t="shared" ref="P14:P60" si="14">M14/5</f>
        <v>457.76589749430843</v>
      </c>
    </row>
    <row r="15" spans="2:18" ht="20.25" customHeight="1" x14ac:dyDescent="0.3">
      <c r="B15" s="72" t="s">
        <v>53</v>
      </c>
      <c r="C15" s="165">
        <v>1086.2442276725001</v>
      </c>
      <c r="D15" s="73">
        <f t="shared" si="7"/>
        <v>0</v>
      </c>
      <c r="E15" s="74">
        <f t="shared" si="8"/>
        <v>0</v>
      </c>
      <c r="F15" s="74">
        <f t="shared" si="9"/>
        <v>0</v>
      </c>
      <c r="G15" s="151">
        <v>0</v>
      </c>
      <c r="H15" s="114">
        <f t="shared" si="4"/>
        <v>1504.4482553264127</v>
      </c>
      <c r="I15" s="73">
        <f t="shared" si="10"/>
        <v>0</v>
      </c>
      <c r="J15" s="74">
        <f t="shared" si="1"/>
        <v>0</v>
      </c>
      <c r="K15" s="74">
        <f t="shared" si="11"/>
        <v>0</v>
      </c>
      <c r="L15" s="151">
        <v>0</v>
      </c>
      <c r="M15" s="76">
        <f t="shared" si="6"/>
        <v>1399.2092213191268</v>
      </c>
      <c r="N15" s="77">
        <f t="shared" si="12"/>
        <v>1937.9047715269905</v>
      </c>
      <c r="O15" s="77">
        <f t="shared" si="13"/>
        <v>349.80230532978169</v>
      </c>
      <c r="P15" s="77">
        <f t="shared" si="14"/>
        <v>279.84184426382535</v>
      </c>
    </row>
    <row r="16" spans="2:18" ht="20.25" customHeight="1" x14ac:dyDescent="0.3">
      <c r="B16" s="72" t="s">
        <v>54</v>
      </c>
      <c r="C16" s="165">
        <v>1690.0399368449998</v>
      </c>
      <c r="D16" s="73">
        <f t="shared" si="7"/>
        <v>0</v>
      </c>
      <c r="E16" s="74">
        <f t="shared" si="8"/>
        <v>0</v>
      </c>
      <c r="F16" s="74">
        <f t="shared" si="9"/>
        <v>0</v>
      </c>
      <c r="G16" s="151">
        <v>0</v>
      </c>
      <c r="H16" s="114">
        <f t="shared" si="4"/>
        <v>2340.7053125303246</v>
      </c>
      <c r="I16" s="73">
        <f t="shared" si="10"/>
        <v>0</v>
      </c>
      <c r="J16" s="74">
        <f t="shared" si="1"/>
        <v>0</v>
      </c>
      <c r="K16" s="74">
        <f t="shared" si="11"/>
        <v>0</v>
      </c>
      <c r="L16" s="151">
        <v>0</v>
      </c>
      <c r="M16" s="76">
        <f t="shared" si="6"/>
        <v>2176.9684973129956</v>
      </c>
      <c r="N16" s="77">
        <f t="shared" si="12"/>
        <v>3015.1013687784989</v>
      </c>
      <c r="O16" s="77">
        <f t="shared" si="13"/>
        <v>544.24212432824891</v>
      </c>
      <c r="P16" s="77">
        <f t="shared" si="14"/>
        <v>435.3936994625991</v>
      </c>
    </row>
    <row r="17" spans="2:16" ht="20.25" customHeight="1" x14ac:dyDescent="0.3">
      <c r="B17" s="72" t="s">
        <v>55</v>
      </c>
      <c r="C17" s="165">
        <v>1069.3688824975</v>
      </c>
      <c r="D17" s="73">
        <f t="shared" si="7"/>
        <v>0</v>
      </c>
      <c r="E17" s="74">
        <f t="shared" si="8"/>
        <v>0</v>
      </c>
      <c r="F17" s="74">
        <f t="shared" si="9"/>
        <v>0</v>
      </c>
      <c r="G17" s="151">
        <v>0</v>
      </c>
      <c r="H17" s="114">
        <f t="shared" si="4"/>
        <v>1481.0759022590375</v>
      </c>
      <c r="I17" s="73">
        <f t="shared" si="10"/>
        <v>0</v>
      </c>
      <c r="J17" s="74">
        <f t="shared" si="1"/>
        <v>0</v>
      </c>
      <c r="K17" s="74">
        <f t="shared" si="11"/>
        <v>0</v>
      </c>
      <c r="L17" s="151">
        <v>0</v>
      </c>
      <c r="M17" s="76">
        <f t="shared" si="6"/>
        <v>1377.4718090684792</v>
      </c>
      <c r="N17" s="77">
        <f t="shared" si="12"/>
        <v>1907.7984555598437</v>
      </c>
      <c r="O17" s="77">
        <f t="shared" si="13"/>
        <v>344.36795226711979</v>
      </c>
      <c r="P17" s="77">
        <f t="shared" si="14"/>
        <v>275.49436181369583</v>
      </c>
    </row>
    <row r="18" spans="2:16" ht="20.25" customHeight="1" x14ac:dyDescent="0.3">
      <c r="B18" s="72" t="s">
        <v>56</v>
      </c>
      <c r="C18" s="165">
        <v>996.59783879499992</v>
      </c>
      <c r="D18" s="73">
        <f t="shared" si="7"/>
        <v>0</v>
      </c>
      <c r="E18" s="74">
        <f t="shared" si="8"/>
        <v>0</v>
      </c>
      <c r="F18" s="74">
        <f t="shared" si="9"/>
        <v>0</v>
      </c>
      <c r="G18" s="151">
        <v>0</v>
      </c>
      <c r="H18" s="114">
        <f t="shared" si="4"/>
        <v>1380.2880067310748</v>
      </c>
      <c r="I18" s="73">
        <f t="shared" si="10"/>
        <v>0</v>
      </c>
      <c r="J18" s="74">
        <f t="shared" si="1"/>
        <v>0</v>
      </c>
      <c r="K18" s="74">
        <f t="shared" si="11"/>
        <v>0</v>
      </c>
      <c r="L18" s="151">
        <v>0</v>
      </c>
      <c r="M18" s="76">
        <f t="shared" si="6"/>
        <v>1283.7342196759632</v>
      </c>
      <c r="N18" s="77">
        <f t="shared" si="12"/>
        <v>1777.9718942512091</v>
      </c>
      <c r="O18" s="77">
        <f t="shared" si="13"/>
        <v>320.93355491899081</v>
      </c>
      <c r="P18" s="77">
        <f t="shared" si="14"/>
        <v>256.74684393519266</v>
      </c>
    </row>
    <row r="19" spans="2:16" ht="20.25" customHeight="1" x14ac:dyDescent="0.3">
      <c r="B19" s="78" t="s">
        <v>57</v>
      </c>
      <c r="C19" s="165">
        <v>904.69450191249996</v>
      </c>
      <c r="D19" s="73">
        <f t="shared" si="7"/>
        <v>0</v>
      </c>
      <c r="E19" s="74">
        <f t="shared" si="8"/>
        <v>0</v>
      </c>
      <c r="F19" s="74">
        <f t="shared" si="9"/>
        <v>0</v>
      </c>
      <c r="G19" s="151">
        <v>0</v>
      </c>
      <c r="H19" s="114">
        <f t="shared" si="4"/>
        <v>1253.0018851488126</v>
      </c>
      <c r="I19" s="73">
        <f t="shared" si="10"/>
        <v>0</v>
      </c>
      <c r="J19" s="74">
        <f t="shared" si="1"/>
        <v>0</v>
      </c>
      <c r="K19" s="74">
        <f t="shared" si="11"/>
        <v>0</v>
      </c>
      <c r="L19" s="151">
        <v>0</v>
      </c>
      <c r="M19" s="76">
        <f t="shared" si="6"/>
        <v>1165.352005842223</v>
      </c>
      <c r="N19" s="77">
        <f t="shared" si="12"/>
        <v>1614.0125280914788</v>
      </c>
      <c r="O19" s="77">
        <f t="shared" si="13"/>
        <v>291.33800146055574</v>
      </c>
      <c r="P19" s="77">
        <f t="shared" si="14"/>
        <v>233.07040116844459</v>
      </c>
    </row>
    <row r="20" spans="2:16" ht="20.25" customHeight="1" x14ac:dyDescent="0.3">
      <c r="B20" s="72" t="s">
        <v>38</v>
      </c>
      <c r="C20" s="165">
        <v>805.55443725249995</v>
      </c>
      <c r="D20" s="73">
        <f t="shared" si="7"/>
        <v>0</v>
      </c>
      <c r="E20" s="74">
        <f t="shared" si="8"/>
        <v>0</v>
      </c>
      <c r="F20" s="74">
        <f t="shared" si="9"/>
        <v>0</v>
      </c>
      <c r="G20" s="151">
        <v>0</v>
      </c>
      <c r="H20" s="114">
        <f t="shared" si="4"/>
        <v>1115.6928955947124</v>
      </c>
      <c r="I20" s="73">
        <f t="shared" si="10"/>
        <v>0</v>
      </c>
      <c r="J20" s="74">
        <f t="shared" si="1"/>
        <v>0</v>
      </c>
      <c r="K20" s="74">
        <f t="shared" si="11"/>
        <v>0</v>
      </c>
      <c r="L20" s="151">
        <v>0</v>
      </c>
      <c r="M20" s="76">
        <f t="shared" si="6"/>
        <v>1037.6480428286036</v>
      </c>
      <c r="N20" s="77">
        <f t="shared" si="12"/>
        <v>1437.142539317616</v>
      </c>
      <c r="O20" s="77">
        <f t="shared" si="13"/>
        <v>259.4120107071509</v>
      </c>
      <c r="P20" s="77">
        <f t="shared" si="14"/>
        <v>207.52960856572071</v>
      </c>
    </row>
    <row r="21" spans="2:16" ht="20.25" customHeight="1" x14ac:dyDescent="0.3">
      <c r="B21" s="72" t="s">
        <v>28</v>
      </c>
      <c r="C21" s="165">
        <v>976.56483700749993</v>
      </c>
      <c r="D21" s="73">
        <f t="shared" si="7"/>
        <v>0</v>
      </c>
      <c r="E21" s="74">
        <f t="shared" si="8"/>
        <v>0</v>
      </c>
      <c r="F21" s="74">
        <f t="shared" si="9"/>
        <v>0</v>
      </c>
      <c r="G21" s="151">
        <v>0</v>
      </c>
      <c r="H21" s="114">
        <f t="shared" si="4"/>
        <v>1352.5422992553874</v>
      </c>
      <c r="I21" s="73">
        <f t="shared" si="10"/>
        <v>0</v>
      </c>
      <c r="J21" s="74">
        <f t="shared" si="1"/>
        <v>0</v>
      </c>
      <c r="K21" s="74">
        <f t="shared" si="11"/>
        <v>0</v>
      </c>
      <c r="L21" s="151">
        <v>0</v>
      </c>
      <c r="M21" s="76">
        <f t="shared" si="6"/>
        <v>1257.9293775256549</v>
      </c>
      <c r="N21" s="77">
        <f t="shared" si="12"/>
        <v>1742.232187873032</v>
      </c>
      <c r="O21" s="77">
        <f t="shared" si="13"/>
        <v>314.48234438141372</v>
      </c>
      <c r="P21" s="77">
        <f t="shared" si="14"/>
        <v>251.58587550513099</v>
      </c>
    </row>
    <row r="22" spans="2:16" ht="20.25" customHeight="1" x14ac:dyDescent="0.3">
      <c r="B22" s="72" t="s">
        <v>42</v>
      </c>
      <c r="C22" s="165">
        <v>0</v>
      </c>
      <c r="D22" s="73">
        <f t="shared" si="7"/>
        <v>0</v>
      </c>
      <c r="E22" s="74">
        <f t="shared" si="8"/>
        <v>0</v>
      </c>
      <c r="F22" s="74">
        <f t="shared" si="9"/>
        <v>0</v>
      </c>
      <c r="G22" s="151">
        <v>0</v>
      </c>
      <c r="H22" s="114">
        <f t="shared" si="4"/>
        <v>0</v>
      </c>
      <c r="I22" s="73">
        <f t="shared" si="10"/>
        <v>0</v>
      </c>
      <c r="J22" s="74">
        <f t="shared" si="1"/>
        <v>0</v>
      </c>
      <c r="K22" s="74">
        <f t="shared" si="11"/>
        <v>0</v>
      </c>
      <c r="L22" s="151">
        <v>0</v>
      </c>
      <c r="M22" s="76">
        <f t="shared" si="6"/>
        <v>0</v>
      </c>
      <c r="N22" s="77">
        <f t="shared" si="12"/>
        <v>0</v>
      </c>
      <c r="O22" s="77">
        <f t="shared" si="13"/>
        <v>0</v>
      </c>
      <c r="P22" s="77">
        <f t="shared" si="14"/>
        <v>0</v>
      </c>
    </row>
    <row r="23" spans="2:16" ht="20.25" customHeight="1" x14ac:dyDescent="0.3">
      <c r="B23" s="72" t="s">
        <v>29</v>
      </c>
      <c r="C23" s="165">
        <v>1040.88785515</v>
      </c>
      <c r="D23" s="73">
        <f t="shared" si="7"/>
        <v>0</v>
      </c>
      <c r="E23" s="74">
        <f t="shared" si="8"/>
        <v>0</v>
      </c>
      <c r="F23" s="74">
        <f t="shared" si="9"/>
        <v>0</v>
      </c>
      <c r="G23" s="151">
        <v>0</v>
      </c>
      <c r="H23" s="114">
        <f t="shared" si="4"/>
        <v>1441.6296793827498</v>
      </c>
      <c r="I23" s="73">
        <f t="shared" si="10"/>
        <v>0</v>
      </c>
      <c r="J23" s="74">
        <f t="shared" si="1"/>
        <v>0</v>
      </c>
      <c r="K23" s="74">
        <f t="shared" si="11"/>
        <v>0</v>
      </c>
      <c r="L23" s="151">
        <v>0</v>
      </c>
      <c r="M23" s="76">
        <f t="shared" si="6"/>
        <v>1340.7849249571104</v>
      </c>
      <c r="N23" s="77">
        <f t="shared" si="12"/>
        <v>1856.9871210655979</v>
      </c>
      <c r="O23" s="77">
        <f t="shared" si="13"/>
        <v>335.19623123927761</v>
      </c>
      <c r="P23" s="77">
        <f t="shared" si="14"/>
        <v>268.15698499142206</v>
      </c>
    </row>
    <row r="24" spans="2:16" ht="20.25" customHeight="1" x14ac:dyDescent="0.3">
      <c r="B24" s="72" t="s">
        <v>30</v>
      </c>
      <c r="C24" s="165">
        <v>630.36143660749997</v>
      </c>
      <c r="D24" s="73">
        <f t="shared" si="7"/>
        <v>0</v>
      </c>
      <c r="E24" s="74">
        <f t="shared" si="8"/>
        <v>0</v>
      </c>
      <c r="F24" s="74">
        <f t="shared" si="9"/>
        <v>0</v>
      </c>
      <c r="G24" s="151">
        <v>0</v>
      </c>
      <c r="H24" s="114">
        <f t="shared" si="4"/>
        <v>873.05058970138748</v>
      </c>
      <c r="I24" s="73">
        <f t="shared" si="10"/>
        <v>0</v>
      </c>
      <c r="J24" s="74">
        <f t="shared" si="1"/>
        <v>0</v>
      </c>
      <c r="K24" s="74">
        <f t="shared" si="11"/>
        <v>0</v>
      </c>
      <c r="L24" s="151">
        <v>0</v>
      </c>
      <c r="M24" s="76">
        <f t="shared" si="6"/>
        <v>811.97903049396837</v>
      </c>
      <c r="N24" s="77">
        <f t="shared" si="12"/>
        <v>1124.5909572341461</v>
      </c>
      <c r="O24" s="77">
        <f t="shared" si="13"/>
        <v>202.99475762349209</v>
      </c>
      <c r="P24" s="77">
        <f t="shared" si="14"/>
        <v>162.39580609879368</v>
      </c>
    </row>
    <row r="25" spans="2:16" ht="20.25" customHeight="1" x14ac:dyDescent="0.3">
      <c r="B25" s="72" t="s">
        <v>99</v>
      </c>
      <c r="C25" s="165">
        <v>719.90429575999997</v>
      </c>
      <c r="D25" s="73">
        <f t="shared" si="7"/>
        <v>0</v>
      </c>
      <c r="E25" s="74">
        <f t="shared" si="8"/>
        <v>0</v>
      </c>
      <c r="F25" s="74">
        <f t="shared" si="9"/>
        <v>0</v>
      </c>
      <c r="G25" s="151">
        <v>0</v>
      </c>
      <c r="H25" s="114">
        <f t="shared" si="4"/>
        <v>997.06744962760001</v>
      </c>
      <c r="I25" s="73">
        <f t="shared" si="10"/>
        <v>0</v>
      </c>
      <c r="J25" s="74">
        <f t="shared" si="1"/>
        <v>0</v>
      </c>
      <c r="K25" s="74">
        <f t="shared" si="11"/>
        <v>0</v>
      </c>
      <c r="L25" s="151">
        <v>0</v>
      </c>
      <c r="M25" s="76">
        <f t="shared" si="6"/>
        <v>927.32067377976557</v>
      </c>
      <c r="N25" s="77">
        <f t="shared" si="12"/>
        <v>1284.3391331849753</v>
      </c>
      <c r="O25" s="77">
        <f t="shared" si="13"/>
        <v>231.83016844494139</v>
      </c>
      <c r="P25" s="77">
        <f t="shared" si="14"/>
        <v>185.46413475595313</v>
      </c>
    </row>
    <row r="26" spans="2:16" ht="20.25" customHeight="1" x14ac:dyDescent="0.3">
      <c r="B26" s="72" t="s">
        <v>1</v>
      </c>
      <c r="C26" s="165">
        <v>1760.2848552574999</v>
      </c>
      <c r="D26" s="73">
        <f t="shared" si="7"/>
        <v>0</v>
      </c>
      <c r="E26" s="74">
        <f t="shared" si="8"/>
        <v>0</v>
      </c>
      <c r="F26" s="74">
        <f t="shared" si="9"/>
        <v>0</v>
      </c>
      <c r="G26" s="151">
        <v>0</v>
      </c>
      <c r="H26" s="114">
        <f t="shared" si="4"/>
        <v>2437.9945245316376</v>
      </c>
      <c r="I26" s="73">
        <f t="shared" si="10"/>
        <v>0</v>
      </c>
      <c r="J26" s="74">
        <f t="shared" si="1"/>
        <v>0</v>
      </c>
      <c r="K26" s="74">
        <f t="shared" si="11"/>
        <v>0</v>
      </c>
      <c r="L26" s="151">
        <v>0</v>
      </c>
      <c r="M26" s="76">
        <f t="shared" si="6"/>
        <v>2267.4521427857826</v>
      </c>
      <c r="N26" s="77">
        <f t="shared" si="12"/>
        <v>3140.421217758309</v>
      </c>
      <c r="O26" s="77">
        <f t="shared" si="13"/>
        <v>566.86303569644565</v>
      </c>
      <c r="P26" s="77">
        <f t="shared" si="14"/>
        <v>453.49042855715652</v>
      </c>
    </row>
    <row r="27" spans="2:16" ht="20.25" customHeight="1" x14ac:dyDescent="0.3">
      <c r="B27" s="72" t="s">
        <v>58</v>
      </c>
      <c r="C27" s="165">
        <v>2478.439498665</v>
      </c>
      <c r="D27" s="73">
        <f t="shared" si="7"/>
        <v>0</v>
      </c>
      <c r="E27" s="74">
        <f t="shared" si="8"/>
        <v>0</v>
      </c>
      <c r="F27" s="74">
        <f t="shared" si="9"/>
        <v>0</v>
      </c>
      <c r="G27" s="151">
        <v>0</v>
      </c>
      <c r="H27" s="114">
        <f t="shared" si="4"/>
        <v>3432.6387056510248</v>
      </c>
      <c r="I27" s="73">
        <f t="shared" si="10"/>
        <v>0</v>
      </c>
      <c r="J27" s="74">
        <f t="shared" si="1"/>
        <v>0</v>
      </c>
      <c r="K27" s="74">
        <f t="shared" si="11"/>
        <v>0</v>
      </c>
      <c r="L27" s="151">
        <v>0</v>
      </c>
      <c r="M27" s="76">
        <f t="shared" si="6"/>
        <v>3192.5190603260644</v>
      </c>
      <c r="N27" s="77">
        <f t="shared" si="12"/>
        <v>4421.6388985515996</v>
      </c>
      <c r="O27" s="77">
        <f t="shared" si="13"/>
        <v>798.1297650815161</v>
      </c>
      <c r="P27" s="77">
        <f t="shared" si="14"/>
        <v>638.50381206521286</v>
      </c>
    </row>
    <row r="28" spans="2:16" ht="20.25" customHeight="1" x14ac:dyDescent="0.3">
      <c r="B28" s="72" t="s">
        <v>59</v>
      </c>
      <c r="C28" s="165">
        <v>1807.4633509399998</v>
      </c>
      <c r="D28" s="73">
        <f t="shared" si="7"/>
        <v>0</v>
      </c>
      <c r="E28" s="74">
        <f t="shared" si="8"/>
        <v>0</v>
      </c>
      <c r="F28" s="74">
        <f t="shared" si="9"/>
        <v>0</v>
      </c>
      <c r="G28" s="151">
        <v>0</v>
      </c>
      <c r="H28" s="114">
        <f t="shared" si="4"/>
        <v>2503.3367410518999</v>
      </c>
      <c r="I28" s="73">
        <f t="shared" si="10"/>
        <v>0</v>
      </c>
      <c r="J28" s="74">
        <f t="shared" si="1"/>
        <v>0</v>
      </c>
      <c r="K28" s="74">
        <f t="shared" si="11"/>
        <v>0</v>
      </c>
      <c r="L28" s="151">
        <v>0</v>
      </c>
      <c r="M28" s="76">
        <f t="shared" si="6"/>
        <v>2328.2235462374392</v>
      </c>
      <c r="N28" s="77">
        <f t="shared" si="12"/>
        <v>3224.5896115388532</v>
      </c>
      <c r="O28" s="77">
        <f t="shared" si="13"/>
        <v>582.05588655935981</v>
      </c>
      <c r="P28" s="77">
        <f t="shared" si="14"/>
        <v>465.64470924748787</v>
      </c>
    </row>
    <row r="29" spans="2:16" ht="20.25" customHeight="1" x14ac:dyDescent="0.3">
      <c r="B29" s="72" t="s">
        <v>60</v>
      </c>
      <c r="C29" s="165">
        <v>1365.6709554474999</v>
      </c>
      <c r="D29" s="73">
        <f t="shared" si="7"/>
        <v>0</v>
      </c>
      <c r="E29" s="74">
        <f t="shared" si="8"/>
        <v>0</v>
      </c>
      <c r="F29" s="74">
        <f t="shared" si="9"/>
        <v>0</v>
      </c>
      <c r="G29" s="151">
        <v>0</v>
      </c>
      <c r="H29" s="114">
        <f t="shared" si="4"/>
        <v>1891.4542732947873</v>
      </c>
      <c r="I29" s="73">
        <f t="shared" si="10"/>
        <v>0</v>
      </c>
      <c r="J29" s="74">
        <f t="shared" si="1"/>
        <v>0</v>
      </c>
      <c r="K29" s="74">
        <f t="shared" si="11"/>
        <v>0</v>
      </c>
      <c r="L29" s="151">
        <v>0</v>
      </c>
      <c r="M29" s="76">
        <f t="shared" si="6"/>
        <v>1759.143427849785</v>
      </c>
      <c r="N29" s="77">
        <f t="shared" si="12"/>
        <v>2436.4136475719524</v>
      </c>
      <c r="O29" s="77">
        <f t="shared" si="13"/>
        <v>439.78585696244625</v>
      </c>
      <c r="P29" s="77">
        <f t="shared" si="14"/>
        <v>351.82868556995697</v>
      </c>
    </row>
    <row r="30" spans="2:16" ht="20.25" customHeight="1" x14ac:dyDescent="0.3">
      <c r="B30" s="72" t="s">
        <v>48</v>
      </c>
      <c r="C30" s="165">
        <v>1020.8548533625</v>
      </c>
      <c r="D30" s="73">
        <f t="shared" si="7"/>
        <v>0</v>
      </c>
      <c r="E30" s="74">
        <f t="shared" si="8"/>
        <v>0</v>
      </c>
      <c r="F30" s="74">
        <f t="shared" si="9"/>
        <v>0</v>
      </c>
      <c r="G30" s="151">
        <v>0</v>
      </c>
      <c r="H30" s="114">
        <f t="shared" si="4"/>
        <v>1413.8839719070625</v>
      </c>
      <c r="I30" s="73">
        <f t="shared" si="10"/>
        <v>0</v>
      </c>
      <c r="J30" s="74">
        <f t="shared" si="1"/>
        <v>0</v>
      </c>
      <c r="K30" s="74">
        <f t="shared" si="11"/>
        <v>0</v>
      </c>
      <c r="L30" s="151">
        <v>0</v>
      </c>
      <c r="M30" s="76">
        <f t="shared" si="6"/>
        <v>1314.9800828068019</v>
      </c>
      <c r="N30" s="77">
        <f t="shared" si="12"/>
        <v>1821.2474146874206</v>
      </c>
      <c r="O30" s="77">
        <f t="shared" si="13"/>
        <v>328.74502070170047</v>
      </c>
      <c r="P30" s="77">
        <f t="shared" si="14"/>
        <v>262.99601656136036</v>
      </c>
    </row>
    <row r="31" spans="2:16" ht="20.25" customHeight="1" x14ac:dyDescent="0.3">
      <c r="B31" s="72" t="s">
        <v>25</v>
      </c>
      <c r="C31" s="165">
        <v>996.59783879499992</v>
      </c>
      <c r="D31" s="73">
        <f t="shared" si="7"/>
        <v>0</v>
      </c>
      <c r="E31" s="74">
        <f t="shared" si="8"/>
        <v>0</v>
      </c>
      <c r="F31" s="74">
        <f t="shared" si="9"/>
        <v>0</v>
      </c>
      <c r="G31" s="151">
        <v>0</v>
      </c>
      <c r="H31" s="114">
        <f t="shared" si="4"/>
        <v>1380.2880067310748</v>
      </c>
      <c r="I31" s="73">
        <f t="shared" si="10"/>
        <v>0</v>
      </c>
      <c r="J31" s="74">
        <f t="shared" si="1"/>
        <v>0</v>
      </c>
      <c r="K31" s="74">
        <f t="shared" si="11"/>
        <v>0</v>
      </c>
      <c r="L31" s="151">
        <v>0</v>
      </c>
      <c r="M31" s="76">
        <f t="shared" si="6"/>
        <v>1283.7342196759632</v>
      </c>
      <c r="N31" s="77">
        <f t="shared" si="12"/>
        <v>1777.9718942512091</v>
      </c>
      <c r="O31" s="77">
        <f t="shared" si="13"/>
        <v>320.93355491899081</v>
      </c>
      <c r="P31" s="77">
        <f t="shared" si="14"/>
        <v>256.74684393519266</v>
      </c>
    </row>
    <row r="32" spans="2:16" ht="20.25" customHeight="1" x14ac:dyDescent="0.3">
      <c r="B32" s="72" t="s">
        <v>26</v>
      </c>
      <c r="C32" s="165">
        <v>758.8625312774999</v>
      </c>
      <c r="D32" s="73">
        <f t="shared" si="7"/>
        <v>0</v>
      </c>
      <c r="E32" s="74">
        <f t="shared" si="8"/>
        <v>0</v>
      </c>
      <c r="F32" s="74">
        <f t="shared" si="9"/>
        <v>0</v>
      </c>
      <c r="G32" s="151">
        <v>0</v>
      </c>
      <c r="H32" s="114">
        <f t="shared" si="4"/>
        <v>1051.0246058193375</v>
      </c>
      <c r="I32" s="73">
        <f t="shared" si="10"/>
        <v>0</v>
      </c>
      <c r="J32" s="74">
        <f t="shared" si="1"/>
        <v>0</v>
      </c>
      <c r="K32" s="74">
        <f t="shared" si="11"/>
        <v>0</v>
      </c>
      <c r="L32" s="151">
        <v>0</v>
      </c>
      <c r="M32" s="76">
        <f t="shared" si="6"/>
        <v>977.50342365656684</v>
      </c>
      <c r="N32" s="77">
        <f t="shared" si="12"/>
        <v>1353.8422417643451</v>
      </c>
      <c r="O32" s="77">
        <f t="shared" si="13"/>
        <v>244.37585591414171</v>
      </c>
      <c r="P32" s="77">
        <f t="shared" si="14"/>
        <v>195.50068473131336</v>
      </c>
    </row>
    <row r="33" spans="2:16" ht="20.25" customHeight="1" x14ac:dyDescent="0.3">
      <c r="B33" s="72" t="s">
        <v>49</v>
      </c>
      <c r="C33" s="165">
        <v>1020.8548533625</v>
      </c>
      <c r="D33" s="73">
        <f t="shared" si="7"/>
        <v>0</v>
      </c>
      <c r="E33" s="74">
        <f t="shared" si="8"/>
        <v>0</v>
      </c>
      <c r="F33" s="74">
        <f t="shared" si="9"/>
        <v>0</v>
      </c>
      <c r="G33" s="151">
        <v>0</v>
      </c>
      <c r="H33" s="114">
        <f t="shared" si="4"/>
        <v>1413.8839719070625</v>
      </c>
      <c r="I33" s="73">
        <f t="shared" si="10"/>
        <v>0</v>
      </c>
      <c r="J33" s="74">
        <f t="shared" si="1"/>
        <v>0</v>
      </c>
      <c r="K33" s="74">
        <f t="shared" si="11"/>
        <v>0</v>
      </c>
      <c r="L33" s="151">
        <v>0</v>
      </c>
      <c r="M33" s="76">
        <f t="shared" si="6"/>
        <v>1314.9800828068019</v>
      </c>
      <c r="N33" s="77">
        <f t="shared" si="12"/>
        <v>1821.2474146874206</v>
      </c>
      <c r="O33" s="77">
        <f t="shared" si="13"/>
        <v>328.74502070170047</v>
      </c>
      <c r="P33" s="77">
        <f t="shared" si="14"/>
        <v>262.99601656136036</v>
      </c>
    </row>
    <row r="34" spans="2:16" ht="20.25" customHeight="1" x14ac:dyDescent="0.3">
      <c r="B34" s="72" t="s">
        <v>50</v>
      </c>
      <c r="C34" s="165">
        <v>921.24890493999987</v>
      </c>
      <c r="D34" s="73">
        <f t="shared" si="7"/>
        <v>0</v>
      </c>
      <c r="E34" s="74">
        <f t="shared" si="8"/>
        <v>0</v>
      </c>
      <c r="F34" s="74">
        <f t="shared" si="9"/>
        <v>0</v>
      </c>
      <c r="G34" s="151">
        <v>0</v>
      </c>
      <c r="H34" s="114">
        <f t="shared" si="4"/>
        <v>1275.9297333418999</v>
      </c>
      <c r="I34" s="73">
        <f t="shared" si="10"/>
        <v>0</v>
      </c>
      <c r="J34" s="74">
        <f t="shared" si="1"/>
        <v>0</v>
      </c>
      <c r="K34" s="74">
        <f t="shared" si="11"/>
        <v>0</v>
      </c>
      <c r="L34" s="151">
        <v>0</v>
      </c>
      <c r="M34" s="76">
        <f t="shared" si="6"/>
        <v>1186.6760071850358</v>
      </c>
      <c r="N34" s="77">
        <f t="shared" si="12"/>
        <v>1643.5462699512746</v>
      </c>
      <c r="O34" s="77">
        <f t="shared" si="13"/>
        <v>296.66900179625895</v>
      </c>
      <c r="P34" s="77">
        <f t="shared" si="14"/>
        <v>237.33520143700716</v>
      </c>
    </row>
    <row r="35" spans="2:16" ht="20.25" customHeight="1" x14ac:dyDescent="0.3">
      <c r="B35" s="72" t="s">
        <v>20</v>
      </c>
      <c r="C35" s="165">
        <v>740.81730020999987</v>
      </c>
      <c r="D35" s="73">
        <f t="shared" si="7"/>
        <v>0</v>
      </c>
      <c r="E35" s="74">
        <f t="shared" si="8"/>
        <v>0</v>
      </c>
      <c r="F35" s="74">
        <f t="shared" si="9"/>
        <v>0</v>
      </c>
      <c r="G35" s="151">
        <v>0</v>
      </c>
      <c r="H35" s="114">
        <f t="shared" si="4"/>
        <v>1026.0319607908498</v>
      </c>
      <c r="I35" s="73">
        <f t="shared" si="10"/>
        <v>0</v>
      </c>
      <c r="J35" s="74">
        <f t="shared" si="1"/>
        <v>0</v>
      </c>
      <c r="K35" s="74">
        <f t="shared" si="11"/>
        <v>0</v>
      </c>
      <c r="L35" s="151">
        <v>0</v>
      </c>
      <c r="M35" s="76">
        <f t="shared" si="6"/>
        <v>954.25906196768426</v>
      </c>
      <c r="N35" s="77">
        <f t="shared" si="12"/>
        <v>1321.6488008252427</v>
      </c>
      <c r="O35" s="77">
        <f t="shared" si="13"/>
        <v>238.56476549192107</v>
      </c>
      <c r="P35" s="77">
        <f t="shared" si="14"/>
        <v>190.85181239353685</v>
      </c>
    </row>
    <row r="36" spans="2:16" ht="20.25" customHeight="1" x14ac:dyDescent="0.3">
      <c r="B36" s="72" t="s">
        <v>24</v>
      </c>
      <c r="C36" s="165">
        <v>889.48598530999993</v>
      </c>
      <c r="D36" s="73">
        <f t="shared" si="7"/>
        <v>0</v>
      </c>
      <c r="E36" s="74">
        <f t="shared" si="8"/>
        <v>0</v>
      </c>
      <c r="F36" s="74">
        <f t="shared" si="9"/>
        <v>0</v>
      </c>
      <c r="G36" s="151">
        <v>0</v>
      </c>
      <c r="H36" s="114">
        <f t="shared" si="4"/>
        <v>1231.9380896543498</v>
      </c>
      <c r="I36" s="73">
        <f t="shared" si="10"/>
        <v>0</v>
      </c>
      <c r="J36" s="74">
        <f t="shared" si="1"/>
        <v>0</v>
      </c>
      <c r="K36" s="74">
        <f t="shared" si="11"/>
        <v>0</v>
      </c>
      <c r="L36" s="151">
        <v>0</v>
      </c>
      <c r="M36" s="76">
        <f t="shared" si="6"/>
        <v>1145.7616631451669</v>
      </c>
      <c r="N36" s="77">
        <f t="shared" si="12"/>
        <v>1586.8799034560561</v>
      </c>
      <c r="O36" s="77">
        <f t="shared" si="13"/>
        <v>286.44041578629174</v>
      </c>
      <c r="P36" s="77">
        <f t="shared" si="14"/>
        <v>229.1523326290334</v>
      </c>
    </row>
    <row r="37" spans="2:16" ht="20.25" customHeight="1" x14ac:dyDescent="0.3">
      <c r="B37" s="72" t="s">
        <v>2</v>
      </c>
      <c r="C37" s="165">
        <v>889.48598530999993</v>
      </c>
      <c r="D37" s="73">
        <f t="shared" si="7"/>
        <v>0</v>
      </c>
      <c r="E37" s="74">
        <f t="shared" si="8"/>
        <v>0</v>
      </c>
      <c r="F37" s="74">
        <f t="shared" si="9"/>
        <v>0</v>
      </c>
      <c r="G37" s="151">
        <v>0</v>
      </c>
      <c r="H37" s="114">
        <f t="shared" si="4"/>
        <v>1231.9380896543498</v>
      </c>
      <c r="I37" s="73">
        <f t="shared" si="10"/>
        <v>0</v>
      </c>
      <c r="J37" s="74">
        <f t="shared" si="1"/>
        <v>0</v>
      </c>
      <c r="K37" s="74">
        <f t="shared" si="11"/>
        <v>0</v>
      </c>
      <c r="L37" s="151">
        <v>0</v>
      </c>
      <c r="M37" s="76">
        <f t="shared" si="6"/>
        <v>1145.7616631451669</v>
      </c>
      <c r="N37" s="77">
        <f t="shared" si="12"/>
        <v>1586.8799034560561</v>
      </c>
      <c r="O37" s="77">
        <f t="shared" si="13"/>
        <v>286.44041578629174</v>
      </c>
      <c r="P37" s="77">
        <f t="shared" si="14"/>
        <v>229.1523326290334</v>
      </c>
    </row>
    <row r="38" spans="2:16" ht="20.25" customHeight="1" x14ac:dyDescent="0.3">
      <c r="B38" s="72" t="s">
        <v>17</v>
      </c>
      <c r="C38" s="165">
        <v>622.63811912249992</v>
      </c>
      <c r="D38" s="73">
        <f t="shared" si="7"/>
        <v>0</v>
      </c>
      <c r="E38" s="74">
        <f t="shared" si="8"/>
        <v>0</v>
      </c>
      <c r="F38" s="74">
        <f t="shared" si="9"/>
        <v>0</v>
      </c>
      <c r="G38" s="151">
        <v>0</v>
      </c>
      <c r="H38" s="114">
        <f t="shared" si="4"/>
        <v>862.35379498466239</v>
      </c>
      <c r="I38" s="73">
        <f t="shared" si="10"/>
        <v>0</v>
      </c>
      <c r="J38" s="74">
        <f t="shared" si="1"/>
        <v>0</v>
      </c>
      <c r="K38" s="74">
        <f t="shared" si="11"/>
        <v>0</v>
      </c>
      <c r="L38" s="151">
        <v>0</v>
      </c>
      <c r="M38" s="76">
        <f t="shared" si="6"/>
        <v>802.03049703446959</v>
      </c>
      <c r="N38" s="77">
        <f t="shared" si="12"/>
        <v>1110.8122383927405</v>
      </c>
      <c r="O38" s="77">
        <f t="shared" si="13"/>
        <v>200.5076242586174</v>
      </c>
      <c r="P38" s="77">
        <f t="shared" si="14"/>
        <v>160.40609940689393</v>
      </c>
    </row>
    <row r="39" spans="2:16" ht="20.25" customHeight="1" x14ac:dyDescent="0.3">
      <c r="B39" s="72" t="s">
        <v>51</v>
      </c>
      <c r="C39" s="165">
        <v>1086.2442276725001</v>
      </c>
      <c r="D39" s="73">
        <f t="shared" si="7"/>
        <v>0</v>
      </c>
      <c r="E39" s="74">
        <f t="shared" si="8"/>
        <v>0</v>
      </c>
      <c r="F39" s="74">
        <f t="shared" si="9"/>
        <v>0</v>
      </c>
      <c r="G39" s="151">
        <v>0</v>
      </c>
      <c r="H39" s="114">
        <f t="shared" si="4"/>
        <v>1504.4482553264127</v>
      </c>
      <c r="I39" s="73">
        <f t="shared" si="10"/>
        <v>0</v>
      </c>
      <c r="J39" s="74">
        <f t="shared" si="1"/>
        <v>0</v>
      </c>
      <c r="K39" s="74">
        <f t="shared" si="11"/>
        <v>0</v>
      </c>
      <c r="L39" s="151">
        <v>0</v>
      </c>
      <c r="M39" s="76">
        <f t="shared" si="6"/>
        <v>1399.2092213191268</v>
      </c>
      <c r="N39" s="77">
        <f t="shared" si="12"/>
        <v>1937.9047715269905</v>
      </c>
      <c r="O39" s="77">
        <f t="shared" si="13"/>
        <v>349.80230532978169</v>
      </c>
      <c r="P39" s="77">
        <f t="shared" si="14"/>
        <v>279.84184426382535</v>
      </c>
    </row>
    <row r="40" spans="2:16" ht="20.25" customHeight="1" x14ac:dyDescent="0.3">
      <c r="B40" s="72" t="s">
        <v>44</v>
      </c>
      <c r="C40" s="165">
        <v>709.00261571750002</v>
      </c>
      <c r="D40" s="73">
        <f t="shared" si="7"/>
        <v>0</v>
      </c>
      <c r="E40" s="74">
        <f t="shared" si="8"/>
        <v>0</v>
      </c>
      <c r="F40" s="74">
        <f t="shared" si="9"/>
        <v>0</v>
      </c>
      <c r="G40" s="151">
        <v>0</v>
      </c>
      <c r="H40" s="114">
        <f t="shared" si="4"/>
        <v>981.96862276873753</v>
      </c>
      <c r="I40" s="73">
        <f t="shared" si="10"/>
        <v>0</v>
      </c>
      <c r="J40" s="74">
        <f t="shared" si="1"/>
        <v>0</v>
      </c>
      <c r="K40" s="74">
        <f t="shared" si="11"/>
        <v>0</v>
      </c>
      <c r="L40" s="151">
        <v>0</v>
      </c>
      <c r="M40" s="76">
        <f t="shared" si="6"/>
        <v>913.27803874913263</v>
      </c>
      <c r="N40" s="77">
        <f t="shared" si="12"/>
        <v>1264.8900836675487</v>
      </c>
      <c r="O40" s="77">
        <f t="shared" si="13"/>
        <v>228.31950968728316</v>
      </c>
      <c r="P40" s="77">
        <f t="shared" si="14"/>
        <v>182.65560774982652</v>
      </c>
    </row>
    <row r="41" spans="2:16" ht="20.25" customHeight="1" x14ac:dyDescent="0.3">
      <c r="B41" s="72" t="s">
        <v>45</v>
      </c>
      <c r="C41" s="165">
        <v>814.68575899749987</v>
      </c>
      <c r="D41" s="73">
        <f t="shared" si="7"/>
        <v>0</v>
      </c>
      <c r="E41" s="74">
        <f t="shared" si="8"/>
        <v>0</v>
      </c>
      <c r="F41" s="74">
        <f t="shared" si="9"/>
        <v>0</v>
      </c>
      <c r="G41" s="151">
        <v>0</v>
      </c>
      <c r="H41" s="114">
        <f t="shared" si="4"/>
        <v>1128.3397762115374</v>
      </c>
      <c r="I41" s="73">
        <f t="shared" si="10"/>
        <v>0</v>
      </c>
      <c r="J41" s="74">
        <f t="shared" si="1"/>
        <v>0</v>
      </c>
      <c r="K41" s="74">
        <f t="shared" si="11"/>
        <v>0</v>
      </c>
      <c r="L41" s="151">
        <v>0</v>
      </c>
      <c r="M41" s="76">
        <f t="shared" si="6"/>
        <v>1049.410249948279</v>
      </c>
      <c r="N41" s="77">
        <f t="shared" si="12"/>
        <v>1453.4331961783664</v>
      </c>
      <c r="O41" s="77">
        <f t="shared" si="13"/>
        <v>262.35256248706975</v>
      </c>
      <c r="P41" s="77">
        <f t="shared" si="14"/>
        <v>209.8820499896558</v>
      </c>
    </row>
    <row r="42" spans="2:16" ht="20.25" customHeight="1" x14ac:dyDescent="0.3">
      <c r="B42" s="72" t="s">
        <v>46</v>
      </c>
      <c r="C42" s="165">
        <v>1086.2442276725001</v>
      </c>
      <c r="D42" s="73">
        <f t="shared" si="7"/>
        <v>0</v>
      </c>
      <c r="E42" s="74">
        <f t="shared" si="8"/>
        <v>0</v>
      </c>
      <c r="F42" s="74">
        <f t="shared" si="9"/>
        <v>0</v>
      </c>
      <c r="G42" s="151">
        <v>0</v>
      </c>
      <c r="H42" s="114">
        <f t="shared" si="4"/>
        <v>1504.4482553264127</v>
      </c>
      <c r="I42" s="73">
        <f t="shared" si="10"/>
        <v>0</v>
      </c>
      <c r="J42" s="74">
        <f t="shared" si="1"/>
        <v>0</v>
      </c>
      <c r="K42" s="74">
        <f t="shared" si="11"/>
        <v>0</v>
      </c>
      <c r="L42" s="151">
        <v>0</v>
      </c>
      <c r="M42" s="76">
        <f t="shared" si="6"/>
        <v>1399.2092213191268</v>
      </c>
      <c r="N42" s="77">
        <f t="shared" si="12"/>
        <v>1937.9047715269905</v>
      </c>
      <c r="O42" s="77">
        <f t="shared" si="13"/>
        <v>349.80230532978169</v>
      </c>
      <c r="P42" s="77">
        <f t="shared" si="14"/>
        <v>279.84184426382535</v>
      </c>
    </row>
    <row r="43" spans="2:16" ht="20.25" customHeight="1" x14ac:dyDescent="0.3">
      <c r="B43" s="72" t="s">
        <v>23</v>
      </c>
      <c r="C43" s="165">
        <v>894.71423642249999</v>
      </c>
      <c r="D43" s="73">
        <f t="shared" si="7"/>
        <v>0</v>
      </c>
      <c r="E43" s="74">
        <f t="shared" si="8"/>
        <v>0</v>
      </c>
      <c r="F43" s="74">
        <f t="shared" si="9"/>
        <v>0</v>
      </c>
      <c r="G43" s="151">
        <v>0</v>
      </c>
      <c r="H43" s="114">
        <f t="shared" si="4"/>
        <v>1239.1792174451625</v>
      </c>
      <c r="I43" s="73">
        <f t="shared" si="10"/>
        <v>0</v>
      </c>
      <c r="J43" s="74">
        <f t="shared" si="1"/>
        <v>0</v>
      </c>
      <c r="K43" s="74">
        <f t="shared" si="11"/>
        <v>0</v>
      </c>
      <c r="L43" s="151">
        <v>0</v>
      </c>
      <c r="M43" s="76">
        <f t="shared" si="6"/>
        <v>1152.4962601921468</v>
      </c>
      <c r="N43" s="77">
        <f t="shared" si="12"/>
        <v>1596.2073203661232</v>
      </c>
      <c r="O43" s="77">
        <f t="shared" si="13"/>
        <v>288.1240650480367</v>
      </c>
      <c r="P43" s="77">
        <f t="shared" si="14"/>
        <v>230.49925203842935</v>
      </c>
    </row>
    <row r="44" spans="2:16" ht="20.25" customHeight="1" x14ac:dyDescent="0.3">
      <c r="B44" s="72" t="s">
        <v>39</v>
      </c>
      <c r="C44" s="165">
        <v>827.84634096802222</v>
      </c>
      <c r="D44" s="73">
        <f t="shared" si="7"/>
        <v>0</v>
      </c>
      <c r="E44" s="74">
        <f t="shared" si="8"/>
        <v>0</v>
      </c>
      <c r="F44" s="74">
        <f t="shared" si="9"/>
        <v>0</v>
      </c>
      <c r="G44" s="151">
        <v>0</v>
      </c>
      <c r="H44" s="114">
        <f t="shared" si="4"/>
        <v>1146.5671822407107</v>
      </c>
      <c r="I44" s="73">
        <f t="shared" si="10"/>
        <v>0</v>
      </c>
      <c r="J44" s="74">
        <f t="shared" si="1"/>
        <v>0</v>
      </c>
      <c r="K44" s="74">
        <f t="shared" si="11"/>
        <v>0</v>
      </c>
      <c r="L44" s="151">
        <v>0</v>
      </c>
      <c r="M44" s="76">
        <f t="shared" si="6"/>
        <v>1066.3626140501694</v>
      </c>
      <c r="N44" s="77">
        <f t="shared" si="12"/>
        <v>1476.9122204594846</v>
      </c>
      <c r="O44" s="77">
        <f t="shared" si="13"/>
        <v>266.59065351254236</v>
      </c>
      <c r="P44" s="77">
        <f t="shared" si="14"/>
        <v>213.27252281003388</v>
      </c>
    </row>
    <row r="45" spans="2:16" ht="20.25" customHeight="1" x14ac:dyDescent="0.3">
      <c r="B45" s="72" t="s">
        <v>22</v>
      </c>
      <c r="C45" s="165">
        <v>1171.0764843374998</v>
      </c>
      <c r="D45" s="73">
        <f t="shared" si="7"/>
        <v>0</v>
      </c>
      <c r="E45" s="74">
        <f t="shared" si="8"/>
        <v>0</v>
      </c>
      <c r="F45" s="74">
        <f t="shared" si="9"/>
        <v>0</v>
      </c>
      <c r="G45" s="151">
        <v>0</v>
      </c>
      <c r="H45" s="114">
        <f t="shared" si="4"/>
        <v>1621.9409308074371</v>
      </c>
      <c r="I45" s="73">
        <f t="shared" si="10"/>
        <v>0</v>
      </c>
      <c r="J45" s="74">
        <f t="shared" si="1"/>
        <v>0</v>
      </c>
      <c r="K45" s="74">
        <f t="shared" si="11"/>
        <v>0</v>
      </c>
      <c r="L45" s="151">
        <v>0</v>
      </c>
      <c r="M45" s="76">
        <f t="shared" si="6"/>
        <v>1508.4830593447734</v>
      </c>
      <c r="N45" s="77">
        <f t="shared" si="12"/>
        <v>2089.2490371925114</v>
      </c>
      <c r="O45" s="77">
        <f t="shared" si="13"/>
        <v>377.12076483619336</v>
      </c>
      <c r="P45" s="77">
        <f t="shared" si="14"/>
        <v>301.69661186895468</v>
      </c>
    </row>
    <row r="46" spans="2:16" ht="20.25" customHeight="1" x14ac:dyDescent="0.3">
      <c r="B46" s="72" t="s">
        <v>18</v>
      </c>
      <c r="C46" s="165">
        <v>819.74836254999991</v>
      </c>
      <c r="D46" s="73">
        <f t="shared" si="7"/>
        <v>0</v>
      </c>
      <c r="E46" s="74">
        <f t="shared" si="8"/>
        <v>0</v>
      </c>
      <c r="F46" s="74">
        <f t="shared" si="9"/>
        <v>0</v>
      </c>
      <c r="G46" s="151">
        <v>0</v>
      </c>
      <c r="H46" s="114">
        <f t="shared" si="4"/>
        <v>1135.3514821317499</v>
      </c>
      <c r="I46" s="73">
        <f t="shared" si="10"/>
        <v>0</v>
      </c>
      <c r="J46" s="74">
        <f t="shared" si="1"/>
        <v>0</v>
      </c>
      <c r="K46" s="74">
        <f t="shared" si="11"/>
        <v>0</v>
      </c>
      <c r="L46" s="151">
        <v>0</v>
      </c>
      <c r="M46" s="76">
        <f t="shared" si="6"/>
        <v>1055.9314736234733</v>
      </c>
      <c r="N46" s="77">
        <f t="shared" si="12"/>
        <v>1462.4650909685106</v>
      </c>
      <c r="O46" s="77">
        <f t="shared" si="13"/>
        <v>263.98286840586832</v>
      </c>
      <c r="P46" s="77">
        <f t="shared" si="14"/>
        <v>211.18629472469465</v>
      </c>
    </row>
    <row r="47" spans="2:16" ht="20.25" customHeight="1" x14ac:dyDescent="0.3">
      <c r="B47" s="72" t="s">
        <v>3</v>
      </c>
      <c r="C47" s="165">
        <v>698.21481837249996</v>
      </c>
      <c r="D47" s="73">
        <f t="shared" si="7"/>
        <v>0</v>
      </c>
      <c r="E47" s="74">
        <f t="shared" si="8"/>
        <v>0</v>
      </c>
      <c r="F47" s="74">
        <f t="shared" si="9"/>
        <v>0</v>
      </c>
      <c r="G47" s="151">
        <v>0</v>
      </c>
      <c r="H47" s="114">
        <f t="shared" si="4"/>
        <v>967.02752344591249</v>
      </c>
      <c r="I47" s="73">
        <f t="shared" si="10"/>
        <v>0</v>
      </c>
      <c r="J47" s="74">
        <f t="shared" si="1"/>
        <v>0</v>
      </c>
      <c r="K47" s="74">
        <f t="shared" si="11"/>
        <v>0</v>
      </c>
      <c r="L47" s="151">
        <v>0</v>
      </c>
      <c r="M47" s="76">
        <f t="shared" si="6"/>
        <v>899.38209791160216</v>
      </c>
      <c r="N47" s="77">
        <f t="shared" si="12"/>
        <v>1245.6442056075689</v>
      </c>
      <c r="O47" s="77">
        <f t="shared" si="13"/>
        <v>224.84552447790054</v>
      </c>
      <c r="P47" s="77">
        <f t="shared" si="14"/>
        <v>179.87641958232044</v>
      </c>
    </row>
    <row r="48" spans="2:16" ht="20.25" customHeight="1" x14ac:dyDescent="0.3">
      <c r="B48" s="72" t="s">
        <v>31</v>
      </c>
      <c r="C48" s="165">
        <v>1086.2442276725001</v>
      </c>
      <c r="D48" s="73">
        <f t="shared" si="7"/>
        <v>0</v>
      </c>
      <c r="E48" s="74">
        <f t="shared" si="8"/>
        <v>0</v>
      </c>
      <c r="F48" s="74">
        <f t="shared" si="9"/>
        <v>0</v>
      </c>
      <c r="G48" s="151">
        <v>0</v>
      </c>
      <c r="H48" s="114">
        <f t="shared" si="4"/>
        <v>1504.4482553264127</v>
      </c>
      <c r="I48" s="73">
        <f t="shared" si="10"/>
        <v>0</v>
      </c>
      <c r="J48" s="74">
        <f t="shared" si="1"/>
        <v>0</v>
      </c>
      <c r="K48" s="74">
        <f t="shared" si="11"/>
        <v>0</v>
      </c>
      <c r="L48" s="151">
        <v>0</v>
      </c>
      <c r="M48" s="76">
        <f t="shared" si="6"/>
        <v>1399.2092213191268</v>
      </c>
      <c r="N48" s="77">
        <f t="shared" si="12"/>
        <v>1937.9047715269905</v>
      </c>
      <c r="O48" s="77">
        <f t="shared" si="13"/>
        <v>349.80230532978169</v>
      </c>
      <c r="P48" s="77">
        <f t="shared" si="14"/>
        <v>279.84184426382535</v>
      </c>
    </row>
    <row r="49" spans="2:16" ht="20.25" customHeight="1" x14ac:dyDescent="0.3">
      <c r="B49" s="72" t="s">
        <v>21</v>
      </c>
      <c r="C49" s="165">
        <v>545.64306263999993</v>
      </c>
      <c r="D49" s="73">
        <f t="shared" si="7"/>
        <v>0</v>
      </c>
      <c r="E49" s="74">
        <f t="shared" si="8"/>
        <v>0</v>
      </c>
      <c r="F49" s="74">
        <f t="shared" si="9"/>
        <v>0</v>
      </c>
      <c r="G49" s="151">
        <v>0</v>
      </c>
      <c r="H49" s="114">
        <f t="shared" si="4"/>
        <v>755.71564175639992</v>
      </c>
      <c r="I49" s="73">
        <f t="shared" si="10"/>
        <v>0</v>
      </c>
      <c r="J49" s="74">
        <f t="shared" si="1"/>
        <v>0</v>
      </c>
      <c r="K49" s="74">
        <f t="shared" si="11"/>
        <v>0</v>
      </c>
      <c r="L49" s="151">
        <v>0</v>
      </c>
      <c r="M49" s="76">
        <f t="shared" si="6"/>
        <v>702.85188666142369</v>
      </c>
      <c r="N49" s="77">
        <f t="shared" si="12"/>
        <v>973.44986302607185</v>
      </c>
      <c r="O49" s="77">
        <f t="shared" si="13"/>
        <v>175.71297166535592</v>
      </c>
      <c r="P49" s="77">
        <f t="shared" si="14"/>
        <v>140.57037733228475</v>
      </c>
    </row>
    <row r="50" spans="2:16" ht="20.25" customHeight="1" x14ac:dyDescent="0.3">
      <c r="B50" s="72" t="s">
        <v>61</v>
      </c>
      <c r="C50" s="165">
        <v>1516.0064691199998</v>
      </c>
      <c r="D50" s="73">
        <f t="shared" si="7"/>
        <v>0</v>
      </c>
      <c r="E50" s="74">
        <f t="shared" si="8"/>
        <v>0</v>
      </c>
      <c r="F50" s="74">
        <f t="shared" si="9"/>
        <v>0</v>
      </c>
      <c r="G50" s="151">
        <v>0</v>
      </c>
      <c r="H50" s="114">
        <f t="shared" si="4"/>
        <v>2099.6689597311997</v>
      </c>
      <c r="I50" s="73">
        <f t="shared" si="10"/>
        <v>0</v>
      </c>
      <c r="J50" s="74">
        <f t="shared" si="1"/>
        <v>0</v>
      </c>
      <c r="K50" s="74">
        <f t="shared" si="11"/>
        <v>0</v>
      </c>
      <c r="L50" s="151">
        <v>0</v>
      </c>
      <c r="M50" s="76">
        <f t="shared" si="6"/>
        <v>1952.7930985808591</v>
      </c>
      <c r="N50" s="77">
        <f t="shared" si="12"/>
        <v>2704.6184415344901</v>
      </c>
      <c r="O50" s="77">
        <f t="shared" si="13"/>
        <v>488.19827464521478</v>
      </c>
      <c r="P50" s="77">
        <f t="shared" si="14"/>
        <v>390.55861971617185</v>
      </c>
    </row>
    <row r="51" spans="2:16" ht="20.25" customHeight="1" x14ac:dyDescent="0.3">
      <c r="B51" s="72" t="s">
        <v>32</v>
      </c>
      <c r="C51" s="165">
        <v>1207.7674188774999</v>
      </c>
      <c r="D51" s="73">
        <f t="shared" si="7"/>
        <v>0</v>
      </c>
      <c r="E51" s="74">
        <f t="shared" si="8"/>
        <v>0</v>
      </c>
      <c r="F51" s="74">
        <f t="shared" si="9"/>
        <v>0</v>
      </c>
      <c r="G51" s="151">
        <v>0</v>
      </c>
      <c r="H51" s="114">
        <f t="shared" si="4"/>
        <v>1672.7578751453375</v>
      </c>
      <c r="I51" s="73">
        <f t="shared" si="10"/>
        <v>0</v>
      </c>
      <c r="J51" s="74">
        <f t="shared" si="1"/>
        <v>0</v>
      </c>
      <c r="K51" s="74">
        <f t="shared" si="11"/>
        <v>0</v>
      </c>
      <c r="L51" s="151">
        <v>0</v>
      </c>
      <c r="M51" s="76">
        <f t="shared" si="6"/>
        <v>1555.745261195261</v>
      </c>
      <c r="N51" s="77">
        <f t="shared" si="12"/>
        <v>2154.7071867554364</v>
      </c>
      <c r="O51" s="77">
        <f t="shared" si="13"/>
        <v>388.93631529881526</v>
      </c>
      <c r="P51" s="77">
        <f t="shared" si="14"/>
        <v>311.1490522390522</v>
      </c>
    </row>
    <row r="52" spans="2:16" ht="20.25" customHeight="1" x14ac:dyDescent="0.3">
      <c r="B52" s="72" t="s">
        <v>33</v>
      </c>
      <c r="C52" s="165">
        <v>953.35347266249994</v>
      </c>
      <c r="D52" s="73">
        <f t="shared" si="7"/>
        <v>0</v>
      </c>
      <c r="E52" s="74">
        <f t="shared" si="8"/>
        <v>0</v>
      </c>
      <c r="F52" s="74">
        <f t="shared" si="9"/>
        <v>0</v>
      </c>
      <c r="G52" s="151">
        <v>0</v>
      </c>
      <c r="H52" s="114">
        <f t="shared" si="4"/>
        <v>1320.3945596375625</v>
      </c>
      <c r="I52" s="73">
        <f t="shared" si="10"/>
        <v>0</v>
      </c>
      <c r="J52" s="74">
        <f t="shared" si="1"/>
        <v>0</v>
      </c>
      <c r="K52" s="74">
        <f t="shared" si="11"/>
        <v>0</v>
      </c>
      <c r="L52" s="151">
        <v>0</v>
      </c>
      <c r="M52" s="76">
        <f t="shared" si="6"/>
        <v>1228.0304338042124</v>
      </c>
      <c r="N52" s="77">
        <f t="shared" si="12"/>
        <v>1700.8221508188342</v>
      </c>
      <c r="O52" s="77">
        <f t="shared" si="13"/>
        <v>307.0076084510531</v>
      </c>
      <c r="P52" s="77">
        <f t="shared" si="14"/>
        <v>245.60608676084249</v>
      </c>
    </row>
    <row r="53" spans="2:16" ht="20.25" customHeight="1" x14ac:dyDescent="0.3">
      <c r="B53" s="72" t="s">
        <v>35</v>
      </c>
      <c r="C53" s="165">
        <v>1221.6093431100001</v>
      </c>
      <c r="D53" s="73">
        <f t="shared" si="7"/>
        <v>0</v>
      </c>
      <c r="E53" s="74">
        <f t="shared" si="8"/>
        <v>0</v>
      </c>
      <c r="F53" s="74">
        <f t="shared" si="9"/>
        <v>0</v>
      </c>
      <c r="G53" s="151">
        <v>0</v>
      </c>
      <c r="H53" s="114">
        <f t="shared" si="4"/>
        <v>1691.92894020735</v>
      </c>
      <c r="I53" s="73">
        <f t="shared" si="10"/>
        <v>0</v>
      </c>
      <c r="J53" s="74">
        <f t="shared" si="1"/>
        <v>0</v>
      </c>
      <c r="K53" s="74">
        <f t="shared" si="11"/>
        <v>0</v>
      </c>
      <c r="L53" s="151">
        <v>0</v>
      </c>
      <c r="M53" s="76">
        <f t="shared" si="6"/>
        <v>1573.5752735750866</v>
      </c>
      <c r="N53" s="77">
        <f t="shared" si="12"/>
        <v>2179.4017539014949</v>
      </c>
      <c r="O53" s="77">
        <f t="shared" si="13"/>
        <v>393.39381839377165</v>
      </c>
      <c r="P53" s="77">
        <f t="shared" si="14"/>
        <v>314.71505471501735</v>
      </c>
    </row>
    <row r="54" spans="2:16" ht="20.25" customHeight="1" x14ac:dyDescent="0.3">
      <c r="B54" s="72" t="s">
        <v>34</v>
      </c>
      <c r="C54" s="165">
        <v>916.99383324249993</v>
      </c>
      <c r="D54" s="73">
        <f t="shared" si="7"/>
        <v>0</v>
      </c>
      <c r="E54" s="74">
        <f t="shared" si="8"/>
        <v>0</v>
      </c>
      <c r="F54" s="74">
        <f t="shared" si="9"/>
        <v>0</v>
      </c>
      <c r="G54" s="151">
        <v>0</v>
      </c>
      <c r="H54" s="114">
        <f t="shared" si="4"/>
        <v>1270.0364590408624</v>
      </c>
      <c r="I54" s="73">
        <f t="shared" si="10"/>
        <v>0</v>
      </c>
      <c r="J54" s="74">
        <f t="shared" si="1"/>
        <v>0</v>
      </c>
      <c r="K54" s="74">
        <f t="shared" si="11"/>
        <v>0</v>
      </c>
      <c r="L54" s="151">
        <v>0</v>
      </c>
      <c r="M54" s="76">
        <f t="shared" si="6"/>
        <v>1181.1949786972959</v>
      </c>
      <c r="N54" s="77">
        <f t="shared" si="12"/>
        <v>1635.9550454957548</v>
      </c>
      <c r="O54" s="77">
        <f t="shared" si="13"/>
        <v>295.29874467432398</v>
      </c>
      <c r="P54" s="77">
        <f t="shared" si="14"/>
        <v>236.2389957394592</v>
      </c>
    </row>
    <row r="55" spans="2:16" ht="20.25" customHeight="1" x14ac:dyDescent="0.3">
      <c r="B55" s="72" t="s">
        <v>37</v>
      </c>
      <c r="C55" s="165">
        <v>909.57075195999982</v>
      </c>
      <c r="D55" s="73">
        <f t="shared" si="7"/>
        <v>0</v>
      </c>
      <c r="E55" s="74">
        <f t="shared" si="8"/>
        <v>0</v>
      </c>
      <c r="F55" s="74">
        <f t="shared" si="9"/>
        <v>0</v>
      </c>
      <c r="G55" s="151">
        <v>0</v>
      </c>
      <c r="H55" s="114">
        <f t="shared" si="4"/>
        <v>1259.7554914645998</v>
      </c>
      <c r="I55" s="73">
        <f t="shared" si="10"/>
        <v>0</v>
      </c>
      <c r="J55" s="74">
        <f t="shared" si="1"/>
        <v>0</v>
      </c>
      <c r="K55" s="74">
        <f t="shared" si="11"/>
        <v>0</v>
      </c>
      <c r="L55" s="151">
        <v>0</v>
      </c>
      <c r="M55" s="76">
        <f t="shared" si="6"/>
        <v>1171.6331844741583</v>
      </c>
      <c r="N55" s="77">
        <f t="shared" si="12"/>
        <v>1622.7119604967093</v>
      </c>
      <c r="O55" s="77">
        <f t="shared" si="13"/>
        <v>292.90829611853957</v>
      </c>
      <c r="P55" s="77">
        <f t="shared" si="14"/>
        <v>234.32663689483167</v>
      </c>
    </row>
    <row r="56" spans="2:16" ht="20.25" customHeight="1" x14ac:dyDescent="0.3">
      <c r="B56" s="72" t="s">
        <v>36</v>
      </c>
      <c r="C56" s="165">
        <v>634.55439046999993</v>
      </c>
      <c r="D56" s="73">
        <f t="shared" si="7"/>
        <v>0</v>
      </c>
      <c r="E56" s="74">
        <f t="shared" si="8"/>
        <v>0</v>
      </c>
      <c r="F56" s="74">
        <f t="shared" si="9"/>
        <v>0</v>
      </c>
      <c r="G56" s="151">
        <v>0</v>
      </c>
      <c r="H56" s="114">
        <f t="shared" si="4"/>
        <v>878.85783080094996</v>
      </c>
      <c r="I56" s="73">
        <f t="shared" si="10"/>
        <v>0</v>
      </c>
      <c r="J56" s="74">
        <f t="shared" si="1"/>
        <v>0</v>
      </c>
      <c r="K56" s="74">
        <f t="shared" si="11"/>
        <v>0</v>
      </c>
      <c r="L56" s="151">
        <v>0</v>
      </c>
      <c r="M56" s="76">
        <f t="shared" si="6"/>
        <v>817.38004396728866</v>
      </c>
      <c r="N56" s="77">
        <f t="shared" si="12"/>
        <v>1132.0713608946949</v>
      </c>
      <c r="O56" s="77">
        <f t="shared" si="13"/>
        <v>204.34501099182216</v>
      </c>
      <c r="P56" s="77">
        <f t="shared" si="14"/>
        <v>163.47600879345774</v>
      </c>
    </row>
    <row r="57" spans="2:16" ht="20.25" customHeight="1" x14ac:dyDescent="0.3">
      <c r="B57" s="72" t="s">
        <v>19</v>
      </c>
      <c r="C57" s="165">
        <v>466.43247004249992</v>
      </c>
      <c r="D57" s="73">
        <f t="shared" si="7"/>
        <v>0</v>
      </c>
      <c r="E57" s="74">
        <f t="shared" si="8"/>
        <v>0</v>
      </c>
      <c r="F57" s="74">
        <f t="shared" si="9"/>
        <v>0</v>
      </c>
      <c r="G57" s="151">
        <v>0</v>
      </c>
      <c r="H57" s="114">
        <f t="shared" si="4"/>
        <v>646.00897100886243</v>
      </c>
      <c r="I57" s="73">
        <f t="shared" si="10"/>
        <v>0</v>
      </c>
      <c r="J57" s="74">
        <f t="shared" si="1"/>
        <v>0</v>
      </c>
      <c r="K57" s="74">
        <f t="shared" si="11"/>
        <v>0</v>
      </c>
      <c r="L57" s="151">
        <v>0</v>
      </c>
      <c r="M57" s="76">
        <f t="shared" si="6"/>
        <v>600.81940744074677</v>
      </c>
      <c r="N57" s="77">
        <f t="shared" si="12"/>
        <v>832.13487930543431</v>
      </c>
      <c r="O57" s="77">
        <f t="shared" si="13"/>
        <v>150.20485186018669</v>
      </c>
      <c r="P57" s="77">
        <f t="shared" si="14"/>
        <v>120.16388148814936</v>
      </c>
    </row>
    <row r="58" spans="2:16" ht="20.25" customHeight="1" x14ac:dyDescent="0.3">
      <c r="B58" s="72" t="s">
        <v>62</v>
      </c>
      <c r="C58" s="165">
        <v>693.02797914999985</v>
      </c>
      <c r="D58" s="73">
        <f t="shared" si="7"/>
        <v>0</v>
      </c>
      <c r="E58" s="74">
        <f t="shared" si="8"/>
        <v>0</v>
      </c>
      <c r="F58" s="74">
        <f t="shared" si="9"/>
        <v>0</v>
      </c>
      <c r="G58" s="151">
        <v>0</v>
      </c>
      <c r="H58" s="114">
        <f t="shared" si="4"/>
        <v>959.84375112274984</v>
      </c>
      <c r="I58" s="73">
        <f t="shared" si="10"/>
        <v>0</v>
      </c>
      <c r="J58" s="74">
        <f t="shared" si="1"/>
        <v>0</v>
      </c>
      <c r="K58" s="74">
        <f t="shared" si="11"/>
        <v>0</v>
      </c>
      <c r="L58" s="151">
        <v>0</v>
      </c>
      <c r="M58" s="76">
        <f t="shared" si="6"/>
        <v>892.70084420756871</v>
      </c>
      <c r="N58" s="77">
        <f t="shared" si="12"/>
        <v>1236.3906692274827</v>
      </c>
      <c r="O58" s="77">
        <f t="shared" si="13"/>
        <v>223.17521105189218</v>
      </c>
      <c r="P58" s="77">
        <f t="shared" si="14"/>
        <v>178.54016884151375</v>
      </c>
    </row>
    <row r="59" spans="2:16" ht="20.25" customHeight="1" x14ac:dyDescent="0.3">
      <c r="B59" s="72" t="s">
        <v>63</v>
      </c>
      <c r="C59" s="165">
        <v>427.56741127749996</v>
      </c>
      <c r="D59" s="73">
        <f t="shared" si="7"/>
        <v>0</v>
      </c>
      <c r="E59" s="74">
        <f t="shared" si="8"/>
        <v>0</v>
      </c>
      <c r="F59" s="74">
        <f t="shared" si="9"/>
        <v>0</v>
      </c>
      <c r="G59" s="151">
        <v>0</v>
      </c>
      <c r="H59" s="114">
        <f t="shared" si="4"/>
        <v>592.1808646193374</v>
      </c>
      <c r="I59" s="73">
        <f t="shared" si="10"/>
        <v>0</v>
      </c>
      <c r="J59" s="74">
        <f t="shared" si="1"/>
        <v>0</v>
      </c>
      <c r="K59" s="74">
        <f t="shared" si="11"/>
        <v>0</v>
      </c>
      <c r="L59" s="151">
        <v>0</v>
      </c>
      <c r="M59" s="76">
        <f t="shared" si="6"/>
        <v>550.75668008557489</v>
      </c>
      <c r="N59" s="77">
        <f t="shared" si="12"/>
        <v>762.79800191852121</v>
      </c>
      <c r="O59" s="77">
        <f t="shared" si="13"/>
        <v>137.68917002139372</v>
      </c>
      <c r="P59" s="77">
        <f t="shared" si="14"/>
        <v>110.15133601711497</v>
      </c>
    </row>
    <row r="60" spans="2:16" ht="20.25" customHeight="1" thickBot="1" x14ac:dyDescent="0.35">
      <c r="B60" s="79" t="s">
        <v>47</v>
      </c>
      <c r="C60" s="148">
        <v>482.40710660999997</v>
      </c>
      <c r="D60" s="149">
        <f t="shared" si="7"/>
        <v>0</v>
      </c>
      <c r="E60" s="80">
        <f t="shared" si="8"/>
        <v>0</v>
      </c>
      <c r="F60" s="80">
        <f t="shared" si="9"/>
        <v>0</v>
      </c>
      <c r="G60" s="154">
        <v>0</v>
      </c>
      <c r="H60" s="114">
        <f t="shared" si="4"/>
        <v>668.13384265485001</v>
      </c>
      <c r="I60" s="149">
        <f t="shared" si="10"/>
        <v>0</v>
      </c>
      <c r="J60" s="80">
        <f t="shared" si="1"/>
        <v>0</v>
      </c>
      <c r="K60" s="80">
        <f t="shared" si="11"/>
        <v>0</v>
      </c>
      <c r="L60" s="154">
        <v>0</v>
      </c>
      <c r="M60" s="76">
        <f t="shared" si="6"/>
        <v>621.3966019823107</v>
      </c>
      <c r="N60" s="77">
        <f t="shared" si="12"/>
        <v>860.63429374550037</v>
      </c>
      <c r="O60" s="77">
        <f t="shared" si="13"/>
        <v>155.34915049557767</v>
      </c>
      <c r="P60" s="77">
        <f t="shared" si="14"/>
        <v>124.27932039646214</v>
      </c>
    </row>
    <row r="61" spans="2:16" ht="15.5" x14ac:dyDescent="0.3">
      <c r="B61" s="3"/>
      <c r="C61" s="81"/>
      <c r="D61" s="81"/>
      <c r="E61" s="81"/>
      <c r="F61" s="81"/>
      <c r="G61" s="81"/>
      <c r="H61" s="107"/>
      <c r="I61" s="81"/>
      <c r="J61" s="81"/>
      <c r="K61" s="81"/>
      <c r="L61" s="81"/>
      <c r="M61" s="53"/>
      <c r="N61" s="53"/>
      <c r="O61" s="53"/>
      <c r="P61" s="53"/>
    </row>
    <row r="62" spans="2:16" ht="18.5" x14ac:dyDescent="0.3">
      <c r="B62" s="3" t="s">
        <v>64</v>
      </c>
      <c r="C62" s="54"/>
      <c r="D62" s="54"/>
      <c r="E62" s="54"/>
      <c r="F62" s="54"/>
      <c r="G62" s="54"/>
      <c r="H62" s="108"/>
      <c r="I62" s="54"/>
      <c r="J62" s="54"/>
      <c r="K62" s="54"/>
      <c r="L62" s="54"/>
      <c r="M62" s="54"/>
      <c r="N62" s="54"/>
      <c r="O62" s="53"/>
      <c r="P62" s="53"/>
    </row>
    <row r="63" spans="2:16" ht="18.5" x14ac:dyDescent="0.3">
      <c r="B63" s="3" t="s">
        <v>65</v>
      </c>
      <c r="C63" s="54"/>
      <c r="D63" s="54"/>
      <c r="E63" s="54"/>
      <c r="F63" s="54"/>
      <c r="G63" s="54"/>
      <c r="H63" s="108"/>
      <c r="I63" s="54"/>
      <c r="J63" s="54"/>
      <c r="K63" s="54"/>
      <c r="L63" s="54"/>
      <c r="M63" s="54"/>
      <c r="N63" s="54"/>
      <c r="O63" s="53"/>
      <c r="P63" s="53"/>
    </row>
    <row r="64" spans="2:16" ht="18.5" x14ac:dyDescent="0.3">
      <c r="B64" s="3" t="s">
        <v>66</v>
      </c>
      <c r="C64" s="81"/>
      <c r="D64" s="81"/>
      <c r="E64" s="81"/>
      <c r="F64" s="81"/>
      <c r="G64" s="81"/>
      <c r="H64" s="107"/>
      <c r="I64" s="81"/>
      <c r="J64" s="81"/>
      <c r="K64" s="81"/>
      <c r="L64" s="81"/>
      <c r="M64" s="53"/>
      <c r="N64" s="53"/>
      <c r="O64" s="53"/>
      <c r="P64" s="53"/>
    </row>
    <row r="65" spans="2:16" ht="18.5" x14ac:dyDescent="0.3">
      <c r="B65" s="3" t="s">
        <v>67</v>
      </c>
      <c r="C65" s="54"/>
      <c r="D65" s="54"/>
      <c r="E65" s="54"/>
      <c r="F65" s="54"/>
      <c r="G65" s="54"/>
      <c r="H65" s="108"/>
      <c r="I65" s="54"/>
      <c r="J65" s="54"/>
      <c r="K65" s="54"/>
      <c r="L65" s="54"/>
      <c r="M65" s="54"/>
      <c r="N65" s="54"/>
      <c r="O65" s="53"/>
      <c r="P65" s="53"/>
    </row>
    <row r="66" spans="2:16" ht="18.5" x14ac:dyDescent="0.3">
      <c r="B66" s="3" t="s">
        <v>68</v>
      </c>
      <c r="C66" s="81"/>
      <c r="D66" s="81"/>
      <c r="E66" s="81"/>
      <c r="F66" s="81"/>
      <c r="G66" s="81"/>
      <c r="H66" s="107"/>
      <c r="I66" s="81"/>
      <c r="J66" s="81"/>
      <c r="K66" s="81"/>
      <c r="L66" s="81"/>
      <c r="M66" s="53"/>
      <c r="N66" s="53"/>
      <c r="O66" s="53"/>
      <c r="P66" s="53"/>
    </row>
    <row r="67" spans="2:16" ht="15" customHeight="1" x14ac:dyDescent="0.3">
      <c r="B67" s="83" t="s">
        <v>69</v>
      </c>
      <c r="C67" s="84"/>
      <c r="D67" s="84"/>
      <c r="E67" s="84"/>
      <c r="F67" s="84"/>
      <c r="G67" s="84"/>
      <c r="H67" s="109"/>
      <c r="I67" s="84"/>
      <c r="J67" s="84"/>
      <c r="K67" s="84"/>
      <c r="L67" s="84"/>
      <c r="M67" s="84"/>
      <c r="N67" s="84"/>
      <c r="O67" s="84"/>
      <c r="P67" s="84"/>
    </row>
    <row r="68" spans="2:16" ht="15.5" x14ac:dyDescent="0.3">
      <c r="B68" s="3" t="s">
        <v>70</v>
      </c>
      <c r="C68" s="81"/>
      <c r="D68" s="81"/>
      <c r="E68" s="85"/>
      <c r="F68" s="85"/>
      <c r="G68" s="85"/>
      <c r="H68" s="110"/>
      <c r="I68" s="85"/>
      <c r="J68" s="85"/>
      <c r="K68" s="85"/>
      <c r="L68" s="85"/>
      <c r="M68" s="53"/>
      <c r="N68" s="53"/>
      <c r="O68" s="53"/>
      <c r="P68" s="53"/>
    </row>
    <row r="69" spans="2:16" ht="15.5" x14ac:dyDescent="0.3">
      <c r="B69" s="3"/>
      <c r="C69" s="81"/>
      <c r="D69" s="81"/>
      <c r="E69" s="81"/>
      <c r="F69" s="81"/>
      <c r="G69" s="81"/>
      <c r="H69" s="107"/>
      <c r="I69" s="81"/>
      <c r="J69" s="81"/>
      <c r="K69" s="81"/>
      <c r="L69" s="81"/>
      <c r="M69" s="53"/>
      <c r="N69" s="53"/>
      <c r="O69" s="53"/>
      <c r="P69" s="53"/>
    </row>
    <row r="70" spans="2:16" ht="15.5" x14ac:dyDescent="0.3">
      <c r="B70" s="86" t="s">
        <v>76</v>
      </c>
      <c r="C70" s="81"/>
      <c r="D70" s="81"/>
      <c r="E70" s="85"/>
      <c r="F70" s="85"/>
      <c r="G70" s="85"/>
      <c r="H70" s="110"/>
      <c r="I70" s="85"/>
      <c r="J70" s="85"/>
      <c r="K70" s="85"/>
      <c r="L70" s="85"/>
      <c r="M70" s="53"/>
      <c r="N70" s="53"/>
      <c r="O70" s="53"/>
      <c r="P70" s="53"/>
    </row>
  </sheetData>
  <protectedRanges>
    <protectedRange sqref="G12:G60 L12:L60" name="Bereich4"/>
    <protectedRange password="C9BF" sqref="E2" name="Bereich1"/>
    <protectedRange password="C9BF" sqref="D62:D68" name="Bereich1_3"/>
    <protectedRange password="C9BF" sqref="D61 D69:D70 D3:D5" name="Bereich1_2"/>
  </protectedRanges>
  <mergeCells count="2">
    <mergeCell ref="D6:G7"/>
    <mergeCell ref="I6:L7"/>
  </mergeCells>
  <pageMargins left="0.70866141732283472" right="0.70866141732283472" top="0.78740157480314965" bottom="0.78740157480314965" header="0.31496062992125984" footer="0.31496062992125984"/>
  <pageSetup paperSize="9" scale="3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95420-DB48-420B-ADC5-06A64DD64405}">
  <dimension ref="B2:R70"/>
  <sheetViews>
    <sheetView showGridLines="0" showRowColHeaders="0" workbookViewId="0">
      <selection activeCell="C12" sqref="C12:C60"/>
    </sheetView>
  </sheetViews>
  <sheetFormatPr baseColWidth="10" defaultColWidth="11" defaultRowHeight="12.5" x14ac:dyDescent="0.3"/>
  <cols>
    <col min="1" max="1" width="5.84375" style="56" customWidth="1"/>
    <col min="2" max="2" width="42.84375" style="87" customWidth="1"/>
    <col min="3" max="3" width="17.3828125" style="88" customWidth="1"/>
    <col min="4" max="11" width="11.15234375" style="88" bestFit="1" customWidth="1"/>
    <col min="12" max="12" width="11.15234375" style="56" hidden="1" customWidth="1"/>
    <col min="13" max="15" width="0" style="56" hidden="1" customWidth="1"/>
    <col min="16" max="16384" width="11" style="56"/>
  </cols>
  <sheetData>
    <row r="2" spans="2:18" s="3" customFormat="1" ht="18" x14ac:dyDescent="0.3">
      <c r="B2" s="99" t="s">
        <v>0</v>
      </c>
      <c r="C2" s="99"/>
      <c r="D2" s="99"/>
      <c r="E2" s="99"/>
      <c r="F2" s="99"/>
      <c r="G2" s="99"/>
      <c r="H2" s="99"/>
      <c r="I2" s="99"/>
      <c r="J2" s="99"/>
      <c r="K2" s="99"/>
      <c r="L2" s="55"/>
      <c r="M2" s="55"/>
      <c r="N2" s="55"/>
      <c r="O2" s="55"/>
      <c r="P2" s="55"/>
    </row>
    <row r="3" spans="2:18" ht="15.5" x14ac:dyDescent="0.3">
      <c r="B3" s="100" t="s">
        <v>71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</row>
    <row r="4" spans="2:18" ht="15.5" x14ac:dyDescent="0.3"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</row>
    <row r="5" spans="2:18" ht="16" thickBot="1" x14ac:dyDescent="0.35"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</row>
    <row r="6" spans="2:18" ht="15.5" x14ac:dyDescent="0.3">
      <c r="B6" s="57"/>
      <c r="C6" s="58"/>
      <c r="D6" s="184" t="s">
        <v>8</v>
      </c>
      <c r="E6" s="169"/>
      <c r="F6" s="169"/>
      <c r="G6" s="169"/>
      <c r="H6" s="169"/>
      <c r="I6" s="169"/>
      <c r="J6" s="169"/>
      <c r="K6" s="170"/>
    </row>
    <row r="7" spans="2:18" ht="15.5" x14ac:dyDescent="0.3">
      <c r="B7" s="59"/>
      <c r="C7" s="61" t="s">
        <v>87</v>
      </c>
      <c r="D7" s="185"/>
      <c r="E7" s="172"/>
      <c r="F7" s="172"/>
      <c r="G7" s="172"/>
      <c r="H7" s="172"/>
      <c r="I7" s="172"/>
      <c r="J7" s="172"/>
      <c r="K7" s="173"/>
    </row>
    <row r="8" spans="2:18" ht="15.5" x14ac:dyDescent="0.3">
      <c r="B8" s="60"/>
      <c r="C8" s="61" t="s">
        <v>89</v>
      </c>
      <c r="D8" s="192" t="s">
        <v>14</v>
      </c>
      <c r="E8" s="179"/>
      <c r="F8" s="179"/>
      <c r="G8" s="179"/>
      <c r="H8" s="192" t="s">
        <v>15</v>
      </c>
      <c r="I8" s="179"/>
      <c r="J8" s="179"/>
      <c r="K8" s="193"/>
      <c r="L8" s="62" t="s">
        <v>10</v>
      </c>
      <c r="M8" s="46" t="s">
        <v>16</v>
      </c>
      <c r="N8" s="41" t="s">
        <v>12</v>
      </c>
      <c r="O8" s="41" t="s">
        <v>12</v>
      </c>
      <c r="R8" s="152"/>
    </row>
    <row r="9" spans="2:18" ht="15.5" x14ac:dyDescent="0.3">
      <c r="B9" s="60"/>
      <c r="C9" s="61" t="s">
        <v>72</v>
      </c>
      <c r="D9" s="46" t="s">
        <v>12</v>
      </c>
      <c r="E9" s="7" t="s">
        <v>12</v>
      </c>
      <c r="F9" s="7" t="s">
        <v>12</v>
      </c>
      <c r="G9" s="150" t="s">
        <v>12</v>
      </c>
      <c r="H9" s="46" t="s">
        <v>12</v>
      </c>
      <c r="I9" s="7" t="s">
        <v>12</v>
      </c>
      <c r="J9" s="7" t="s">
        <v>12</v>
      </c>
      <c r="K9" s="47" t="s">
        <v>12</v>
      </c>
    </row>
    <row r="10" spans="2:18" ht="15.5" x14ac:dyDescent="0.3">
      <c r="B10" s="60"/>
      <c r="C10" s="61"/>
      <c r="D10" s="63" t="s">
        <v>85</v>
      </c>
      <c r="E10" s="7" t="s">
        <v>73</v>
      </c>
      <c r="F10" s="7" t="s">
        <v>74</v>
      </c>
      <c r="G10" s="150" t="s">
        <v>11</v>
      </c>
      <c r="H10" s="155" t="s">
        <v>85</v>
      </c>
      <c r="I10" s="7" t="s">
        <v>73</v>
      </c>
      <c r="J10" s="7" t="s">
        <v>74</v>
      </c>
      <c r="K10" s="47" t="s">
        <v>11</v>
      </c>
    </row>
    <row r="11" spans="2:18" ht="15.5" x14ac:dyDescent="0.3">
      <c r="B11" s="64"/>
      <c r="C11" s="65"/>
      <c r="D11" s="69"/>
      <c r="E11" s="70"/>
      <c r="F11" s="70"/>
      <c r="G11" s="114"/>
      <c r="H11" s="156"/>
      <c r="I11" s="71"/>
      <c r="J11" s="71"/>
      <c r="K11" s="68"/>
    </row>
    <row r="12" spans="2:18" ht="20.25" customHeight="1" x14ac:dyDescent="0.3">
      <c r="B12" s="72" t="s">
        <v>43</v>
      </c>
      <c r="C12" s="165">
        <v>0</v>
      </c>
      <c r="D12" s="73">
        <f t="shared" ref="D12:D13" si="0">IF(G12/1.2881&lt;C12/4,0,G12/1.2881)</f>
        <v>0</v>
      </c>
      <c r="E12" s="74">
        <f t="shared" ref="E12:E60" si="1">D12/6</f>
        <v>0</v>
      </c>
      <c r="F12" s="74">
        <f t="shared" ref="F12:F13" si="2">(D12+E12)*10.41%</f>
        <v>0</v>
      </c>
      <c r="G12" s="151">
        <v>0</v>
      </c>
      <c r="H12" s="73">
        <f t="shared" ref="H12:H13" si="3">IF(K12/1.2881&lt;C12/5,0,K12/1.2881)</f>
        <v>0</v>
      </c>
      <c r="I12" s="74">
        <f t="shared" ref="I12:I60" si="4">H12/6</f>
        <v>0</v>
      </c>
      <c r="J12" s="74">
        <f t="shared" ref="J12:J13" si="5">(H12+I12)*10.41%</f>
        <v>0</v>
      </c>
      <c r="K12" s="151">
        <v>0</v>
      </c>
      <c r="L12" s="75"/>
    </row>
    <row r="13" spans="2:18" ht="20.25" customHeight="1" x14ac:dyDescent="0.3">
      <c r="B13" s="72" t="s">
        <v>27</v>
      </c>
      <c r="C13" s="165">
        <v>1020.8548533625</v>
      </c>
      <c r="D13" s="73">
        <f t="shared" si="0"/>
        <v>0</v>
      </c>
      <c r="E13" s="74">
        <f t="shared" si="1"/>
        <v>0</v>
      </c>
      <c r="F13" s="74">
        <f t="shared" si="2"/>
        <v>0</v>
      </c>
      <c r="G13" s="151">
        <v>0</v>
      </c>
      <c r="H13" s="73">
        <f t="shared" si="3"/>
        <v>0</v>
      </c>
      <c r="I13" s="74">
        <f t="shared" si="4"/>
        <v>0</v>
      </c>
      <c r="J13" s="74">
        <f t="shared" si="5"/>
        <v>0</v>
      </c>
      <c r="K13" s="151">
        <v>0</v>
      </c>
      <c r="L13" s="76">
        <f t="shared" ref="L13:L60" si="6">C13*1.2881166</f>
        <v>1314.9800828068019</v>
      </c>
      <c r="M13" s="77">
        <f>L13*1.385</f>
        <v>1821.2474146874206</v>
      </c>
      <c r="N13" s="77">
        <f>L13/4</f>
        <v>328.74502070170047</v>
      </c>
      <c r="O13" s="77">
        <f>L13/5</f>
        <v>262.99601656136036</v>
      </c>
    </row>
    <row r="14" spans="2:18" ht="20.25" customHeight="1" x14ac:dyDescent="0.3">
      <c r="B14" s="72" t="s">
        <v>52</v>
      </c>
      <c r="C14" s="165">
        <v>1776.880670175</v>
      </c>
      <c r="D14" s="73">
        <f>IF(G14/1.2881&lt;C14/4,0,G14/1.2881)</f>
        <v>0</v>
      </c>
      <c r="E14" s="74">
        <f t="shared" si="1"/>
        <v>0</v>
      </c>
      <c r="F14" s="74">
        <f t="shared" ref="F14" si="7">(D14+E14)*10.41%</f>
        <v>0</v>
      </c>
      <c r="G14" s="151">
        <v>0</v>
      </c>
      <c r="H14" s="73">
        <f t="shared" ref="H14" si="8">IF(K14/1.2881&lt;C14/5,0,K14/1.2881)</f>
        <v>0</v>
      </c>
      <c r="I14" s="74">
        <f t="shared" si="4"/>
        <v>0</v>
      </c>
      <c r="J14" s="74">
        <f t="shared" ref="J14" si="9">(H14+I14)*10.41%</f>
        <v>0</v>
      </c>
      <c r="K14" s="151">
        <v>0</v>
      </c>
      <c r="L14" s="76">
        <f t="shared" si="6"/>
        <v>2288.8294874715421</v>
      </c>
      <c r="M14" s="77">
        <f t="shared" ref="M14:M60" si="10">L14*1.385</f>
        <v>3170.0288401480857</v>
      </c>
      <c r="N14" s="77">
        <f t="shared" ref="N14:N60" si="11">L14/4</f>
        <v>572.20737186788551</v>
      </c>
      <c r="O14" s="77">
        <f t="shared" ref="O14:O60" si="12">L14/5</f>
        <v>457.76589749430843</v>
      </c>
    </row>
    <row r="15" spans="2:18" ht="20.25" customHeight="1" x14ac:dyDescent="0.3">
      <c r="B15" s="72" t="s">
        <v>53</v>
      </c>
      <c r="C15" s="165">
        <v>1086.2442276725001</v>
      </c>
      <c r="D15" s="73">
        <f t="shared" ref="D15:D60" si="13">IF(G15/1.2881&lt;C15/4,0,G15/1.2881)</f>
        <v>0</v>
      </c>
      <c r="E15" s="74">
        <f t="shared" si="1"/>
        <v>0</v>
      </c>
      <c r="F15" s="74">
        <f t="shared" ref="F15:F60" si="14">(D15+E15)*10.41%</f>
        <v>0</v>
      </c>
      <c r="G15" s="151">
        <v>0</v>
      </c>
      <c r="H15" s="73">
        <f t="shared" ref="H15:H60" si="15">IF(K15/1.2881&lt;C15/5,0,K15/1.2881)</f>
        <v>0</v>
      </c>
      <c r="I15" s="74">
        <f t="shared" si="4"/>
        <v>0</v>
      </c>
      <c r="J15" s="74">
        <f t="shared" ref="J15:J60" si="16">(H15+I15)*10.41%</f>
        <v>0</v>
      </c>
      <c r="K15" s="151">
        <v>0</v>
      </c>
      <c r="L15" s="76">
        <f t="shared" si="6"/>
        <v>1399.2092213191268</v>
      </c>
      <c r="M15" s="77">
        <f t="shared" si="10"/>
        <v>1937.9047715269905</v>
      </c>
      <c r="N15" s="77">
        <f t="shared" si="11"/>
        <v>349.80230532978169</v>
      </c>
      <c r="O15" s="77">
        <f t="shared" si="12"/>
        <v>279.84184426382535</v>
      </c>
    </row>
    <row r="16" spans="2:18" ht="20.25" customHeight="1" x14ac:dyDescent="0.3">
      <c r="B16" s="72" t="s">
        <v>54</v>
      </c>
      <c r="C16" s="165">
        <v>1690.0399368449998</v>
      </c>
      <c r="D16" s="73">
        <f t="shared" si="13"/>
        <v>0</v>
      </c>
      <c r="E16" s="74">
        <f t="shared" si="1"/>
        <v>0</v>
      </c>
      <c r="F16" s="74">
        <f t="shared" si="14"/>
        <v>0</v>
      </c>
      <c r="G16" s="151">
        <v>0</v>
      </c>
      <c r="H16" s="73">
        <f t="shared" si="15"/>
        <v>0</v>
      </c>
      <c r="I16" s="74">
        <f t="shared" si="4"/>
        <v>0</v>
      </c>
      <c r="J16" s="74">
        <f t="shared" si="16"/>
        <v>0</v>
      </c>
      <c r="K16" s="151">
        <v>0</v>
      </c>
      <c r="L16" s="76">
        <f t="shared" si="6"/>
        <v>2176.9684973129956</v>
      </c>
      <c r="M16" s="77">
        <f t="shared" si="10"/>
        <v>3015.1013687784989</v>
      </c>
      <c r="N16" s="77">
        <f t="shared" si="11"/>
        <v>544.24212432824891</v>
      </c>
      <c r="O16" s="77">
        <f t="shared" si="12"/>
        <v>435.3936994625991</v>
      </c>
    </row>
    <row r="17" spans="2:15" ht="20.25" customHeight="1" x14ac:dyDescent="0.3">
      <c r="B17" s="72" t="s">
        <v>55</v>
      </c>
      <c r="C17" s="165">
        <v>1069.3688824975</v>
      </c>
      <c r="D17" s="73">
        <f t="shared" si="13"/>
        <v>0</v>
      </c>
      <c r="E17" s="74">
        <f t="shared" si="1"/>
        <v>0</v>
      </c>
      <c r="F17" s="74">
        <f t="shared" si="14"/>
        <v>0</v>
      </c>
      <c r="G17" s="151">
        <v>0</v>
      </c>
      <c r="H17" s="73">
        <f t="shared" si="15"/>
        <v>0</v>
      </c>
      <c r="I17" s="74">
        <f t="shared" si="4"/>
        <v>0</v>
      </c>
      <c r="J17" s="74">
        <f t="shared" si="16"/>
        <v>0</v>
      </c>
      <c r="K17" s="151">
        <v>0</v>
      </c>
      <c r="L17" s="76">
        <f t="shared" si="6"/>
        <v>1377.4718090684792</v>
      </c>
      <c r="M17" s="77">
        <f t="shared" si="10"/>
        <v>1907.7984555598437</v>
      </c>
      <c r="N17" s="77">
        <f t="shared" si="11"/>
        <v>344.36795226711979</v>
      </c>
      <c r="O17" s="77">
        <f t="shared" si="12"/>
        <v>275.49436181369583</v>
      </c>
    </row>
    <row r="18" spans="2:15" ht="20.25" customHeight="1" x14ac:dyDescent="0.3">
      <c r="B18" s="72" t="s">
        <v>56</v>
      </c>
      <c r="C18" s="165">
        <v>996.59783879499992</v>
      </c>
      <c r="D18" s="73">
        <f t="shared" si="13"/>
        <v>0</v>
      </c>
      <c r="E18" s="74">
        <f t="shared" si="1"/>
        <v>0</v>
      </c>
      <c r="F18" s="74">
        <f t="shared" si="14"/>
        <v>0</v>
      </c>
      <c r="G18" s="151">
        <v>0</v>
      </c>
      <c r="H18" s="73">
        <f t="shared" si="15"/>
        <v>0</v>
      </c>
      <c r="I18" s="74">
        <f t="shared" si="4"/>
        <v>0</v>
      </c>
      <c r="J18" s="74">
        <f t="shared" si="16"/>
        <v>0</v>
      </c>
      <c r="K18" s="151">
        <v>0</v>
      </c>
      <c r="L18" s="76">
        <f t="shared" si="6"/>
        <v>1283.7342196759632</v>
      </c>
      <c r="M18" s="77">
        <f t="shared" si="10"/>
        <v>1777.9718942512091</v>
      </c>
      <c r="N18" s="77">
        <f t="shared" si="11"/>
        <v>320.93355491899081</v>
      </c>
      <c r="O18" s="77">
        <f t="shared" si="12"/>
        <v>256.74684393519266</v>
      </c>
    </row>
    <row r="19" spans="2:15" ht="20.25" customHeight="1" x14ac:dyDescent="0.3">
      <c r="B19" s="78" t="s">
        <v>57</v>
      </c>
      <c r="C19" s="165">
        <v>904.69450191249996</v>
      </c>
      <c r="D19" s="73">
        <f t="shared" si="13"/>
        <v>0</v>
      </c>
      <c r="E19" s="74">
        <f t="shared" si="1"/>
        <v>0</v>
      </c>
      <c r="F19" s="74">
        <f t="shared" si="14"/>
        <v>0</v>
      </c>
      <c r="G19" s="151">
        <v>0</v>
      </c>
      <c r="H19" s="73">
        <f t="shared" si="15"/>
        <v>0</v>
      </c>
      <c r="I19" s="74">
        <f t="shared" si="4"/>
        <v>0</v>
      </c>
      <c r="J19" s="74">
        <f t="shared" si="16"/>
        <v>0</v>
      </c>
      <c r="K19" s="151">
        <v>0</v>
      </c>
      <c r="L19" s="76">
        <f t="shared" si="6"/>
        <v>1165.352005842223</v>
      </c>
      <c r="M19" s="77">
        <f t="shared" si="10"/>
        <v>1614.0125280914788</v>
      </c>
      <c r="N19" s="77">
        <f t="shared" si="11"/>
        <v>291.33800146055574</v>
      </c>
      <c r="O19" s="77">
        <f t="shared" si="12"/>
        <v>233.07040116844459</v>
      </c>
    </row>
    <row r="20" spans="2:15" ht="20.25" customHeight="1" x14ac:dyDescent="0.3">
      <c r="B20" s="72" t="s">
        <v>38</v>
      </c>
      <c r="C20" s="165">
        <v>805.55443725249995</v>
      </c>
      <c r="D20" s="73">
        <f t="shared" si="13"/>
        <v>0</v>
      </c>
      <c r="E20" s="74">
        <f t="shared" si="1"/>
        <v>0</v>
      </c>
      <c r="F20" s="74">
        <f t="shared" si="14"/>
        <v>0</v>
      </c>
      <c r="G20" s="151">
        <v>0</v>
      </c>
      <c r="H20" s="73">
        <f t="shared" si="15"/>
        <v>0</v>
      </c>
      <c r="I20" s="74">
        <f t="shared" si="4"/>
        <v>0</v>
      </c>
      <c r="J20" s="74">
        <f t="shared" si="16"/>
        <v>0</v>
      </c>
      <c r="K20" s="151">
        <v>0</v>
      </c>
      <c r="L20" s="76">
        <f t="shared" si="6"/>
        <v>1037.6480428286036</v>
      </c>
      <c r="M20" s="77">
        <f t="shared" si="10"/>
        <v>1437.142539317616</v>
      </c>
      <c r="N20" s="77">
        <f t="shared" si="11"/>
        <v>259.4120107071509</v>
      </c>
      <c r="O20" s="77">
        <f t="shared" si="12"/>
        <v>207.52960856572071</v>
      </c>
    </row>
    <row r="21" spans="2:15" ht="20.25" customHeight="1" x14ac:dyDescent="0.3">
      <c r="B21" s="72" t="s">
        <v>28</v>
      </c>
      <c r="C21" s="165">
        <v>976.56483700749993</v>
      </c>
      <c r="D21" s="73">
        <f t="shared" si="13"/>
        <v>0</v>
      </c>
      <c r="E21" s="74">
        <f t="shared" si="1"/>
        <v>0</v>
      </c>
      <c r="F21" s="74">
        <f t="shared" si="14"/>
        <v>0</v>
      </c>
      <c r="G21" s="151">
        <v>0</v>
      </c>
      <c r="H21" s="73">
        <f t="shared" si="15"/>
        <v>0</v>
      </c>
      <c r="I21" s="74">
        <f t="shared" si="4"/>
        <v>0</v>
      </c>
      <c r="J21" s="74">
        <f t="shared" si="16"/>
        <v>0</v>
      </c>
      <c r="K21" s="151">
        <v>0</v>
      </c>
      <c r="L21" s="76">
        <f t="shared" si="6"/>
        <v>1257.9293775256549</v>
      </c>
      <c r="M21" s="77">
        <f t="shared" si="10"/>
        <v>1742.232187873032</v>
      </c>
      <c r="N21" s="77">
        <f t="shared" si="11"/>
        <v>314.48234438141372</v>
      </c>
      <c r="O21" s="77">
        <f t="shared" si="12"/>
        <v>251.58587550513099</v>
      </c>
    </row>
    <row r="22" spans="2:15" ht="20.25" customHeight="1" x14ac:dyDescent="0.3">
      <c r="B22" s="72" t="s">
        <v>42</v>
      </c>
      <c r="C22" s="165">
        <v>0</v>
      </c>
      <c r="D22" s="73">
        <f t="shared" si="13"/>
        <v>0</v>
      </c>
      <c r="E22" s="74">
        <f t="shared" si="1"/>
        <v>0</v>
      </c>
      <c r="F22" s="74">
        <f t="shared" si="14"/>
        <v>0</v>
      </c>
      <c r="G22" s="151">
        <v>0</v>
      </c>
      <c r="H22" s="73">
        <f t="shared" si="15"/>
        <v>0</v>
      </c>
      <c r="I22" s="74">
        <f t="shared" si="4"/>
        <v>0</v>
      </c>
      <c r="J22" s="74">
        <f t="shared" si="16"/>
        <v>0</v>
      </c>
      <c r="K22" s="151">
        <v>0</v>
      </c>
      <c r="L22" s="76">
        <f t="shared" si="6"/>
        <v>0</v>
      </c>
      <c r="M22" s="77">
        <f t="shared" si="10"/>
        <v>0</v>
      </c>
      <c r="N22" s="77">
        <f t="shared" si="11"/>
        <v>0</v>
      </c>
      <c r="O22" s="77">
        <f t="shared" si="12"/>
        <v>0</v>
      </c>
    </row>
    <row r="23" spans="2:15" ht="20.25" customHeight="1" x14ac:dyDescent="0.3">
      <c r="B23" s="72" t="s">
        <v>29</v>
      </c>
      <c r="C23" s="165">
        <v>1040.88785515</v>
      </c>
      <c r="D23" s="73">
        <f t="shared" si="13"/>
        <v>0</v>
      </c>
      <c r="E23" s="74">
        <f t="shared" si="1"/>
        <v>0</v>
      </c>
      <c r="F23" s="74">
        <f t="shared" si="14"/>
        <v>0</v>
      </c>
      <c r="G23" s="151">
        <v>0</v>
      </c>
      <c r="H23" s="73">
        <f t="shared" si="15"/>
        <v>0</v>
      </c>
      <c r="I23" s="74">
        <f t="shared" si="4"/>
        <v>0</v>
      </c>
      <c r="J23" s="74">
        <f t="shared" si="16"/>
        <v>0</v>
      </c>
      <c r="K23" s="151">
        <v>0</v>
      </c>
      <c r="L23" s="76">
        <f t="shared" si="6"/>
        <v>1340.7849249571104</v>
      </c>
      <c r="M23" s="77">
        <f t="shared" si="10"/>
        <v>1856.9871210655979</v>
      </c>
      <c r="N23" s="77">
        <f t="shared" si="11"/>
        <v>335.19623123927761</v>
      </c>
      <c r="O23" s="77">
        <f t="shared" si="12"/>
        <v>268.15698499142206</v>
      </c>
    </row>
    <row r="24" spans="2:15" ht="20.25" customHeight="1" x14ac:dyDescent="0.3">
      <c r="B24" s="72" t="s">
        <v>30</v>
      </c>
      <c r="C24" s="165">
        <v>630.36143660749997</v>
      </c>
      <c r="D24" s="73">
        <f t="shared" si="13"/>
        <v>0</v>
      </c>
      <c r="E24" s="74">
        <f t="shared" si="1"/>
        <v>0</v>
      </c>
      <c r="F24" s="74">
        <f t="shared" si="14"/>
        <v>0</v>
      </c>
      <c r="G24" s="151">
        <v>0</v>
      </c>
      <c r="H24" s="73">
        <f t="shared" si="15"/>
        <v>0</v>
      </c>
      <c r="I24" s="74">
        <f t="shared" si="4"/>
        <v>0</v>
      </c>
      <c r="J24" s="74">
        <f t="shared" si="16"/>
        <v>0</v>
      </c>
      <c r="K24" s="151">
        <v>0</v>
      </c>
      <c r="L24" s="76">
        <f t="shared" si="6"/>
        <v>811.97903049396837</v>
      </c>
      <c r="M24" s="77">
        <f t="shared" si="10"/>
        <v>1124.5909572341461</v>
      </c>
      <c r="N24" s="77">
        <f t="shared" si="11"/>
        <v>202.99475762349209</v>
      </c>
      <c r="O24" s="77">
        <f t="shared" si="12"/>
        <v>162.39580609879368</v>
      </c>
    </row>
    <row r="25" spans="2:15" ht="20.25" customHeight="1" x14ac:dyDescent="0.3">
      <c r="B25" s="72" t="s">
        <v>99</v>
      </c>
      <c r="C25" s="165">
        <v>719.90429575999997</v>
      </c>
      <c r="D25" s="73">
        <f t="shared" si="13"/>
        <v>0</v>
      </c>
      <c r="E25" s="74">
        <f t="shared" si="1"/>
        <v>0</v>
      </c>
      <c r="F25" s="74">
        <f t="shared" si="14"/>
        <v>0</v>
      </c>
      <c r="G25" s="151">
        <v>0</v>
      </c>
      <c r="H25" s="73">
        <f t="shared" si="15"/>
        <v>0</v>
      </c>
      <c r="I25" s="74">
        <f t="shared" si="4"/>
        <v>0</v>
      </c>
      <c r="J25" s="74">
        <f t="shared" si="16"/>
        <v>0</v>
      </c>
      <c r="K25" s="151">
        <v>0</v>
      </c>
      <c r="L25" s="76">
        <f t="shared" si="6"/>
        <v>927.32067377976557</v>
      </c>
      <c r="M25" s="77">
        <f t="shared" si="10"/>
        <v>1284.3391331849753</v>
      </c>
      <c r="N25" s="77">
        <f t="shared" si="11"/>
        <v>231.83016844494139</v>
      </c>
      <c r="O25" s="77">
        <f t="shared" si="12"/>
        <v>185.46413475595313</v>
      </c>
    </row>
    <row r="26" spans="2:15" ht="20.25" customHeight="1" x14ac:dyDescent="0.3">
      <c r="B26" s="72" t="s">
        <v>1</v>
      </c>
      <c r="C26" s="165">
        <v>1760.2848552574999</v>
      </c>
      <c r="D26" s="73">
        <f t="shared" si="13"/>
        <v>0</v>
      </c>
      <c r="E26" s="74">
        <f t="shared" si="1"/>
        <v>0</v>
      </c>
      <c r="F26" s="74">
        <f t="shared" si="14"/>
        <v>0</v>
      </c>
      <c r="G26" s="151">
        <v>0</v>
      </c>
      <c r="H26" s="73">
        <f t="shared" si="15"/>
        <v>0</v>
      </c>
      <c r="I26" s="74">
        <f t="shared" si="4"/>
        <v>0</v>
      </c>
      <c r="J26" s="74">
        <f t="shared" si="16"/>
        <v>0</v>
      </c>
      <c r="K26" s="151">
        <v>0</v>
      </c>
      <c r="L26" s="76">
        <f t="shared" si="6"/>
        <v>2267.4521427857826</v>
      </c>
      <c r="M26" s="77">
        <f t="shared" si="10"/>
        <v>3140.421217758309</v>
      </c>
      <c r="N26" s="77">
        <f t="shared" si="11"/>
        <v>566.86303569644565</v>
      </c>
      <c r="O26" s="77">
        <f t="shared" si="12"/>
        <v>453.49042855715652</v>
      </c>
    </row>
    <row r="27" spans="2:15" ht="20.25" customHeight="1" x14ac:dyDescent="0.3">
      <c r="B27" s="72" t="s">
        <v>58</v>
      </c>
      <c r="C27" s="165">
        <v>2478.439498665</v>
      </c>
      <c r="D27" s="73">
        <f t="shared" si="13"/>
        <v>0</v>
      </c>
      <c r="E27" s="74">
        <f t="shared" si="1"/>
        <v>0</v>
      </c>
      <c r="F27" s="74">
        <f t="shared" si="14"/>
        <v>0</v>
      </c>
      <c r="G27" s="151">
        <v>0</v>
      </c>
      <c r="H27" s="73">
        <f t="shared" si="15"/>
        <v>0</v>
      </c>
      <c r="I27" s="74">
        <f t="shared" si="4"/>
        <v>0</v>
      </c>
      <c r="J27" s="74">
        <f t="shared" si="16"/>
        <v>0</v>
      </c>
      <c r="K27" s="151">
        <v>0</v>
      </c>
      <c r="L27" s="76">
        <f t="shared" si="6"/>
        <v>3192.5190603260644</v>
      </c>
      <c r="M27" s="77">
        <f t="shared" si="10"/>
        <v>4421.6388985515996</v>
      </c>
      <c r="N27" s="77">
        <f t="shared" si="11"/>
        <v>798.1297650815161</v>
      </c>
      <c r="O27" s="77">
        <f t="shared" si="12"/>
        <v>638.50381206521286</v>
      </c>
    </row>
    <row r="28" spans="2:15" ht="20.25" customHeight="1" x14ac:dyDescent="0.3">
      <c r="B28" s="72" t="s">
        <v>59</v>
      </c>
      <c r="C28" s="165">
        <v>1807.4633509399998</v>
      </c>
      <c r="D28" s="73">
        <f t="shared" si="13"/>
        <v>0</v>
      </c>
      <c r="E28" s="74">
        <f t="shared" si="1"/>
        <v>0</v>
      </c>
      <c r="F28" s="74">
        <f t="shared" si="14"/>
        <v>0</v>
      </c>
      <c r="G28" s="151">
        <v>0</v>
      </c>
      <c r="H28" s="73">
        <f t="shared" si="15"/>
        <v>0</v>
      </c>
      <c r="I28" s="74">
        <f t="shared" si="4"/>
        <v>0</v>
      </c>
      <c r="J28" s="74">
        <f t="shared" si="16"/>
        <v>0</v>
      </c>
      <c r="K28" s="151">
        <v>0</v>
      </c>
      <c r="L28" s="76">
        <f t="shared" si="6"/>
        <v>2328.2235462374392</v>
      </c>
      <c r="M28" s="77">
        <f t="shared" si="10"/>
        <v>3224.5896115388532</v>
      </c>
      <c r="N28" s="77">
        <f t="shared" si="11"/>
        <v>582.05588655935981</v>
      </c>
      <c r="O28" s="77">
        <f t="shared" si="12"/>
        <v>465.64470924748787</v>
      </c>
    </row>
    <row r="29" spans="2:15" ht="20.25" customHeight="1" x14ac:dyDescent="0.3">
      <c r="B29" s="72" t="s">
        <v>60</v>
      </c>
      <c r="C29" s="165">
        <v>1365.6709554474999</v>
      </c>
      <c r="D29" s="73">
        <f t="shared" si="13"/>
        <v>0</v>
      </c>
      <c r="E29" s="74">
        <f t="shared" si="1"/>
        <v>0</v>
      </c>
      <c r="F29" s="74">
        <f t="shared" si="14"/>
        <v>0</v>
      </c>
      <c r="G29" s="151">
        <v>0</v>
      </c>
      <c r="H29" s="73">
        <f t="shared" si="15"/>
        <v>0</v>
      </c>
      <c r="I29" s="74">
        <f t="shared" si="4"/>
        <v>0</v>
      </c>
      <c r="J29" s="74">
        <f t="shared" si="16"/>
        <v>0</v>
      </c>
      <c r="K29" s="151">
        <v>0</v>
      </c>
      <c r="L29" s="76">
        <f t="shared" si="6"/>
        <v>1759.143427849785</v>
      </c>
      <c r="M29" s="77">
        <f t="shared" si="10"/>
        <v>2436.4136475719524</v>
      </c>
      <c r="N29" s="77">
        <f t="shared" si="11"/>
        <v>439.78585696244625</v>
      </c>
      <c r="O29" s="77">
        <f t="shared" si="12"/>
        <v>351.82868556995697</v>
      </c>
    </row>
    <row r="30" spans="2:15" ht="20.25" customHeight="1" x14ac:dyDescent="0.3">
      <c r="B30" s="72" t="s">
        <v>48</v>
      </c>
      <c r="C30" s="165">
        <v>1020.8548533625</v>
      </c>
      <c r="D30" s="73">
        <f t="shared" si="13"/>
        <v>0</v>
      </c>
      <c r="E30" s="74">
        <f t="shared" si="1"/>
        <v>0</v>
      </c>
      <c r="F30" s="74">
        <f t="shared" si="14"/>
        <v>0</v>
      </c>
      <c r="G30" s="151">
        <v>0</v>
      </c>
      <c r="H30" s="73">
        <f t="shared" si="15"/>
        <v>0</v>
      </c>
      <c r="I30" s="74">
        <f t="shared" si="4"/>
        <v>0</v>
      </c>
      <c r="J30" s="74">
        <f t="shared" si="16"/>
        <v>0</v>
      </c>
      <c r="K30" s="151">
        <v>0</v>
      </c>
      <c r="L30" s="76">
        <f t="shared" si="6"/>
        <v>1314.9800828068019</v>
      </c>
      <c r="M30" s="77">
        <f t="shared" si="10"/>
        <v>1821.2474146874206</v>
      </c>
      <c r="N30" s="77">
        <f t="shared" si="11"/>
        <v>328.74502070170047</v>
      </c>
      <c r="O30" s="77">
        <f t="shared" si="12"/>
        <v>262.99601656136036</v>
      </c>
    </row>
    <row r="31" spans="2:15" ht="20.25" customHeight="1" x14ac:dyDescent="0.3">
      <c r="B31" s="72" t="s">
        <v>25</v>
      </c>
      <c r="C31" s="165">
        <v>996.59783879499992</v>
      </c>
      <c r="D31" s="73">
        <f t="shared" si="13"/>
        <v>0</v>
      </c>
      <c r="E31" s="74">
        <f t="shared" si="1"/>
        <v>0</v>
      </c>
      <c r="F31" s="74">
        <f t="shared" si="14"/>
        <v>0</v>
      </c>
      <c r="G31" s="151">
        <v>0</v>
      </c>
      <c r="H31" s="73">
        <f t="shared" si="15"/>
        <v>0</v>
      </c>
      <c r="I31" s="74">
        <f t="shared" si="4"/>
        <v>0</v>
      </c>
      <c r="J31" s="74">
        <f t="shared" si="16"/>
        <v>0</v>
      </c>
      <c r="K31" s="151">
        <v>0</v>
      </c>
      <c r="L31" s="76">
        <f t="shared" si="6"/>
        <v>1283.7342196759632</v>
      </c>
      <c r="M31" s="77">
        <f t="shared" si="10"/>
        <v>1777.9718942512091</v>
      </c>
      <c r="N31" s="77">
        <f t="shared" si="11"/>
        <v>320.93355491899081</v>
      </c>
      <c r="O31" s="77">
        <f t="shared" si="12"/>
        <v>256.74684393519266</v>
      </c>
    </row>
    <row r="32" spans="2:15" ht="20.25" customHeight="1" x14ac:dyDescent="0.3">
      <c r="B32" s="72" t="s">
        <v>26</v>
      </c>
      <c r="C32" s="165">
        <v>758.8625312774999</v>
      </c>
      <c r="D32" s="73">
        <f t="shared" si="13"/>
        <v>0</v>
      </c>
      <c r="E32" s="74">
        <f t="shared" si="1"/>
        <v>0</v>
      </c>
      <c r="F32" s="74">
        <f t="shared" si="14"/>
        <v>0</v>
      </c>
      <c r="G32" s="151">
        <v>0</v>
      </c>
      <c r="H32" s="73">
        <f t="shared" si="15"/>
        <v>0</v>
      </c>
      <c r="I32" s="74">
        <f t="shared" si="4"/>
        <v>0</v>
      </c>
      <c r="J32" s="74">
        <f t="shared" si="16"/>
        <v>0</v>
      </c>
      <c r="K32" s="151">
        <v>0</v>
      </c>
      <c r="L32" s="76">
        <f t="shared" si="6"/>
        <v>977.50342365656684</v>
      </c>
      <c r="M32" s="77">
        <f t="shared" si="10"/>
        <v>1353.8422417643451</v>
      </c>
      <c r="N32" s="77">
        <f t="shared" si="11"/>
        <v>244.37585591414171</v>
      </c>
      <c r="O32" s="77">
        <f t="shared" si="12"/>
        <v>195.50068473131336</v>
      </c>
    </row>
    <row r="33" spans="2:15" ht="20.25" customHeight="1" x14ac:dyDescent="0.3">
      <c r="B33" s="72" t="s">
        <v>49</v>
      </c>
      <c r="C33" s="165">
        <v>1020.8548533625</v>
      </c>
      <c r="D33" s="73">
        <f t="shared" si="13"/>
        <v>0</v>
      </c>
      <c r="E33" s="74">
        <f t="shared" si="1"/>
        <v>0</v>
      </c>
      <c r="F33" s="74">
        <f t="shared" si="14"/>
        <v>0</v>
      </c>
      <c r="G33" s="151">
        <v>0</v>
      </c>
      <c r="H33" s="73">
        <f t="shared" si="15"/>
        <v>0</v>
      </c>
      <c r="I33" s="74">
        <f t="shared" si="4"/>
        <v>0</v>
      </c>
      <c r="J33" s="74">
        <f t="shared" si="16"/>
        <v>0</v>
      </c>
      <c r="K33" s="151">
        <v>0</v>
      </c>
      <c r="L33" s="76">
        <f t="shared" si="6"/>
        <v>1314.9800828068019</v>
      </c>
      <c r="M33" s="77">
        <f t="shared" si="10"/>
        <v>1821.2474146874206</v>
      </c>
      <c r="N33" s="77">
        <f t="shared" si="11"/>
        <v>328.74502070170047</v>
      </c>
      <c r="O33" s="77">
        <f t="shared" si="12"/>
        <v>262.99601656136036</v>
      </c>
    </row>
    <row r="34" spans="2:15" ht="20.25" customHeight="1" x14ac:dyDescent="0.3">
      <c r="B34" s="72" t="s">
        <v>50</v>
      </c>
      <c r="C34" s="165">
        <v>921.24890493999987</v>
      </c>
      <c r="D34" s="73">
        <f t="shared" si="13"/>
        <v>0</v>
      </c>
      <c r="E34" s="74">
        <f t="shared" si="1"/>
        <v>0</v>
      </c>
      <c r="F34" s="74">
        <f t="shared" si="14"/>
        <v>0</v>
      </c>
      <c r="G34" s="151">
        <v>0</v>
      </c>
      <c r="H34" s="73">
        <f t="shared" si="15"/>
        <v>0</v>
      </c>
      <c r="I34" s="74">
        <f t="shared" si="4"/>
        <v>0</v>
      </c>
      <c r="J34" s="74">
        <f t="shared" si="16"/>
        <v>0</v>
      </c>
      <c r="K34" s="151">
        <v>0</v>
      </c>
      <c r="L34" s="76">
        <f t="shared" si="6"/>
        <v>1186.6760071850358</v>
      </c>
      <c r="M34" s="77">
        <f t="shared" si="10"/>
        <v>1643.5462699512746</v>
      </c>
      <c r="N34" s="77">
        <f t="shared" si="11"/>
        <v>296.66900179625895</v>
      </c>
      <c r="O34" s="77">
        <f t="shared" si="12"/>
        <v>237.33520143700716</v>
      </c>
    </row>
    <row r="35" spans="2:15" ht="20.25" customHeight="1" x14ac:dyDescent="0.3">
      <c r="B35" s="72" t="s">
        <v>20</v>
      </c>
      <c r="C35" s="165">
        <v>740.81730020999987</v>
      </c>
      <c r="D35" s="73">
        <f t="shared" si="13"/>
        <v>0</v>
      </c>
      <c r="E35" s="74">
        <f t="shared" si="1"/>
        <v>0</v>
      </c>
      <c r="F35" s="74">
        <f t="shared" si="14"/>
        <v>0</v>
      </c>
      <c r="G35" s="151">
        <v>0</v>
      </c>
      <c r="H35" s="73">
        <f t="shared" si="15"/>
        <v>0</v>
      </c>
      <c r="I35" s="74">
        <f t="shared" si="4"/>
        <v>0</v>
      </c>
      <c r="J35" s="74">
        <f t="shared" si="16"/>
        <v>0</v>
      </c>
      <c r="K35" s="151">
        <v>0</v>
      </c>
      <c r="L35" s="76">
        <f t="shared" si="6"/>
        <v>954.25906196768426</v>
      </c>
      <c r="M35" s="77">
        <f t="shared" si="10"/>
        <v>1321.6488008252427</v>
      </c>
      <c r="N35" s="77">
        <f t="shared" si="11"/>
        <v>238.56476549192107</v>
      </c>
      <c r="O35" s="77">
        <f t="shared" si="12"/>
        <v>190.85181239353685</v>
      </c>
    </row>
    <row r="36" spans="2:15" ht="20.25" customHeight="1" x14ac:dyDescent="0.3">
      <c r="B36" s="72" t="s">
        <v>24</v>
      </c>
      <c r="C36" s="165">
        <v>889.48598530999993</v>
      </c>
      <c r="D36" s="73">
        <f t="shared" si="13"/>
        <v>0</v>
      </c>
      <c r="E36" s="74">
        <f t="shared" si="1"/>
        <v>0</v>
      </c>
      <c r="F36" s="74">
        <f t="shared" si="14"/>
        <v>0</v>
      </c>
      <c r="G36" s="151">
        <v>0</v>
      </c>
      <c r="H36" s="73">
        <f t="shared" si="15"/>
        <v>0</v>
      </c>
      <c r="I36" s="74">
        <f t="shared" si="4"/>
        <v>0</v>
      </c>
      <c r="J36" s="74">
        <f t="shared" si="16"/>
        <v>0</v>
      </c>
      <c r="K36" s="151">
        <v>0</v>
      </c>
      <c r="L36" s="76">
        <f t="shared" si="6"/>
        <v>1145.7616631451669</v>
      </c>
      <c r="M36" s="77">
        <f t="shared" si="10"/>
        <v>1586.8799034560561</v>
      </c>
      <c r="N36" s="77">
        <f t="shared" si="11"/>
        <v>286.44041578629174</v>
      </c>
      <c r="O36" s="77">
        <f t="shared" si="12"/>
        <v>229.1523326290334</v>
      </c>
    </row>
    <row r="37" spans="2:15" ht="20.25" customHeight="1" x14ac:dyDescent="0.3">
      <c r="B37" s="72" t="s">
        <v>2</v>
      </c>
      <c r="C37" s="165">
        <v>889.48598530999993</v>
      </c>
      <c r="D37" s="73">
        <f t="shared" si="13"/>
        <v>0</v>
      </c>
      <c r="E37" s="74">
        <f t="shared" si="1"/>
        <v>0</v>
      </c>
      <c r="F37" s="74">
        <f t="shared" si="14"/>
        <v>0</v>
      </c>
      <c r="G37" s="151">
        <v>0</v>
      </c>
      <c r="H37" s="73">
        <f t="shared" si="15"/>
        <v>0</v>
      </c>
      <c r="I37" s="74">
        <f t="shared" si="4"/>
        <v>0</v>
      </c>
      <c r="J37" s="74">
        <f t="shared" si="16"/>
        <v>0</v>
      </c>
      <c r="K37" s="151">
        <v>0</v>
      </c>
      <c r="L37" s="76">
        <f t="shared" si="6"/>
        <v>1145.7616631451669</v>
      </c>
      <c r="M37" s="77">
        <f t="shared" si="10"/>
        <v>1586.8799034560561</v>
      </c>
      <c r="N37" s="77">
        <f t="shared" si="11"/>
        <v>286.44041578629174</v>
      </c>
      <c r="O37" s="77">
        <f t="shared" si="12"/>
        <v>229.1523326290334</v>
      </c>
    </row>
    <row r="38" spans="2:15" ht="20.25" customHeight="1" x14ac:dyDescent="0.3">
      <c r="B38" s="72" t="s">
        <v>17</v>
      </c>
      <c r="C38" s="165">
        <v>622.63811912249992</v>
      </c>
      <c r="D38" s="73">
        <f t="shared" si="13"/>
        <v>0</v>
      </c>
      <c r="E38" s="74">
        <f t="shared" si="1"/>
        <v>0</v>
      </c>
      <c r="F38" s="74">
        <f t="shared" si="14"/>
        <v>0</v>
      </c>
      <c r="G38" s="151">
        <v>0</v>
      </c>
      <c r="H38" s="73">
        <f t="shared" si="15"/>
        <v>0</v>
      </c>
      <c r="I38" s="74">
        <f t="shared" si="4"/>
        <v>0</v>
      </c>
      <c r="J38" s="74">
        <f t="shared" si="16"/>
        <v>0</v>
      </c>
      <c r="K38" s="151">
        <v>0</v>
      </c>
      <c r="L38" s="76">
        <f t="shared" si="6"/>
        <v>802.03049703446959</v>
      </c>
      <c r="M38" s="77">
        <f t="shared" si="10"/>
        <v>1110.8122383927405</v>
      </c>
      <c r="N38" s="77">
        <f t="shared" si="11"/>
        <v>200.5076242586174</v>
      </c>
      <c r="O38" s="77">
        <f t="shared" si="12"/>
        <v>160.40609940689393</v>
      </c>
    </row>
    <row r="39" spans="2:15" ht="20.25" customHeight="1" x14ac:dyDescent="0.3">
      <c r="B39" s="72" t="s">
        <v>51</v>
      </c>
      <c r="C39" s="165">
        <v>1086.2442276725001</v>
      </c>
      <c r="D39" s="73">
        <f t="shared" si="13"/>
        <v>0</v>
      </c>
      <c r="E39" s="74">
        <f t="shared" si="1"/>
        <v>0</v>
      </c>
      <c r="F39" s="74">
        <f t="shared" si="14"/>
        <v>0</v>
      </c>
      <c r="G39" s="151">
        <v>0</v>
      </c>
      <c r="H39" s="73">
        <f t="shared" si="15"/>
        <v>0</v>
      </c>
      <c r="I39" s="74">
        <f t="shared" si="4"/>
        <v>0</v>
      </c>
      <c r="J39" s="74">
        <f t="shared" si="16"/>
        <v>0</v>
      </c>
      <c r="K39" s="151">
        <v>0</v>
      </c>
      <c r="L39" s="76">
        <f t="shared" si="6"/>
        <v>1399.2092213191268</v>
      </c>
      <c r="M39" s="77">
        <f t="shared" si="10"/>
        <v>1937.9047715269905</v>
      </c>
      <c r="N39" s="77">
        <f t="shared" si="11"/>
        <v>349.80230532978169</v>
      </c>
      <c r="O39" s="77">
        <f t="shared" si="12"/>
        <v>279.84184426382535</v>
      </c>
    </row>
    <row r="40" spans="2:15" ht="20.25" customHeight="1" x14ac:dyDescent="0.3">
      <c r="B40" s="72" t="s">
        <v>44</v>
      </c>
      <c r="C40" s="165">
        <v>709.00261571750002</v>
      </c>
      <c r="D40" s="73">
        <f t="shared" si="13"/>
        <v>0</v>
      </c>
      <c r="E40" s="74">
        <f t="shared" si="1"/>
        <v>0</v>
      </c>
      <c r="F40" s="74">
        <f t="shared" si="14"/>
        <v>0</v>
      </c>
      <c r="G40" s="151">
        <v>0</v>
      </c>
      <c r="H40" s="73">
        <f t="shared" si="15"/>
        <v>0</v>
      </c>
      <c r="I40" s="74">
        <f t="shared" si="4"/>
        <v>0</v>
      </c>
      <c r="J40" s="74">
        <f t="shared" si="16"/>
        <v>0</v>
      </c>
      <c r="K40" s="151">
        <v>0</v>
      </c>
      <c r="L40" s="76">
        <f t="shared" si="6"/>
        <v>913.27803874913263</v>
      </c>
      <c r="M40" s="77">
        <f t="shared" si="10"/>
        <v>1264.8900836675487</v>
      </c>
      <c r="N40" s="77">
        <f t="shared" si="11"/>
        <v>228.31950968728316</v>
      </c>
      <c r="O40" s="77">
        <f t="shared" si="12"/>
        <v>182.65560774982652</v>
      </c>
    </row>
    <row r="41" spans="2:15" ht="20.25" customHeight="1" x14ac:dyDescent="0.3">
      <c r="B41" s="72" t="s">
        <v>45</v>
      </c>
      <c r="C41" s="165">
        <v>814.68575899749987</v>
      </c>
      <c r="D41" s="73">
        <f t="shared" si="13"/>
        <v>0</v>
      </c>
      <c r="E41" s="74">
        <f t="shared" si="1"/>
        <v>0</v>
      </c>
      <c r="F41" s="74">
        <f t="shared" si="14"/>
        <v>0</v>
      </c>
      <c r="G41" s="151">
        <v>0</v>
      </c>
      <c r="H41" s="73">
        <f t="shared" si="15"/>
        <v>0</v>
      </c>
      <c r="I41" s="74">
        <f t="shared" si="4"/>
        <v>0</v>
      </c>
      <c r="J41" s="74">
        <f t="shared" si="16"/>
        <v>0</v>
      </c>
      <c r="K41" s="151">
        <v>0</v>
      </c>
      <c r="L41" s="76">
        <f t="shared" si="6"/>
        <v>1049.410249948279</v>
      </c>
      <c r="M41" s="77">
        <f t="shared" si="10"/>
        <v>1453.4331961783664</v>
      </c>
      <c r="N41" s="77">
        <f t="shared" si="11"/>
        <v>262.35256248706975</v>
      </c>
      <c r="O41" s="77">
        <f t="shared" si="12"/>
        <v>209.8820499896558</v>
      </c>
    </row>
    <row r="42" spans="2:15" ht="20.25" customHeight="1" x14ac:dyDescent="0.3">
      <c r="B42" s="72" t="s">
        <v>46</v>
      </c>
      <c r="C42" s="165">
        <v>1086.2442276725001</v>
      </c>
      <c r="D42" s="73">
        <f t="shared" si="13"/>
        <v>0</v>
      </c>
      <c r="E42" s="74">
        <f t="shared" si="1"/>
        <v>0</v>
      </c>
      <c r="F42" s="74">
        <f t="shared" si="14"/>
        <v>0</v>
      </c>
      <c r="G42" s="151">
        <v>0</v>
      </c>
      <c r="H42" s="73">
        <f t="shared" si="15"/>
        <v>0</v>
      </c>
      <c r="I42" s="74">
        <f t="shared" si="4"/>
        <v>0</v>
      </c>
      <c r="J42" s="74">
        <f t="shared" si="16"/>
        <v>0</v>
      </c>
      <c r="K42" s="151">
        <v>0</v>
      </c>
      <c r="L42" s="76">
        <f t="shared" si="6"/>
        <v>1399.2092213191268</v>
      </c>
      <c r="M42" s="77">
        <f t="shared" si="10"/>
        <v>1937.9047715269905</v>
      </c>
      <c r="N42" s="77">
        <f t="shared" si="11"/>
        <v>349.80230532978169</v>
      </c>
      <c r="O42" s="77">
        <f t="shared" si="12"/>
        <v>279.84184426382535</v>
      </c>
    </row>
    <row r="43" spans="2:15" ht="20.25" customHeight="1" x14ac:dyDescent="0.3">
      <c r="B43" s="72" t="s">
        <v>23</v>
      </c>
      <c r="C43" s="165">
        <v>894.71423642249999</v>
      </c>
      <c r="D43" s="73">
        <f t="shared" si="13"/>
        <v>0</v>
      </c>
      <c r="E43" s="74">
        <f t="shared" si="1"/>
        <v>0</v>
      </c>
      <c r="F43" s="74">
        <f t="shared" si="14"/>
        <v>0</v>
      </c>
      <c r="G43" s="151">
        <v>0</v>
      </c>
      <c r="H43" s="73">
        <f t="shared" si="15"/>
        <v>0</v>
      </c>
      <c r="I43" s="74">
        <f t="shared" si="4"/>
        <v>0</v>
      </c>
      <c r="J43" s="74">
        <f t="shared" si="16"/>
        <v>0</v>
      </c>
      <c r="K43" s="151">
        <v>0</v>
      </c>
      <c r="L43" s="76">
        <f t="shared" si="6"/>
        <v>1152.4962601921468</v>
      </c>
      <c r="M43" s="77">
        <f t="shared" si="10"/>
        <v>1596.2073203661232</v>
      </c>
      <c r="N43" s="77">
        <f t="shared" si="11"/>
        <v>288.1240650480367</v>
      </c>
      <c r="O43" s="77">
        <f t="shared" si="12"/>
        <v>230.49925203842935</v>
      </c>
    </row>
    <row r="44" spans="2:15" ht="20.25" customHeight="1" x14ac:dyDescent="0.3">
      <c r="B44" s="72" t="s">
        <v>39</v>
      </c>
      <c r="C44" s="165">
        <v>827.84634096802222</v>
      </c>
      <c r="D44" s="73">
        <f t="shared" si="13"/>
        <v>0</v>
      </c>
      <c r="E44" s="74">
        <f t="shared" si="1"/>
        <v>0</v>
      </c>
      <c r="F44" s="74">
        <f t="shared" si="14"/>
        <v>0</v>
      </c>
      <c r="G44" s="151">
        <v>0</v>
      </c>
      <c r="H44" s="73">
        <f t="shared" si="15"/>
        <v>0</v>
      </c>
      <c r="I44" s="74">
        <f t="shared" si="4"/>
        <v>0</v>
      </c>
      <c r="J44" s="74">
        <f t="shared" si="16"/>
        <v>0</v>
      </c>
      <c r="K44" s="151">
        <v>0</v>
      </c>
      <c r="L44" s="76">
        <f t="shared" si="6"/>
        <v>1066.3626140501694</v>
      </c>
      <c r="M44" s="77">
        <f t="shared" si="10"/>
        <v>1476.9122204594846</v>
      </c>
      <c r="N44" s="77">
        <f t="shared" si="11"/>
        <v>266.59065351254236</v>
      </c>
      <c r="O44" s="77">
        <f t="shared" si="12"/>
        <v>213.27252281003388</v>
      </c>
    </row>
    <row r="45" spans="2:15" ht="20.25" customHeight="1" x14ac:dyDescent="0.3">
      <c r="B45" s="72" t="s">
        <v>22</v>
      </c>
      <c r="C45" s="165">
        <v>1171.0764843374998</v>
      </c>
      <c r="D45" s="73">
        <f t="shared" si="13"/>
        <v>0</v>
      </c>
      <c r="E45" s="74">
        <f t="shared" si="1"/>
        <v>0</v>
      </c>
      <c r="F45" s="74">
        <f t="shared" si="14"/>
        <v>0</v>
      </c>
      <c r="G45" s="151">
        <v>0</v>
      </c>
      <c r="H45" s="73">
        <f t="shared" si="15"/>
        <v>0</v>
      </c>
      <c r="I45" s="74">
        <f t="shared" si="4"/>
        <v>0</v>
      </c>
      <c r="J45" s="74">
        <f t="shared" si="16"/>
        <v>0</v>
      </c>
      <c r="K45" s="151">
        <v>0</v>
      </c>
      <c r="L45" s="76">
        <f t="shared" si="6"/>
        <v>1508.4830593447734</v>
      </c>
      <c r="M45" s="77">
        <f t="shared" si="10"/>
        <v>2089.2490371925114</v>
      </c>
      <c r="N45" s="77">
        <f t="shared" si="11"/>
        <v>377.12076483619336</v>
      </c>
      <c r="O45" s="77">
        <f t="shared" si="12"/>
        <v>301.69661186895468</v>
      </c>
    </row>
    <row r="46" spans="2:15" ht="20.25" customHeight="1" x14ac:dyDescent="0.3">
      <c r="B46" s="72" t="s">
        <v>18</v>
      </c>
      <c r="C46" s="165">
        <v>819.74836254999991</v>
      </c>
      <c r="D46" s="73">
        <f t="shared" si="13"/>
        <v>0</v>
      </c>
      <c r="E46" s="74">
        <f t="shared" si="1"/>
        <v>0</v>
      </c>
      <c r="F46" s="74">
        <f t="shared" si="14"/>
        <v>0</v>
      </c>
      <c r="G46" s="151">
        <v>0</v>
      </c>
      <c r="H46" s="73">
        <f t="shared" si="15"/>
        <v>0</v>
      </c>
      <c r="I46" s="74">
        <f t="shared" si="4"/>
        <v>0</v>
      </c>
      <c r="J46" s="74">
        <f t="shared" si="16"/>
        <v>0</v>
      </c>
      <c r="K46" s="151">
        <v>0</v>
      </c>
      <c r="L46" s="76">
        <f t="shared" si="6"/>
        <v>1055.9314736234733</v>
      </c>
      <c r="M46" s="77">
        <f t="shared" si="10"/>
        <v>1462.4650909685106</v>
      </c>
      <c r="N46" s="77">
        <f t="shared" si="11"/>
        <v>263.98286840586832</v>
      </c>
      <c r="O46" s="77">
        <f t="shared" si="12"/>
        <v>211.18629472469465</v>
      </c>
    </row>
    <row r="47" spans="2:15" ht="20.25" customHeight="1" x14ac:dyDescent="0.3">
      <c r="B47" s="72" t="s">
        <v>3</v>
      </c>
      <c r="C47" s="165">
        <v>698.21481837249996</v>
      </c>
      <c r="D47" s="73">
        <f t="shared" si="13"/>
        <v>0</v>
      </c>
      <c r="E47" s="74">
        <f t="shared" si="1"/>
        <v>0</v>
      </c>
      <c r="F47" s="74">
        <f t="shared" si="14"/>
        <v>0</v>
      </c>
      <c r="G47" s="151">
        <v>0</v>
      </c>
      <c r="H47" s="73">
        <f t="shared" si="15"/>
        <v>0</v>
      </c>
      <c r="I47" s="74">
        <f t="shared" si="4"/>
        <v>0</v>
      </c>
      <c r="J47" s="74">
        <f t="shared" si="16"/>
        <v>0</v>
      </c>
      <c r="K47" s="151">
        <v>0</v>
      </c>
      <c r="L47" s="76">
        <f t="shared" si="6"/>
        <v>899.38209791160216</v>
      </c>
      <c r="M47" s="77">
        <f t="shared" si="10"/>
        <v>1245.6442056075689</v>
      </c>
      <c r="N47" s="77">
        <f t="shared" si="11"/>
        <v>224.84552447790054</v>
      </c>
      <c r="O47" s="77">
        <f t="shared" si="12"/>
        <v>179.87641958232044</v>
      </c>
    </row>
    <row r="48" spans="2:15" ht="20.25" customHeight="1" x14ac:dyDescent="0.3">
      <c r="B48" s="72" t="s">
        <v>31</v>
      </c>
      <c r="C48" s="165">
        <v>1086.2442276725001</v>
      </c>
      <c r="D48" s="73">
        <f t="shared" si="13"/>
        <v>0</v>
      </c>
      <c r="E48" s="74">
        <f t="shared" si="1"/>
        <v>0</v>
      </c>
      <c r="F48" s="74">
        <f t="shared" si="14"/>
        <v>0</v>
      </c>
      <c r="G48" s="151">
        <v>0</v>
      </c>
      <c r="H48" s="73">
        <f t="shared" si="15"/>
        <v>0</v>
      </c>
      <c r="I48" s="74">
        <f t="shared" si="4"/>
        <v>0</v>
      </c>
      <c r="J48" s="74">
        <f t="shared" si="16"/>
        <v>0</v>
      </c>
      <c r="K48" s="151">
        <v>0</v>
      </c>
      <c r="L48" s="76">
        <f t="shared" si="6"/>
        <v>1399.2092213191268</v>
      </c>
      <c r="M48" s="77">
        <f t="shared" si="10"/>
        <v>1937.9047715269905</v>
      </c>
      <c r="N48" s="77">
        <f t="shared" si="11"/>
        <v>349.80230532978169</v>
      </c>
      <c r="O48" s="77">
        <f t="shared" si="12"/>
        <v>279.84184426382535</v>
      </c>
    </row>
    <row r="49" spans="2:15" ht="20.25" customHeight="1" x14ac:dyDescent="0.3">
      <c r="B49" s="72" t="s">
        <v>21</v>
      </c>
      <c r="C49" s="165">
        <v>545.64306263999993</v>
      </c>
      <c r="D49" s="73">
        <f t="shared" si="13"/>
        <v>0</v>
      </c>
      <c r="E49" s="74">
        <f t="shared" si="1"/>
        <v>0</v>
      </c>
      <c r="F49" s="74">
        <f t="shared" si="14"/>
        <v>0</v>
      </c>
      <c r="G49" s="151">
        <v>0</v>
      </c>
      <c r="H49" s="73">
        <f t="shared" si="15"/>
        <v>0</v>
      </c>
      <c r="I49" s="74">
        <f t="shared" si="4"/>
        <v>0</v>
      </c>
      <c r="J49" s="74">
        <f t="shared" si="16"/>
        <v>0</v>
      </c>
      <c r="K49" s="151">
        <v>0</v>
      </c>
      <c r="L49" s="76">
        <f t="shared" si="6"/>
        <v>702.85188666142369</v>
      </c>
      <c r="M49" s="77">
        <f t="shared" si="10"/>
        <v>973.44986302607185</v>
      </c>
      <c r="N49" s="77">
        <f t="shared" si="11"/>
        <v>175.71297166535592</v>
      </c>
      <c r="O49" s="77">
        <f t="shared" si="12"/>
        <v>140.57037733228475</v>
      </c>
    </row>
    <row r="50" spans="2:15" ht="20.25" customHeight="1" x14ac:dyDescent="0.3">
      <c r="B50" s="72" t="s">
        <v>61</v>
      </c>
      <c r="C50" s="165">
        <v>1516.0064691199998</v>
      </c>
      <c r="D50" s="73">
        <f t="shared" si="13"/>
        <v>0</v>
      </c>
      <c r="E50" s="74">
        <f t="shared" si="1"/>
        <v>0</v>
      </c>
      <c r="F50" s="74">
        <f t="shared" si="14"/>
        <v>0</v>
      </c>
      <c r="G50" s="151">
        <v>0</v>
      </c>
      <c r="H50" s="73">
        <f t="shared" si="15"/>
        <v>0</v>
      </c>
      <c r="I50" s="74">
        <f t="shared" si="4"/>
        <v>0</v>
      </c>
      <c r="J50" s="74">
        <f t="shared" si="16"/>
        <v>0</v>
      </c>
      <c r="K50" s="151">
        <v>0</v>
      </c>
      <c r="L50" s="76">
        <f t="shared" si="6"/>
        <v>1952.7930985808591</v>
      </c>
      <c r="M50" s="77">
        <f t="shared" si="10"/>
        <v>2704.6184415344901</v>
      </c>
      <c r="N50" s="77">
        <f t="shared" si="11"/>
        <v>488.19827464521478</v>
      </c>
      <c r="O50" s="77">
        <f t="shared" si="12"/>
        <v>390.55861971617185</v>
      </c>
    </row>
    <row r="51" spans="2:15" ht="20.25" customHeight="1" x14ac:dyDescent="0.3">
      <c r="B51" s="72" t="s">
        <v>32</v>
      </c>
      <c r="C51" s="165">
        <v>1207.7674188774999</v>
      </c>
      <c r="D51" s="73">
        <f t="shared" si="13"/>
        <v>0</v>
      </c>
      <c r="E51" s="74">
        <f t="shared" si="1"/>
        <v>0</v>
      </c>
      <c r="F51" s="74">
        <f t="shared" si="14"/>
        <v>0</v>
      </c>
      <c r="G51" s="151">
        <v>0</v>
      </c>
      <c r="H51" s="73">
        <f t="shared" si="15"/>
        <v>0</v>
      </c>
      <c r="I51" s="74">
        <f t="shared" si="4"/>
        <v>0</v>
      </c>
      <c r="J51" s="74">
        <f t="shared" si="16"/>
        <v>0</v>
      </c>
      <c r="K51" s="151">
        <v>0</v>
      </c>
      <c r="L51" s="76">
        <f t="shared" si="6"/>
        <v>1555.745261195261</v>
      </c>
      <c r="M51" s="77">
        <f t="shared" si="10"/>
        <v>2154.7071867554364</v>
      </c>
      <c r="N51" s="77">
        <f t="shared" si="11"/>
        <v>388.93631529881526</v>
      </c>
      <c r="O51" s="77">
        <f t="shared" si="12"/>
        <v>311.1490522390522</v>
      </c>
    </row>
    <row r="52" spans="2:15" ht="20.25" customHeight="1" x14ac:dyDescent="0.3">
      <c r="B52" s="72" t="s">
        <v>33</v>
      </c>
      <c r="C52" s="165">
        <v>953.35347266249994</v>
      </c>
      <c r="D52" s="73">
        <f t="shared" si="13"/>
        <v>0</v>
      </c>
      <c r="E52" s="74">
        <f t="shared" si="1"/>
        <v>0</v>
      </c>
      <c r="F52" s="74">
        <f t="shared" si="14"/>
        <v>0</v>
      </c>
      <c r="G52" s="151">
        <v>0</v>
      </c>
      <c r="H52" s="73">
        <f t="shared" si="15"/>
        <v>0</v>
      </c>
      <c r="I52" s="74">
        <f t="shared" si="4"/>
        <v>0</v>
      </c>
      <c r="J52" s="74">
        <f t="shared" si="16"/>
        <v>0</v>
      </c>
      <c r="K52" s="151">
        <v>0</v>
      </c>
      <c r="L52" s="76">
        <f t="shared" si="6"/>
        <v>1228.0304338042124</v>
      </c>
      <c r="M52" s="77">
        <f t="shared" si="10"/>
        <v>1700.8221508188342</v>
      </c>
      <c r="N52" s="77">
        <f t="shared" si="11"/>
        <v>307.0076084510531</v>
      </c>
      <c r="O52" s="77">
        <f t="shared" si="12"/>
        <v>245.60608676084249</v>
      </c>
    </row>
    <row r="53" spans="2:15" ht="20.25" customHeight="1" x14ac:dyDescent="0.3">
      <c r="B53" s="72" t="s">
        <v>35</v>
      </c>
      <c r="C53" s="165">
        <v>1221.6093431100001</v>
      </c>
      <c r="D53" s="73">
        <f t="shared" si="13"/>
        <v>0</v>
      </c>
      <c r="E53" s="74">
        <f t="shared" si="1"/>
        <v>0</v>
      </c>
      <c r="F53" s="74">
        <f t="shared" si="14"/>
        <v>0</v>
      </c>
      <c r="G53" s="151">
        <v>0</v>
      </c>
      <c r="H53" s="73">
        <f t="shared" si="15"/>
        <v>0</v>
      </c>
      <c r="I53" s="74">
        <f t="shared" si="4"/>
        <v>0</v>
      </c>
      <c r="J53" s="74">
        <f t="shared" si="16"/>
        <v>0</v>
      </c>
      <c r="K53" s="151">
        <v>0</v>
      </c>
      <c r="L53" s="76">
        <f t="shared" si="6"/>
        <v>1573.5752735750866</v>
      </c>
      <c r="M53" s="77">
        <f t="shared" si="10"/>
        <v>2179.4017539014949</v>
      </c>
      <c r="N53" s="77">
        <f t="shared" si="11"/>
        <v>393.39381839377165</v>
      </c>
      <c r="O53" s="77">
        <f t="shared" si="12"/>
        <v>314.71505471501735</v>
      </c>
    </row>
    <row r="54" spans="2:15" ht="20.25" customHeight="1" x14ac:dyDescent="0.3">
      <c r="B54" s="72" t="s">
        <v>34</v>
      </c>
      <c r="C54" s="165">
        <v>916.99383324249993</v>
      </c>
      <c r="D54" s="73">
        <f t="shared" si="13"/>
        <v>0</v>
      </c>
      <c r="E54" s="74">
        <f t="shared" si="1"/>
        <v>0</v>
      </c>
      <c r="F54" s="74">
        <f t="shared" si="14"/>
        <v>0</v>
      </c>
      <c r="G54" s="151">
        <v>0</v>
      </c>
      <c r="H54" s="73">
        <f t="shared" si="15"/>
        <v>0</v>
      </c>
      <c r="I54" s="74">
        <f t="shared" si="4"/>
        <v>0</v>
      </c>
      <c r="J54" s="74">
        <f t="shared" si="16"/>
        <v>0</v>
      </c>
      <c r="K54" s="151">
        <v>0</v>
      </c>
      <c r="L54" s="76">
        <f t="shared" si="6"/>
        <v>1181.1949786972959</v>
      </c>
      <c r="M54" s="77">
        <f t="shared" si="10"/>
        <v>1635.9550454957548</v>
      </c>
      <c r="N54" s="77">
        <f t="shared" si="11"/>
        <v>295.29874467432398</v>
      </c>
      <c r="O54" s="77">
        <f t="shared" si="12"/>
        <v>236.2389957394592</v>
      </c>
    </row>
    <row r="55" spans="2:15" ht="20.25" customHeight="1" x14ac:dyDescent="0.3">
      <c r="B55" s="72" t="s">
        <v>37</v>
      </c>
      <c r="C55" s="165">
        <v>909.57075195999982</v>
      </c>
      <c r="D55" s="73">
        <f t="shared" si="13"/>
        <v>0</v>
      </c>
      <c r="E55" s="74">
        <f t="shared" si="1"/>
        <v>0</v>
      </c>
      <c r="F55" s="74">
        <f t="shared" si="14"/>
        <v>0</v>
      </c>
      <c r="G55" s="151">
        <v>0</v>
      </c>
      <c r="H55" s="73">
        <f t="shared" si="15"/>
        <v>0</v>
      </c>
      <c r="I55" s="74">
        <f t="shared" si="4"/>
        <v>0</v>
      </c>
      <c r="J55" s="74">
        <f t="shared" si="16"/>
        <v>0</v>
      </c>
      <c r="K55" s="151">
        <v>0</v>
      </c>
      <c r="L55" s="76">
        <f t="shared" si="6"/>
        <v>1171.6331844741583</v>
      </c>
      <c r="M55" s="77">
        <f t="shared" si="10"/>
        <v>1622.7119604967093</v>
      </c>
      <c r="N55" s="77">
        <f t="shared" si="11"/>
        <v>292.90829611853957</v>
      </c>
      <c r="O55" s="77">
        <f t="shared" si="12"/>
        <v>234.32663689483167</v>
      </c>
    </row>
    <row r="56" spans="2:15" ht="20.25" customHeight="1" x14ac:dyDescent="0.3">
      <c r="B56" s="72" t="s">
        <v>36</v>
      </c>
      <c r="C56" s="165">
        <v>634.55439046999993</v>
      </c>
      <c r="D56" s="73">
        <f t="shared" si="13"/>
        <v>0</v>
      </c>
      <c r="E56" s="74">
        <f t="shared" si="1"/>
        <v>0</v>
      </c>
      <c r="F56" s="74">
        <f t="shared" si="14"/>
        <v>0</v>
      </c>
      <c r="G56" s="151">
        <v>0</v>
      </c>
      <c r="H56" s="73">
        <f t="shared" si="15"/>
        <v>0</v>
      </c>
      <c r="I56" s="74">
        <f t="shared" si="4"/>
        <v>0</v>
      </c>
      <c r="J56" s="74">
        <f t="shared" si="16"/>
        <v>0</v>
      </c>
      <c r="K56" s="151">
        <v>0</v>
      </c>
      <c r="L56" s="76">
        <f t="shared" si="6"/>
        <v>817.38004396728866</v>
      </c>
      <c r="M56" s="77">
        <f t="shared" si="10"/>
        <v>1132.0713608946949</v>
      </c>
      <c r="N56" s="77">
        <f t="shared" si="11"/>
        <v>204.34501099182216</v>
      </c>
      <c r="O56" s="77">
        <f t="shared" si="12"/>
        <v>163.47600879345774</v>
      </c>
    </row>
    <row r="57" spans="2:15" ht="20.25" customHeight="1" x14ac:dyDescent="0.3">
      <c r="B57" s="72" t="s">
        <v>19</v>
      </c>
      <c r="C57" s="165">
        <v>466.43247004249992</v>
      </c>
      <c r="D57" s="73">
        <f t="shared" si="13"/>
        <v>0</v>
      </c>
      <c r="E57" s="74">
        <f t="shared" si="1"/>
        <v>0</v>
      </c>
      <c r="F57" s="74">
        <f t="shared" si="14"/>
        <v>0</v>
      </c>
      <c r="G57" s="151">
        <v>0</v>
      </c>
      <c r="H57" s="73">
        <f t="shared" si="15"/>
        <v>0</v>
      </c>
      <c r="I57" s="74">
        <f t="shared" si="4"/>
        <v>0</v>
      </c>
      <c r="J57" s="74">
        <f t="shared" si="16"/>
        <v>0</v>
      </c>
      <c r="K57" s="151">
        <v>0</v>
      </c>
      <c r="L57" s="76">
        <f t="shared" si="6"/>
        <v>600.81940744074677</v>
      </c>
      <c r="M57" s="77">
        <f t="shared" si="10"/>
        <v>832.13487930543431</v>
      </c>
      <c r="N57" s="77">
        <f t="shared" si="11"/>
        <v>150.20485186018669</v>
      </c>
      <c r="O57" s="77">
        <f t="shared" si="12"/>
        <v>120.16388148814936</v>
      </c>
    </row>
    <row r="58" spans="2:15" ht="20.25" customHeight="1" x14ac:dyDescent="0.3">
      <c r="B58" s="72" t="s">
        <v>62</v>
      </c>
      <c r="C58" s="165">
        <v>693.02797914999985</v>
      </c>
      <c r="D58" s="73">
        <f t="shared" si="13"/>
        <v>0</v>
      </c>
      <c r="E58" s="74">
        <f t="shared" si="1"/>
        <v>0</v>
      </c>
      <c r="F58" s="74">
        <f t="shared" si="14"/>
        <v>0</v>
      </c>
      <c r="G58" s="151">
        <v>0</v>
      </c>
      <c r="H58" s="73">
        <f t="shared" si="15"/>
        <v>0</v>
      </c>
      <c r="I58" s="74">
        <f t="shared" si="4"/>
        <v>0</v>
      </c>
      <c r="J58" s="74">
        <f t="shared" si="16"/>
        <v>0</v>
      </c>
      <c r="K58" s="151">
        <v>0</v>
      </c>
      <c r="L58" s="76">
        <f t="shared" si="6"/>
        <v>892.70084420756871</v>
      </c>
      <c r="M58" s="77">
        <f t="shared" si="10"/>
        <v>1236.3906692274827</v>
      </c>
      <c r="N58" s="77">
        <f t="shared" si="11"/>
        <v>223.17521105189218</v>
      </c>
      <c r="O58" s="77">
        <f t="shared" si="12"/>
        <v>178.54016884151375</v>
      </c>
    </row>
    <row r="59" spans="2:15" ht="20.25" customHeight="1" x14ac:dyDescent="0.3">
      <c r="B59" s="72" t="s">
        <v>63</v>
      </c>
      <c r="C59" s="165">
        <v>427.56741127749996</v>
      </c>
      <c r="D59" s="73">
        <f t="shared" si="13"/>
        <v>0</v>
      </c>
      <c r="E59" s="74">
        <f t="shared" si="1"/>
        <v>0</v>
      </c>
      <c r="F59" s="74">
        <f t="shared" si="14"/>
        <v>0</v>
      </c>
      <c r="G59" s="151">
        <v>0</v>
      </c>
      <c r="H59" s="73">
        <f t="shared" si="15"/>
        <v>0</v>
      </c>
      <c r="I59" s="74">
        <f t="shared" si="4"/>
        <v>0</v>
      </c>
      <c r="J59" s="74">
        <f t="shared" si="16"/>
        <v>0</v>
      </c>
      <c r="K59" s="151">
        <v>0</v>
      </c>
      <c r="L59" s="76">
        <f t="shared" si="6"/>
        <v>550.75668008557489</v>
      </c>
      <c r="M59" s="77">
        <f t="shared" si="10"/>
        <v>762.79800191852121</v>
      </c>
      <c r="N59" s="77">
        <f t="shared" si="11"/>
        <v>137.68917002139372</v>
      </c>
      <c r="O59" s="77">
        <f t="shared" si="12"/>
        <v>110.15133601711497</v>
      </c>
    </row>
    <row r="60" spans="2:15" ht="20.25" customHeight="1" thickBot="1" x14ac:dyDescent="0.35">
      <c r="B60" s="79" t="s">
        <v>47</v>
      </c>
      <c r="C60" s="148">
        <v>482.40710660999997</v>
      </c>
      <c r="D60" s="149">
        <f t="shared" si="13"/>
        <v>0</v>
      </c>
      <c r="E60" s="80">
        <f t="shared" si="1"/>
        <v>0</v>
      </c>
      <c r="F60" s="80">
        <f t="shared" si="14"/>
        <v>0</v>
      </c>
      <c r="G60" s="154">
        <v>0</v>
      </c>
      <c r="H60" s="149">
        <f t="shared" si="15"/>
        <v>0</v>
      </c>
      <c r="I60" s="80">
        <f t="shared" si="4"/>
        <v>0</v>
      </c>
      <c r="J60" s="80">
        <f t="shared" si="16"/>
        <v>0</v>
      </c>
      <c r="K60" s="154">
        <v>0</v>
      </c>
      <c r="L60" s="76">
        <f t="shared" si="6"/>
        <v>621.3966019823107</v>
      </c>
      <c r="M60" s="77">
        <f t="shared" si="10"/>
        <v>860.63429374550037</v>
      </c>
      <c r="N60" s="77">
        <f t="shared" si="11"/>
        <v>155.34915049557767</v>
      </c>
      <c r="O60" s="77">
        <f t="shared" si="12"/>
        <v>124.27932039646214</v>
      </c>
    </row>
    <row r="61" spans="2:15" ht="15.5" x14ac:dyDescent="0.3">
      <c r="B61" s="3"/>
      <c r="C61" s="81"/>
      <c r="D61" s="81"/>
      <c r="E61" s="81"/>
      <c r="F61" s="81"/>
      <c r="G61" s="81"/>
      <c r="H61" s="81"/>
      <c r="I61" s="81"/>
      <c r="J61" s="81"/>
      <c r="K61" s="81"/>
      <c r="L61" s="100"/>
      <c r="M61" s="100"/>
      <c r="N61" s="100"/>
      <c r="O61" s="100"/>
    </row>
    <row r="62" spans="2:15" ht="18.5" x14ac:dyDescent="0.3">
      <c r="B62" s="3" t="s">
        <v>64</v>
      </c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100"/>
      <c r="O62" s="100"/>
    </row>
    <row r="63" spans="2:15" ht="18.5" x14ac:dyDescent="0.3">
      <c r="B63" s="3" t="s">
        <v>65</v>
      </c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100"/>
      <c r="O63" s="100"/>
    </row>
    <row r="64" spans="2:15" ht="18.5" x14ac:dyDescent="0.3">
      <c r="B64" s="3" t="s">
        <v>66</v>
      </c>
      <c r="C64" s="81"/>
      <c r="D64" s="81"/>
      <c r="E64" s="81"/>
      <c r="F64" s="82"/>
      <c r="G64" s="81"/>
      <c r="H64" s="81"/>
      <c r="I64" s="81"/>
      <c r="J64" s="81"/>
      <c r="K64" s="81"/>
      <c r="L64" s="100"/>
      <c r="M64" s="100"/>
      <c r="N64" s="100"/>
      <c r="O64" s="100"/>
    </row>
    <row r="65" spans="2:15" ht="18.5" x14ac:dyDescent="0.3">
      <c r="B65" s="3" t="s">
        <v>67</v>
      </c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100"/>
      <c r="O65" s="100"/>
    </row>
    <row r="66" spans="2:15" ht="18.5" x14ac:dyDescent="0.3">
      <c r="B66" s="3" t="s">
        <v>68</v>
      </c>
      <c r="C66" s="81"/>
      <c r="D66" s="81"/>
      <c r="E66" s="81"/>
      <c r="F66" s="81"/>
      <c r="G66" s="81"/>
      <c r="H66" s="81"/>
      <c r="I66" s="81"/>
      <c r="J66" s="81"/>
      <c r="K66" s="81"/>
      <c r="L66" s="100"/>
      <c r="M66" s="100"/>
      <c r="N66" s="100"/>
      <c r="O66" s="100"/>
    </row>
    <row r="67" spans="2:15" ht="15" customHeight="1" x14ac:dyDescent="0.3">
      <c r="B67" s="194" t="s">
        <v>95</v>
      </c>
      <c r="C67" s="194"/>
      <c r="D67" s="194"/>
      <c r="E67" s="194"/>
      <c r="F67" s="194"/>
      <c r="G67" s="194"/>
      <c r="H67" s="194"/>
      <c r="I67" s="194"/>
      <c r="J67" s="194"/>
      <c r="K67" s="194"/>
      <c r="L67" s="84"/>
      <c r="M67" s="84"/>
      <c r="N67" s="84"/>
      <c r="O67" s="84"/>
    </row>
    <row r="68" spans="2:15" ht="15.5" x14ac:dyDescent="0.3">
      <c r="B68" s="3" t="s">
        <v>96</v>
      </c>
      <c r="C68" s="81"/>
      <c r="D68" s="85"/>
      <c r="E68" s="81"/>
      <c r="F68" s="81"/>
      <c r="G68" s="81"/>
      <c r="H68" s="81"/>
      <c r="I68" s="81"/>
      <c r="J68" s="81"/>
      <c r="K68" s="81"/>
      <c r="L68" s="100"/>
      <c r="M68" s="100"/>
      <c r="N68" s="100"/>
      <c r="O68" s="100"/>
    </row>
    <row r="69" spans="2:15" ht="15.5" x14ac:dyDescent="0.3">
      <c r="B69" s="3"/>
      <c r="C69" s="81"/>
      <c r="D69" s="81"/>
      <c r="E69" s="81"/>
      <c r="F69" s="81"/>
      <c r="G69" s="81"/>
      <c r="H69" s="81"/>
      <c r="I69" s="81"/>
      <c r="J69" s="81"/>
      <c r="K69" s="81"/>
      <c r="L69" s="100"/>
      <c r="M69" s="100"/>
      <c r="N69" s="100"/>
      <c r="O69" s="100"/>
    </row>
    <row r="70" spans="2:15" ht="15.5" x14ac:dyDescent="0.3">
      <c r="B70" s="86" t="s">
        <v>76</v>
      </c>
      <c r="C70" s="81"/>
      <c r="D70" s="85"/>
      <c r="E70" s="81"/>
      <c r="F70" s="81"/>
      <c r="G70" s="81"/>
      <c r="H70" s="81"/>
      <c r="I70" s="81"/>
      <c r="J70" s="81"/>
      <c r="K70" s="81"/>
      <c r="L70" s="100"/>
      <c r="M70" s="100"/>
      <c r="N70" s="100"/>
      <c r="O70" s="100"/>
    </row>
  </sheetData>
  <protectedRanges>
    <protectedRange sqref="G12:G60 K12:K60" name="Bereich1"/>
  </protectedRanges>
  <mergeCells count="4">
    <mergeCell ref="D8:G8"/>
    <mergeCell ref="H8:K8"/>
    <mergeCell ref="D6:K7"/>
    <mergeCell ref="B67:K67"/>
  </mergeCells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69"/>
  <sheetViews>
    <sheetView showGridLines="0" showRowColHeaders="0" zoomScaleNormal="100" workbookViewId="0">
      <pane ySplit="6" topLeftCell="A7" activePane="bottomLeft" state="frozen"/>
      <selection activeCell="B1" sqref="B1"/>
      <selection pane="bottomLeft" activeCell="D10" sqref="D10"/>
    </sheetView>
  </sheetViews>
  <sheetFormatPr baseColWidth="10" defaultColWidth="11" defaultRowHeight="13.5" x14ac:dyDescent="0.3"/>
  <cols>
    <col min="1" max="1" width="5.84375" style="90" customWidth="1"/>
    <col min="2" max="2" width="43.23046875" style="90" customWidth="1"/>
    <col min="3" max="4" width="13.4609375" style="91" customWidth="1"/>
    <col min="5" max="5" width="14" style="92" hidden="1" customWidth="1"/>
    <col min="6" max="6" width="14.15234375" style="91" bestFit="1" customWidth="1"/>
    <col min="7" max="7" width="14" style="91" customWidth="1"/>
    <col min="8" max="8" width="4.15234375" style="90" customWidth="1"/>
    <col min="9" max="9" width="11" style="91"/>
    <col min="11" max="16384" width="11" style="90"/>
  </cols>
  <sheetData>
    <row r="1" spans="1:10" ht="15.5" x14ac:dyDescent="0.3">
      <c r="A1" s="126"/>
      <c r="B1" s="126"/>
      <c r="C1" s="127"/>
      <c r="D1" s="127"/>
      <c r="E1" s="130"/>
      <c r="F1" s="127"/>
      <c r="G1" s="127"/>
      <c r="H1" s="126"/>
      <c r="I1" s="127"/>
    </row>
    <row r="2" spans="1:10" s="89" customFormat="1" ht="14.25" customHeight="1" x14ac:dyDescent="0.3">
      <c r="A2" s="126"/>
      <c r="B2" s="195" t="s">
        <v>98</v>
      </c>
      <c r="C2" s="195"/>
      <c r="D2" s="195"/>
      <c r="E2" s="195"/>
      <c r="F2" s="195"/>
      <c r="G2" s="195"/>
      <c r="H2" s="126"/>
      <c r="I2" s="127"/>
      <c r="J2"/>
    </row>
    <row r="3" spans="1:10" s="89" customFormat="1" ht="14.25" customHeight="1" x14ac:dyDescent="0.3">
      <c r="A3" s="126"/>
      <c r="B3" s="128"/>
      <c r="C3" s="128"/>
      <c r="D3" s="128"/>
      <c r="E3" s="129"/>
      <c r="F3" s="128"/>
      <c r="G3" s="128"/>
      <c r="H3" s="126"/>
      <c r="I3" s="127"/>
      <c r="J3"/>
    </row>
    <row r="4" spans="1:10" ht="16" thickBot="1" x14ac:dyDescent="0.35">
      <c r="A4" s="126"/>
      <c r="B4" s="126"/>
      <c r="C4" s="127"/>
      <c r="D4" s="127"/>
      <c r="E4" s="130"/>
      <c r="F4" s="127"/>
      <c r="G4" s="127"/>
      <c r="H4" s="126"/>
      <c r="I4" s="127"/>
    </row>
    <row r="5" spans="1:10" s="93" customFormat="1" ht="18" customHeight="1" x14ac:dyDescent="0.35">
      <c r="A5" s="131"/>
      <c r="B5" s="132"/>
      <c r="C5" s="133" t="s">
        <v>4</v>
      </c>
      <c r="D5" s="133" t="s">
        <v>77</v>
      </c>
      <c r="E5" s="134" t="s">
        <v>78</v>
      </c>
      <c r="F5" s="135" t="s">
        <v>4</v>
      </c>
      <c r="G5" s="136" t="s">
        <v>78</v>
      </c>
      <c r="H5" s="137"/>
      <c r="I5" s="137"/>
      <c r="J5"/>
    </row>
    <row r="6" spans="1:10" s="93" customFormat="1" ht="18" customHeight="1" x14ac:dyDescent="0.35">
      <c r="A6" s="131"/>
      <c r="B6" s="138"/>
      <c r="C6" s="196" t="s">
        <v>79</v>
      </c>
      <c r="D6" s="197"/>
      <c r="E6" s="139"/>
      <c r="F6" s="140" t="s">
        <v>80</v>
      </c>
      <c r="G6" s="141" t="s">
        <v>81</v>
      </c>
      <c r="H6" s="137"/>
      <c r="I6" s="137"/>
      <c r="J6"/>
    </row>
    <row r="7" spans="1:10" ht="18" customHeight="1" x14ac:dyDescent="0.3">
      <c r="A7" s="126"/>
      <c r="B7" s="2"/>
      <c r="C7" s="142"/>
      <c r="D7" s="142"/>
      <c r="E7" s="143"/>
      <c r="F7" s="144"/>
      <c r="G7" s="145"/>
      <c r="H7" s="126"/>
      <c r="I7" s="127"/>
    </row>
    <row r="8" spans="1:10" ht="18" customHeight="1" x14ac:dyDescent="0.3">
      <c r="A8" s="126"/>
      <c r="B8" s="2" t="s">
        <v>43</v>
      </c>
      <c r="C8" s="165">
        <v>0</v>
      </c>
      <c r="D8" s="28">
        <v>0</v>
      </c>
      <c r="E8" s="28">
        <v>0</v>
      </c>
      <c r="F8" s="158">
        <f>G8/1.385/1.2881166</f>
        <v>0</v>
      </c>
      <c r="G8" s="159">
        <v>0</v>
      </c>
      <c r="H8" s="126"/>
      <c r="I8" s="127"/>
    </row>
    <row r="9" spans="1:10" ht="18" customHeight="1" x14ac:dyDescent="0.3">
      <c r="A9" s="126"/>
      <c r="B9" s="2" t="s">
        <v>27</v>
      </c>
      <c r="C9" s="165">
        <v>1020.8548533625</v>
      </c>
      <c r="D9" s="28">
        <f>C9*1.385</f>
        <v>1413.8839719070625</v>
      </c>
      <c r="E9" s="28">
        <v>1759.15</v>
      </c>
      <c r="F9" s="158">
        <f>IF(G9&lt;E9,0,G9/1.385/1.2881)</f>
        <v>0</v>
      </c>
      <c r="G9" s="159">
        <v>0</v>
      </c>
      <c r="H9" s="126"/>
      <c r="I9" s="127"/>
    </row>
    <row r="10" spans="1:10" ht="18" customHeight="1" x14ac:dyDescent="0.3">
      <c r="A10" s="126"/>
      <c r="B10" s="2" t="s">
        <v>52</v>
      </c>
      <c r="C10" s="165">
        <v>1776.880670175</v>
      </c>
      <c r="D10" s="28">
        <f t="shared" ref="D10:D56" si="0">C10*1.385</f>
        <v>2460.9797281923752</v>
      </c>
      <c r="E10" s="28">
        <v>3061.95</v>
      </c>
      <c r="F10" s="158">
        <f t="shared" ref="F10:F56" si="1">G10/1.385/1.2881166</f>
        <v>0</v>
      </c>
      <c r="G10" s="159">
        <v>0</v>
      </c>
      <c r="H10" s="126"/>
      <c r="I10" s="127"/>
    </row>
    <row r="11" spans="1:10" ht="18" customHeight="1" x14ac:dyDescent="0.3">
      <c r="A11" s="126"/>
      <c r="B11" s="2" t="s">
        <v>53</v>
      </c>
      <c r="C11" s="165">
        <v>1086.2442276725001</v>
      </c>
      <c r="D11" s="28">
        <f t="shared" si="0"/>
        <v>1504.4482553264127</v>
      </c>
      <c r="E11" s="28">
        <v>1871.83</v>
      </c>
      <c r="F11" s="158">
        <f t="shared" si="1"/>
        <v>0</v>
      </c>
      <c r="G11" s="159">
        <v>0</v>
      </c>
      <c r="H11" s="126"/>
      <c r="I11" s="127"/>
    </row>
    <row r="12" spans="1:10" ht="18" customHeight="1" x14ac:dyDescent="0.3">
      <c r="A12" s="126"/>
      <c r="B12" s="2" t="s">
        <v>54</v>
      </c>
      <c r="C12" s="165">
        <v>1690.0399368449998</v>
      </c>
      <c r="D12" s="28">
        <f t="shared" si="0"/>
        <v>2340.7053125303246</v>
      </c>
      <c r="E12" s="28">
        <v>2912.31</v>
      </c>
      <c r="F12" s="158">
        <f t="shared" si="1"/>
        <v>0</v>
      </c>
      <c r="G12" s="159">
        <v>0</v>
      </c>
      <c r="H12" s="126"/>
      <c r="I12" s="127"/>
    </row>
    <row r="13" spans="1:10" ht="18" customHeight="1" x14ac:dyDescent="0.3">
      <c r="A13" s="126"/>
      <c r="B13" s="2" t="s">
        <v>55</v>
      </c>
      <c r="C13" s="165">
        <v>1069.3688824975</v>
      </c>
      <c r="D13" s="28">
        <f t="shared" si="0"/>
        <v>1481.0759022590375</v>
      </c>
      <c r="E13" s="28">
        <v>1842.75</v>
      </c>
      <c r="F13" s="158">
        <f t="shared" si="1"/>
        <v>0</v>
      </c>
      <c r="G13" s="159">
        <v>0</v>
      </c>
      <c r="H13" s="126"/>
      <c r="I13" s="127"/>
    </row>
    <row r="14" spans="1:10" ht="18" customHeight="1" x14ac:dyDescent="0.3">
      <c r="A14" s="126"/>
      <c r="B14" s="2" t="s">
        <v>56</v>
      </c>
      <c r="C14" s="165">
        <v>996.59783879499992</v>
      </c>
      <c r="D14" s="28">
        <f t="shared" si="0"/>
        <v>1380.2880067310748</v>
      </c>
      <c r="E14" s="28">
        <v>1717.35</v>
      </c>
      <c r="F14" s="158">
        <f t="shared" si="1"/>
        <v>0</v>
      </c>
      <c r="G14" s="159">
        <v>0</v>
      </c>
      <c r="H14" s="127"/>
      <c r="I14" s="127"/>
    </row>
    <row r="15" spans="1:10" ht="18" customHeight="1" x14ac:dyDescent="0.3">
      <c r="A15" s="126"/>
      <c r="B15" s="31" t="s">
        <v>57</v>
      </c>
      <c r="C15" s="165">
        <v>904.69450191249996</v>
      </c>
      <c r="D15" s="28">
        <f t="shared" si="0"/>
        <v>1253.0018851488126</v>
      </c>
      <c r="E15" s="28">
        <v>1558.98</v>
      </c>
      <c r="F15" s="158">
        <f t="shared" si="1"/>
        <v>0</v>
      </c>
      <c r="G15" s="159">
        <v>0</v>
      </c>
      <c r="H15" s="126"/>
      <c r="I15" s="127"/>
    </row>
    <row r="16" spans="1:10" ht="18" customHeight="1" x14ac:dyDescent="0.3">
      <c r="A16" s="126"/>
      <c r="B16" s="2" t="s">
        <v>38</v>
      </c>
      <c r="C16" s="165">
        <v>805.55443725249995</v>
      </c>
      <c r="D16" s="28">
        <f t="shared" si="0"/>
        <v>1115.6928955947124</v>
      </c>
      <c r="E16" s="28">
        <v>1388.14</v>
      </c>
      <c r="F16" s="158">
        <f t="shared" si="1"/>
        <v>0</v>
      </c>
      <c r="G16" s="159">
        <v>0</v>
      </c>
      <c r="H16" s="126"/>
      <c r="I16" s="127"/>
    </row>
    <row r="17" spans="1:9" ht="18" customHeight="1" x14ac:dyDescent="0.3">
      <c r="A17" s="126"/>
      <c r="B17" s="2" t="s">
        <v>28</v>
      </c>
      <c r="C17" s="165">
        <v>976.56483700749993</v>
      </c>
      <c r="D17" s="28">
        <f t="shared" si="0"/>
        <v>1352.5422992553874</v>
      </c>
      <c r="E17" s="28">
        <v>1682.83</v>
      </c>
      <c r="F17" s="158">
        <f t="shared" si="1"/>
        <v>0</v>
      </c>
      <c r="G17" s="159">
        <v>0</v>
      </c>
      <c r="H17" s="126"/>
      <c r="I17" s="127"/>
    </row>
    <row r="18" spans="1:9" ht="18" customHeight="1" x14ac:dyDescent="0.3">
      <c r="A18" s="126"/>
      <c r="B18" s="2" t="s">
        <v>42</v>
      </c>
      <c r="C18" s="165">
        <v>0</v>
      </c>
      <c r="D18" s="28">
        <f t="shared" si="0"/>
        <v>0</v>
      </c>
      <c r="E18" s="28">
        <v>0</v>
      </c>
      <c r="F18" s="158">
        <f t="shared" si="1"/>
        <v>0</v>
      </c>
      <c r="G18" s="159">
        <v>0</v>
      </c>
      <c r="H18" s="126"/>
      <c r="I18" s="127"/>
    </row>
    <row r="19" spans="1:9" ht="18" customHeight="1" x14ac:dyDescent="0.3">
      <c r="A19" s="126"/>
      <c r="B19" s="2" t="s">
        <v>29</v>
      </c>
      <c r="C19" s="165">
        <v>1040.88785515</v>
      </c>
      <c r="D19" s="28">
        <f t="shared" si="0"/>
        <v>1441.6296793827498</v>
      </c>
      <c r="E19" s="28">
        <v>1793.68</v>
      </c>
      <c r="F19" s="158">
        <f t="shared" si="1"/>
        <v>0</v>
      </c>
      <c r="G19" s="159">
        <v>0</v>
      </c>
      <c r="H19" s="126"/>
      <c r="I19" s="127"/>
    </row>
    <row r="20" spans="1:9" ht="18" customHeight="1" x14ac:dyDescent="0.3">
      <c r="A20" s="126"/>
      <c r="B20" s="2" t="s">
        <v>30</v>
      </c>
      <c r="C20" s="165">
        <v>630.36143660749997</v>
      </c>
      <c r="D20" s="28">
        <f t="shared" si="0"/>
        <v>873.05058970138748</v>
      </c>
      <c r="E20" s="28">
        <v>1086.25</v>
      </c>
      <c r="F20" s="158">
        <f t="shared" si="1"/>
        <v>0</v>
      </c>
      <c r="G20" s="159">
        <v>0</v>
      </c>
      <c r="H20" s="126"/>
      <c r="I20" s="127"/>
    </row>
    <row r="21" spans="1:9" ht="18" customHeight="1" x14ac:dyDescent="0.3">
      <c r="A21" s="126"/>
      <c r="B21" s="2" t="s">
        <v>99</v>
      </c>
      <c r="C21" s="165">
        <v>719.90429575999997</v>
      </c>
      <c r="D21" s="28">
        <f t="shared" si="0"/>
        <v>997.06744962760001</v>
      </c>
      <c r="E21" s="28">
        <v>1240.55</v>
      </c>
      <c r="F21" s="158">
        <f t="shared" si="1"/>
        <v>0</v>
      </c>
      <c r="G21" s="159">
        <v>0</v>
      </c>
      <c r="H21" s="126"/>
      <c r="I21" s="127"/>
    </row>
    <row r="22" spans="1:9" ht="18" customHeight="1" x14ac:dyDescent="0.3">
      <c r="A22" s="126"/>
      <c r="B22" s="2" t="s">
        <v>1</v>
      </c>
      <c r="C22" s="165">
        <v>1760.2848552574999</v>
      </c>
      <c r="D22" s="28">
        <f t="shared" si="0"/>
        <v>2437.9945245316376</v>
      </c>
      <c r="E22" s="28">
        <v>3033.35</v>
      </c>
      <c r="F22" s="158">
        <f t="shared" si="1"/>
        <v>0</v>
      </c>
      <c r="G22" s="159">
        <v>0</v>
      </c>
      <c r="H22" s="126"/>
      <c r="I22" s="127"/>
    </row>
    <row r="23" spans="1:9" ht="18" customHeight="1" x14ac:dyDescent="0.3">
      <c r="A23" s="126"/>
      <c r="B23" s="2" t="s">
        <v>58</v>
      </c>
      <c r="C23" s="165">
        <v>2478.439498665</v>
      </c>
      <c r="D23" s="28">
        <f t="shared" si="0"/>
        <v>3432.6387056510248</v>
      </c>
      <c r="E23" s="28">
        <v>4270.8900000000003</v>
      </c>
      <c r="F23" s="158">
        <f t="shared" si="1"/>
        <v>0</v>
      </c>
      <c r="G23" s="159">
        <v>0</v>
      </c>
      <c r="H23" s="126"/>
      <c r="I23" s="127"/>
    </row>
    <row r="24" spans="1:9" ht="18" customHeight="1" x14ac:dyDescent="0.3">
      <c r="A24" s="126"/>
      <c r="B24" s="2" t="s">
        <v>59</v>
      </c>
      <c r="C24" s="165">
        <v>1807.4633509399998</v>
      </c>
      <c r="D24" s="28">
        <f t="shared" si="0"/>
        <v>2503.3367410518999</v>
      </c>
      <c r="E24" s="28">
        <v>3114.65</v>
      </c>
      <c r="F24" s="158">
        <f t="shared" si="1"/>
        <v>0</v>
      </c>
      <c r="G24" s="159">
        <v>0</v>
      </c>
      <c r="H24" s="126"/>
      <c r="I24" s="127"/>
    </row>
    <row r="25" spans="1:9" ht="18" customHeight="1" x14ac:dyDescent="0.3">
      <c r="A25" s="126"/>
      <c r="B25" s="2" t="s">
        <v>60</v>
      </c>
      <c r="C25" s="165">
        <v>1365.6709554474999</v>
      </c>
      <c r="D25" s="28">
        <f t="shared" si="0"/>
        <v>1891.4542732947873</v>
      </c>
      <c r="E25" s="28">
        <v>2353.35</v>
      </c>
      <c r="F25" s="158">
        <f t="shared" si="1"/>
        <v>0</v>
      </c>
      <c r="G25" s="159">
        <v>0</v>
      </c>
      <c r="H25" s="126"/>
      <c r="I25" s="127"/>
    </row>
    <row r="26" spans="1:9" ht="18" customHeight="1" x14ac:dyDescent="0.3">
      <c r="A26" s="126"/>
      <c r="B26" s="2" t="s">
        <v>48</v>
      </c>
      <c r="C26" s="165">
        <v>1020.8548533625</v>
      </c>
      <c r="D26" s="28">
        <f t="shared" si="0"/>
        <v>1413.8839719070625</v>
      </c>
      <c r="E26" s="28">
        <v>1759.15</v>
      </c>
      <c r="F26" s="158">
        <f t="shared" si="1"/>
        <v>0</v>
      </c>
      <c r="G26" s="159">
        <v>0</v>
      </c>
      <c r="H26" s="126"/>
      <c r="I26" s="127"/>
    </row>
    <row r="27" spans="1:9" ht="18" customHeight="1" x14ac:dyDescent="0.3">
      <c r="A27" s="126"/>
      <c r="B27" s="2" t="s">
        <v>25</v>
      </c>
      <c r="C27" s="165">
        <v>996.59783879499992</v>
      </c>
      <c r="D27" s="28">
        <f t="shared" si="0"/>
        <v>1380.2880067310748</v>
      </c>
      <c r="E27" s="28">
        <v>1717.35</v>
      </c>
      <c r="F27" s="158">
        <f t="shared" si="1"/>
        <v>0</v>
      </c>
      <c r="G27" s="159">
        <v>0</v>
      </c>
      <c r="H27" s="126"/>
      <c r="I27" s="127"/>
    </row>
    <row r="28" spans="1:9" ht="18" customHeight="1" x14ac:dyDescent="0.3">
      <c r="A28" s="126"/>
      <c r="B28" s="2" t="s">
        <v>26</v>
      </c>
      <c r="C28" s="165">
        <v>758.8625312774999</v>
      </c>
      <c r="D28" s="28">
        <f t="shared" si="0"/>
        <v>1051.0246058193375</v>
      </c>
      <c r="E28" s="28">
        <v>1307.68</v>
      </c>
      <c r="F28" s="158">
        <f t="shared" si="1"/>
        <v>0</v>
      </c>
      <c r="G28" s="159">
        <v>0</v>
      </c>
      <c r="H28" s="126"/>
      <c r="I28" s="127"/>
    </row>
    <row r="29" spans="1:9" ht="18" customHeight="1" x14ac:dyDescent="0.3">
      <c r="A29" s="126"/>
      <c r="B29" s="2" t="s">
        <v>49</v>
      </c>
      <c r="C29" s="165">
        <v>1020.8548533625</v>
      </c>
      <c r="D29" s="28">
        <f t="shared" si="0"/>
        <v>1413.8839719070625</v>
      </c>
      <c r="E29" s="28">
        <v>1759.15</v>
      </c>
      <c r="F29" s="158">
        <f t="shared" si="1"/>
        <v>0</v>
      </c>
      <c r="G29" s="159">
        <v>0</v>
      </c>
      <c r="H29" s="126"/>
      <c r="I29" s="127"/>
    </row>
    <row r="30" spans="1:9" ht="18" customHeight="1" x14ac:dyDescent="0.3">
      <c r="A30" s="126"/>
      <c r="B30" s="2" t="s">
        <v>50</v>
      </c>
      <c r="C30" s="165">
        <v>921.24890493999987</v>
      </c>
      <c r="D30" s="28">
        <f t="shared" si="0"/>
        <v>1275.9297333418999</v>
      </c>
      <c r="E30" s="28">
        <v>1587.51</v>
      </c>
      <c r="F30" s="158">
        <f t="shared" si="1"/>
        <v>0</v>
      </c>
      <c r="G30" s="159">
        <v>0</v>
      </c>
      <c r="H30" s="126"/>
      <c r="I30" s="127"/>
    </row>
    <row r="31" spans="1:9" ht="18" customHeight="1" x14ac:dyDescent="0.3">
      <c r="A31" s="126"/>
      <c r="B31" s="2" t="s">
        <v>20</v>
      </c>
      <c r="C31" s="165">
        <v>740.81730020999987</v>
      </c>
      <c r="D31" s="28">
        <f t="shared" si="0"/>
        <v>1026.0319607908498</v>
      </c>
      <c r="E31" s="28">
        <v>1276.5899999999999</v>
      </c>
      <c r="F31" s="158">
        <f t="shared" si="1"/>
        <v>0</v>
      </c>
      <c r="G31" s="159">
        <v>0</v>
      </c>
      <c r="H31" s="126"/>
      <c r="I31" s="127"/>
    </row>
    <row r="32" spans="1:9" ht="18" customHeight="1" x14ac:dyDescent="0.3">
      <c r="A32" s="126"/>
      <c r="B32" s="2" t="s">
        <v>24</v>
      </c>
      <c r="C32" s="165">
        <v>889.48598530999993</v>
      </c>
      <c r="D32" s="28">
        <f t="shared" si="0"/>
        <v>1231.9380896543498</v>
      </c>
      <c r="E32" s="28">
        <v>1532.78</v>
      </c>
      <c r="F32" s="158">
        <f t="shared" si="1"/>
        <v>0</v>
      </c>
      <c r="G32" s="159">
        <v>0</v>
      </c>
      <c r="H32" s="126"/>
      <c r="I32" s="127"/>
    </row>
    <row r="33" spans="1:9" ht="18" customHeight="1" x14ac:dyDescent="0.3">
      <c r="A33" s="126"/>
      <c r="B33" s="2" t="s">
        <v>2</v>
      </c>
      <c r="C33" s="165">
        <v>889.48598530999993</v>
      </c>
      <c r="D33" s="28">
        <f t="shared" si="0"/>
        <v>1231.9380896543498</v>
      </c>
      <c r="E33" s="28">
        <v>1532.78</v>
      </c>
      <c r="F33" s="158">
        <f t="shared" si="1"/>
        <v>0</v>
      </c>
      <c r="G33" s="159">
        <v>0</v>
      </c>
      <c r="H33" s="126"/>
      <c r="I33" s="127"/>
    </row>
    <row r="34" spans="1:9" ht="18" customHeight="1" x14ac:dyDescent="0.3">
      <c r="A34" s="126"/>
      <c r="B34" s="2" t="s">
        <v>17</v>
      </c>
      <c r="C34" s="165">
        <v>622.63811912249992</v>
      </c>
      <c r="D34" s="28">
        <f t="shared" si="0"/>
        <v>862.35379498466239</v>
      </c>
      <c r="E34" s="28">
        <v>1072.94</v>
      </c>
      <c r="F34" s="158">
        <f t="shared" si="1"/>
        <v>0</v>
      </c>
      <c r="G34" s="159">
        <v>0</v>
      </c>
      <c r="H34" s="126"/>
      <c r="I34" s="127"/>
    </row>
    <row r="35" spans="1:9" ht="18" customHeight="1" x14ac:dyDescent="0.3">
      <c r="A35" s="126"/>
      <c r="B35" s="2" t="s">
        <v>51</v>
      </c>
      <c r="C35" s="165">
        <v>1086.2442276725001</v>
      </c>
      <c r="D35" s="28">
        <f t="shared" si="0"/>
        <v>1504.4482553264127</v>
      </c>
      <c r="E35" s="28">
        <v>1871.83</v>
      </c>
      <c r="F35" s="158">
        <f t="shared" si="1"/>
        <v>0</v>
      </c>
      <c r="G35" s="159">
        <v>0</v>
      </c>
      <c r="H35" s="126"/>
      <c r="I35" s="127"/>
    </row>
    <row r="36" spans="1:9" ht="18" customHeight="1" x14ac:dyDescent="0.3">
      <c r="A36" s="126"/>
      <c r="B36" s="2" t="s">
        <v>44</v>
      </c>
      <c r="C36" s="165">
        <v>709.00261571750002</v>
      </c>
      <c r="D36" s="28">
        <f t="shared" si="0"/>
        <v>981.96862276873753</v>
      </c>
      <c r="E36" s="28">
        <v>1221.77</v>
      </c>
      <c r="F36" s="158">
        <f t="shared" si="1"/>
        <v>0</v>
      </c>
      <c r="G36" s="159">
        <v>0</v>
      </c>
      <c r="H36" s="126"/>
      <c r="I36" s="127"/>
    </row>
    <row r="37" spans="1:9" ht="18" customHeight="1" x14ac:dyDescent="0.3">
      <c r="A37" s="126"/>
      <c r="B37" s="2" t="s">
        <v>45</v>
      </c>
      <c r="C37" s="165">
        <v>814.68575899749987</v>
      </c>
      <c r="D37" s="28">
        <f t="shared" si="0"/>
        <v>1128.3397762115374</v>
      </c>
      <c r="E37" s="28">
        <v>1403.88</v>
      </c>
      <c r="F37" s="158">
        <f t="shared" si="1"/>
        <v>0</v>
      </c>
      <c r="G37" s="159">
        <v>0</v>
      </c>
      <c r="H37" s="126"/>
      <c r="I37" s="127"/>
    </row>
    <row r="38" spans="1:9" ht="18" customHeight="1" x14ac:dyDescent="0.3">
      <c r="A38" s="126"/>
      <c r="B38" s="2" t="s">
        <v>46</v>
      </c>
      <c r="C38" s="165">
        <v>1086.2442276725001</v>
      </c>
      <c r="D38" s="28">
        <f t="shared" si="0"/>
        <v>1504.4482553264127</v>
      </c>
      <c r="E38" s="28">
        <v>1871.83</v>
      </c>
      <c r="F38" s="158">
        <f t="shared" si="1"/>
        <v>0</v>
      </c>
      <c r="G38" s="159">
        <v>0</v>
      </c>
      <c r="H38" s="126"/>
      <c r="I38" s="127"/>
    </row>
    <row r="39" spans="1:9" ht="18" customHeight="1" x14ac:dyDescent="0.3">
      <c r="A39" s="126"/>
      <c r="B39" s="2" t="s">
        <v>23</v>
      </c>
      <c r="C39" s="165">
        <v>894.71423642249999</v>
      </c>
      <c r="D39" s="28">
        <f t="shared" si="0"/>
        <v>1239.1792174451625</v>
      </c>
      <c r="E39" s="28">
        <v>1541.79</v>
      </c>
      <c r="F39" s="158">
        <f t="shared" si="1"/>
        <v>0</v>
      </c>
      <c r="G39" s="159">
        <v>0</v>
      </c>
      <c r="H39" s="126"/>
      <c r="I39" s="127"/>
    </row>
    <row r="40" spans="1:9" ht="18" customHeight="1" x14ac:dyDescent="0.3">
      <c r="A40" s="126"/>
      <c r="B40" s="2" t="s">
        <v>39</v>
      </c>
      <c r="C40" s="165">
        <v>827.84634096802222</v>
      </c>
      <c r="D40" s="28">
        <f t="shared" si="0"/>
        <v>1146.5671822407107</v>
      </c>
      <c r="E40" s="28">
        <v>1426.56</v>
      </c>
      <c r="F40" s="158">
        <f t="shared" si="1"/>
        <v>0</v>
      </c>
      <c r="G40" s="159">
        <v>0</v>
      </c>
      <c r="H40" s="126"/>
      <c r="I40" s="127"/>
    </row>
    <row r="41" spans="1:9" ht="18" customHeight="1" x14ac:dyDescent="0.3">
      <c r="A41" s="126"/>
      <c r="B41" s="2" t="s">
        <v>22</v>
      </c>
      <c r="C41" s="165">
        <v>1171.0764843374998</v>
      </c>
      <c r="D41" s="28">
        <f t="shared" si="0"/>
        <v>1621.9409308074371</v>
      </c>
      <c r="E41" s="28">
        <v>2018.02</v>
      </c>
      <c r="F41" s="158">
        <f t="shared" si="1"/>
        <v>0</v>
      </c>
      <c r="G41" s="159">
        <v>0</v>
      </c>
      <c r="H41" s="126"/>
      <c r="I41" s="146"/>
    </row>
    <row r="42" spans="1:9" ht="18" customHeight="1" x14ac:dyDescent="0.3">
      <c r="A42" s="126"/>
      <c r="B42" s="2" t="s">
        <v>18</v>
      </c>
      <c r="C42" s="165">
        <v>819.74836254999991</v>
      </c>
      <c r="D42" s="28">
        <f t="shared" si="0"/>
        <v>1135.3514821317499</v>
      </c>
      <c r="E42" s="28">
        <v>1412.6</v>
      </c>
      <c r="F42" s="158">
        <f t="shared" si="1"/>
        <v>0</v>
      </c>
      <c r="G42" s="159">
        <v>0</v>
      </c>
      <c r="H42" s="126"/>
      <c r="I42" s="146"/>
    </row>
    <row r="43" spans="1:9" ht="18" customHeight="1" x14ac:dyDescent="0.3">
      <c r="A43" s="126"/>
      <c r="B43" s="2" t="s">
        <v>3</v>
      </c>
      <c r="C43" s="165">
        <v>698.21481837249996</v>
      </c>
      <c r="D43" s="28">
        <f t="shared" si="0"/>
        <v>967.02752344591249</v>
      </c>
      <c r="E43" s="28">
        <v>1203.1600000000001</v>
      </c>
      <c r="F43" s="158">
        <f t="shared" si="1"/>
        <v>0</v>
      </c>
      <c r="G43" s="159">
        <v>0</v>
      </c>
      <c r="H43" s="126"/>
      <c r="I43" s="127"/>
    </row>
    <row r="44" spans="1:9" ht="18" customHeight="1" x14ac:dyDescent="0.3">
      <c r="A44" s="126"/>
      <c r="B44" s="2" t="s">
        <v>31</v>
      </c>
      <c r="C44" s="165">
        <v>1086.2442276725001</v>
      </c>
      <c r="D44" s="28">
        <f t="shared" si="0"/>
        <v>1504.4482553264127</v>
      </c>
      <c r="E44" s="28">
        <v>1871.83</v>
      </c>
      <c r="F44" s="158">
        <f t="shared" si="1"/>
        <v>0</v>
      </c>
      <c r="G44" s="159">
        <v>0</v>
      </c>
      <c r="H44" s="126"/>
      <c r="I44" s="127"/>
    </row>
    <row r="45" spans="1:9" ht="18" customHeight="1" x14ac:dyDescent="0.3">
      <c r="A45" s="126"/>
      <c r="B45" s="2" t="s">
        <v>21</v>
      </c>
      <c r="C45" s="165">
        <v>545.64306263999993</v>
      </c>
      <c r="D45" s="28">
        <f t="shared" si="0"/>
        <v>755.71564175639992</v>
      </c>
      <c r="E45" s="28">
        <v>940.26</v>
      </c>
      <c r="F45" s="158">
        <f t="shared" si="1"/>
        <v>0</v>
      </c>
      <c r="G45" s="159">
        <v>0</v>
      </c>
      <c r="H45" s="126"/>
      <c r="I45" s="127"/>
    </row>
    <row r="46" spans="1:9" ht="18" customHeight="1" x14ac:dyDescent="0.3">
      <c r="A46" s="126"/>
      <c r="B46" s="2" t="s">
        <v>61</v>
      </c>
      <c r="C46" s="165">
        <v>1516.0064691199998</v>
      </c>
      <c r="D46" s="28">
        <f t="shared" si="0"/>
        <v>2099.6689597311997</v>
      </c>
      <c r="E46" s="28">
        <v>2612.41</v>
      </c>
      <c r="F46" s="158">
        <f t="shared" si="1"/>
        <v>0</v>
      </c>
      <c r="G46" s="159">
        <v>0</v>
      </c>
      <c r="H46" s="126"/>
      <c r="I46" s="127"/>
    </row>
    <row r="47" spans="1:9" ht="18" customHeight="1" x14ac:dyDescent="0.3">
      <c r="A47" s="126"/>
      <c r="B47" s="2" t="s">
        <v>32</v>
      </c>
      <c r="C47" s="165">
        <v>1207.7674188774999</v>
      </c>
      <c r="D47" s="28">
        <f t="shared" si="0"/>
        <v>1672.7578751453375</v>
      </c>
      <c r="E47" s="28">
        <v>2081.25</v>
      </c>
      <c r="F47" s="158">
        <f t="shared" si="1"/>
        <v>0</v>
      </c>
      <c r="G47" s="159">
        <v>0</v>
      </c>
      <c r="H47" s="126"/>
      <c r="I47" s="127"/>
    </row>
    <row r="48" spans="1:9" ht="18" customHeight="1" x14ac:dyDescent="0.3">
      <c r="A48" s="126"/>
      <c r="B48" s="2" t="s">
        <v>82</v>
      </c>
      <c r="C48" s="165">
        <v>953.35347266249994</v>
      </c>
      <c r="D48" s="28">
        <f t="shared" si="0"/>
        <v>1320.3945596375625</v>
      </c>
      <c r="E48" s="28">
        <v>1642.83</v>
      </c>
      <c r="F48" s="158">
        <f t="shared" si="1"/>
        <v>0</v>
      </c>
      <c r="G48" s="159">
        <v>0</v>
      </c>
      <c r="H48" s="126"/>
      <c r="I48" s="127"/>
    </row>
    <row r="49" spans="1:15" ht="18" customHeight="1" x14ac:dyDescent="0.3">
      <c r="A49" s="126"/>
      <c r="B49" s="2" t="s">
        <v>35</v>
      </c>
      <c r="C49" s="165">
        <v>1221.6093431100001</v>
      </c>
      <c r="D49" s="28">
        <f t="shared" si="0"/>
        <v>1691.92894020735</v>
      </c>
      <c r="E49" s="28">
        <v>2105.1</v>
      </c>
      <c r="F49" s="158">
        <f t="shared" si="1"/>
        <v>0</v>
      </c>
      <c r="G49" s="159">
        <v>0</v>
      </c>
      <c r="H49" s="126"/>
      <c r="I49" s="127"/>
    </row>
    <row r="50" spans="1:15" ht="18" customHeight="1" x14ac:dyDescent="0.3">
      <c r="A50" s="126"/>
      <c r="B50" s="2" t="s">
        <v>34</v>
      </c>
      <c r="C50" s="165">
        <v>916.99383324249993</v>
      </c>
      <c r="D50" s="28">
        <f t="shared" si="0"/>
        <v>1270.0364590408624</v>
      </c>
      <c r="E50" s="28">
        <v>1580.18</v>
      </c>
      <c r="F50" s="158">
        <f t="shared" si="1"/>
        <v>0</v>
      </c>
      <c r="G50" s="159">
        <v>0</v>
      </c>
      <c r="H50" s="126"/>
      <c r="I50" s="127"/>
    </row>
    <row r="51" spans="1:15" ht="18" customHeight="1" x14ac:dyDescent="0.3">
      <c r="A51" s="126"/>
      <c r="B51" s="2" t="s">
        <v>37</v>
      </c>
      <c r="C51" s="165">
        <v>909.57075195999982</v>
      </c>
      <c r="D51" s="28">
        <f t="shared" si="0"/>
        <v>1259.7554914645998</v>
      </c>
      <c r="E51" s="28">
        <v>1567.39</v>
      </c>
      <c r="F51" s="158">
        <f t="shared" si="1"/>
        <v>0</v>
      </c>
      <c r="G51" s="159">
        <v>0</v>
      </c>
      <c r="H51" s="126"/>
      <c r="I51" s="127"/>
    </row>
    <row r="52" spans="1:15" ht="18" customHeight="1" x14ac:dyDescent="0.3">
      <c r="A52" s="126"/>
      <c r="B52" s="2" t="s">
        <v>36</v>
      </c>
      <c r="C52" s="165">
        <v>634.55439046999993</v>
      </c>
      <c r="D52" s="28">
        <f t="shared" si="0"/>
        <v>878.85783080094996</v>
      </c>
      <c r="E52" s="28">
        <v>1093.47</v>
      </c>
      <c r="F52" s="158">
        <f t="shared" si="1"/>
        <v>0</v>
      </c>
      <c r="G52" s="159">
        <v>0</v>
      </c>
      <c r="H52" s="126"/>
      <c r="I52" s="127"/>
    </row>
    <row r="53" spans="1:15" ht="18" customHeight="1" x14ac:dyDescent="0.3">
      <c r="A53" s="126"/>
      <c r="B53" s="2" t="s">
        <v>19</v>
      </c>
      <c r="C53" s="165">
        <v>466.43247004249992</v>
      </c>
      <c r="D53" s="28">
        <f t="shared" si="0"/>
        <v>646.00897100886243</v>
      </c>
      <c r="E53" s="28">
        <v>803.76</v>
      </c>
      <c r="F53" s="158">
        <f t="shared" si="1"/>
        <v>0</v>
      </c>
      <c r="G53" s="159">
        <v>0</v>
      </c>
      <c r="H53" s="126"/>
      <c r="I53" s="127"/>
    </row>
    <row r="54" spans="1:15" ht="18" customHeight="1" x14ac:dyDescent="0.3">
      <c r="A54" s="126"/>
      <c r="B54" s="2" t="s">
        <v>62</v>
      </c>
      <c r="C54" s="165">
        <v>693.02797914999985</v>
      </c>
      <c r="D54" s="28">
        <f t="shared" si="0"/>
        <v>959.84375112274984</v>
      </c>
      <c r="E54" s="28">
        <v>1194.24</v>
      </c>
      <c r="F54" s="158">
        <f t="shared" si="1"/>
        <v>0</v>
      </c>
      <c r="G54" s="159">
        <v>0</v>
      </c>
      <c r="H54" s="126"/>
      <c r="I54" s="127"/>
    </row>
    <row r="55" spans="1:15" ht="18" customHeight="1" x14ac:dyDescent="0.3">
      <c r="A55" s="126"/>
      <c r="B55" s="2" t="s">
        <v>63</v>
      </c>
      <c r="C55" s="165">
        <v>427.56741127749996</v>
      </c>
      <c r="D55" s="28">
        <f t="shared" si="0"/>
        <v>592.1808646193374</v>
      </c>
      <c r="E55" s="28">
        <v>736.79</v>
      </c>
      <c r="F55" s="158">
        <f t="shared" si="1"/>
        <v>0</v>
      </c>
      <c r="G55" s="159">
        <v>0</v>
      </c>
      <c r="H55" s="126"/>
      <c r="I55" s="127"/>
    </row>
    <row r="56" spans="1:15" ht="18" customHeight="1" thickBot="1" x14ac:dyDescent="0.35">
      <c r="A56" s="126"/>
      <c r="B56" s="24" t="s">
        <v>47</v>
      </c>
      <c r="C56" s="148">
        <v>482.40710660999997</v>
      </c>
      <c r="D56" s="33">
        <f t="shared" si="0"/>
        <v>668.13384265485001</v>
      </c>
      <c r="E56" s="33">
        <v>831.29</v>
      </c>
      <c r="F56" s="160">
        <f t="shared" si="1"/>
        <v>0</v>
      </c>
      <c r="G56" s="161">
        <v>0</v>
      </c>
      <c r="H56" s="126"/>
      <c r="I56" s="127"/>
    </row>
    <row r="57" spans="1:15" ht="15.5" x14ac:dyDescent="0.3">
      <c r="A57" s="126"/>
      <c r="B57" s="126"/>
      <c r="C57" s="127"/>
      <c r="D57" s="127"/>
      <c r="E57" s="130"/>
      <c r="F57" s="127"/>
      <c r="G57" s="127"/>
      <c r="H57" s="126"/>
      <c r="I57" s="127"/>
    </row>
    <row r="58" spans="1:15" ht="17.25" customHeight="1" x14ac:dyDescent="0.3">
      <c r="A58" s="126"/>
      <c r="B58" s="102" t="s">
        <v>94</v>
      </c>
      <c r="C58" s="102"/>
      <c r="D58" s="102"/>
      <c r="E58" s="102"/>
      <c r="F58" s="102"/>
      <c r="G58" s="102"/>
      <c r="H58" s="102"/>
      <c r="I58" s="102"/>
      <c r="K58" s="94"/>
      <c r="L58" s="94"/>
      <c r="M58" s="94"/>
      <c r="N58" s="94"/>
      <c r="O58" s="94"/>
    </row>
    <row r="59" spans="1:15" ht="17.25" customHeight="1" x14ac:dyDescent="0.3">
      <c r="A59" s="126"/>
      <c r="B59" s="102" t="s">
        <v>65</v>
      </c>
      <c r="C59" s="102"/>
      <c r="D59" s="102"/>
      <c r="E59" s="102"/>
      <c r="F59" s="102"/>
      <c r="G59" s="102"/>
      <c r="H59" s="102"/>
      <c r="I59" s="102"/>
      <c r="K59" s="94"/>
      <c r="L59" s="94"/>
      <c r="M59" s="94"/>
      <c r="N59" s="94"/>
      <c r="O59" s="94"/>
    </row>
    <row r="60" spans="1:15" s="94" customFormat="1" ht="17.25" customHeight="1" x14ac:dyDescent="0.3">
      <c r="A60" s="102"/>
      <c r="B60" s="102" t="s">
        <v>66</v>
      </c>
      <c r="C60" s="102"/>
      <c r="D60" s="102"/>
      <c r="E60" s="147"/>
      <c r="F60" s="102"/>
      <c r="G60" s="102"/>
      <c r="H60" s="102"/>
      <c r="I60" s="102"/>
      <c r="J60"/>
    </row>
    <row r="61" spans="1:15" s="94" customFormat="1" ht="17.25" customHeight="1" x14ac:dyDescent="0.3">
      <c r="A61" s="102"/>
      <c r="B61" s="102" t="s">
        <v>67</v>
      </c>
      <c r="C61" s="102"/>
      <c r="D61" s="102"/>
      <c r="E61" s="102"/>
      <c r="F61" s="102"/>
      <c r="G61" s="102"/>
      <c r="H61" s="102"/>
      <c r="I61" s="102"/>
      <c r="J61"/>
    </row>
    <row r="62" spans="1:15" s="94" customFormat="1" ht="17.25" customHeight="1" x14ac:dyDescent="0.3">
      <c r="A62" s="102"/>
      <c r="B62" s="102" t="s">
        <v>68</v>
      </c>
      <c r="C62" s="102"/>
      <c r="D62" s="102"/>
      <c r="E62" s="147"/>
      <c r="F62" s="102"/>
      <c r="G62" s="102"/>
      <c r="H62" s="102"/>
      <c r="I62" s="102"/>
      <c r="J62"/>
    </row>
    <row r="63" spans="1:15" s="95" customFormat="1" ht="17.25" customHeight="1" x14ac:dyDescent="0.35">
      <c r="A63" s="3"/>
      <c r="B63" s="198" t="s">
        <v>92</v>
      </c>
      <c r="C63" s="198"/>
      <c r="D63" s="198"/>
      <c r="E63" s="198"/>
      <c r="F63" s="198"/>
      <c r="G63" s="198"/>
      <c r="H63" s="198"/>
      <c r="I63" s="198"/>
      <c r="J63" s="198"/>
      <c r="K63" s="96"/>
      <c r="L63" s="96"/>
      <c r="M63" s="96"/>
      <c r="N63" s="96"/>
      <c r="O63" s="96"/>
    </row>
    <row r="64" spans="1:15" s="94" customFormat="1" ht="17.25" customHeight="1" x14ac:dyDescent="0.3">
      <c r="A64" s="102"/>
      <c r="B64" s="102" t="s">
        <v>83</v>
      </c>
      <c r="C64" s="102"/>
      <c r="D64" s="102"/>
      <c r="E64" s="147"/>
      <c r="F64" s="23"/>
      <c r="G64" s="23"/>
      <c r="H64" s="23"/>
      <c r="I64" s="102"/>
      <c r="J64"/>
    </row>
    <row r="65" spans="1:9" ht="15.5" x14ac:dyDescent="0.3">
      <c r="A65" s="126"/>
      <c r="B65" s="126"/>
      <c r="C65" s="127"/>
      <c r="D65" s="127"/>
      <c r="E65" s="130"/>
      <c r="F65" s="127"/>
      <c r="G65" s="127"/>
      <c r="H65" s="126"/>
      <c r="I65" s="127"/>
    </row>
    <row r="66" spans="1:9" ht="15.5" x14ac:dyDescent="0.3">
      <c r="A66" s="126"/>
      <c r="B66" s="126" t="s">
        <v>93</v>
      </c>
      <c r="C66" s="127"/>
      <c r="D66" s="127"/>
      <c r="E66" s="130"/>
      <c r="F66" s="127"/>
      <c r="G66" s="127"/>
      <c r="H66" s="126"/>
      <c r="I66" s="127"/>
    </row>
    <row r="67" spans="1:9" ht="15.5" x14ac:dyDescent="0.3">
      <c r="A67" s="126"/>
      <c r="B67" s="126"/>
      <c r="C67" s="127"/>
      <c r="D67" s="127"/>
      <c r="E67" s="130"/>
      <c r="F67" s="127"/>
      <c r="G67" s="127"/>
      <c r="H67" s="126"/>
      <c r="I67" s="127"/>
    </row>
    <row r="68" spans="1:9" ht="15.5" x14ac:dyDescent="0.3">
      <c r="A68" s="126"/>
      <c r="B68" s="126"/>
      <c r="C68" s="127"/>
      <c r="D68" s="127"/>
      <c r="E68" s="130"/>
      <c r="F68" s="127"/>
      <c r="G68" s="127"/>
      <c r="H68" s="126"/>
      <c r="I68" s="127"/>
    </row>
    <row r="69" spans="1:9" ht="15.5" x14ac:dyDescent="0.3">
      <c r="A69" s="126"/>
      <c r="B69" s="126"/>
      <c r="C69" s="127"/>
      <c r="D69" s="127"/>
      <c r="E69" s="130"/>
      <c r="F69" s="127"/>
      <c r="G69" s="127"/>
      <c r="H69" s="126"/>
      <c r="I69" s="127"/>
    </row>
  </sheetData>
  <protectedRanges>
    <protectedRange password="C9BF" sqref="D58:D64" name="Bereich1_1"/>
  </protectedRanges>
  <mergeCells count="3">
    <mergeCell ref="B2:G2"/>
    <mergeCell ref="C6:D6"/>
    <mergeCell ref="B63:J63"/>
  </mergeCells>
  <pageMargins left="0.7" right="0.7" top="0.78740157499999996" bottom="0.7874015749999999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3</vt:i4>
      </vt:variant>
    </vt:vector>
  </HeadingPairs>
  <TitlesOfParts>
    <vt:vector size="8" baseType="lpstr">
      <vt:lpstr>START</vt:lpstr>
      <vt:lpstr>SZ_UEL berechnen</vt:lpstr>
      <vt:lpstr>SZ UEL herausrechnen (1)</vt:lpstr>
      <vt:lpstr>SZ UEL herausrechnen (2)</vt:lpstr>
      <vt:lpstr>Grundgage berechnen</vt:lpstr>
      <vt:lpstr>DIT</vt:lpstr>
      <vt:lpstr>'SZ_UEL berechnen'!Druckbereich</vt:lpstr>
      <vt:lpstr>Kostumbild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2016-11-15T10:43:53Z</dcterms:created>
  <dcterms:modified xsi:type="dcterms:W3CDTF">2021-10-18T08:54:48Z</dcterms:modified>
</cp:coreProperties>
</file>