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anzlei-Intern\Andreas Wultsch\01 Projekte\WKO\Diesel Floater 10.03.2022\"/>
    </mc:Choice>
  </mc:AlternateContent>
  <xr:revisionPtr revIDLastSave="0" documentId="13_ncr:1_{18BB11E8-6ACA-40AD-94FD-4BDED7B55EBA}" xr6:coauthVersionLast="47" xr6:coauthVersionMax="47" xr10:uidLastSave="{00000000-0000-0000-0000-000000000000}"/>
  <bookViews>
    <workbookView xWindow="28680" yWindow="-120" windowWidth="29040" windowHeight="15840" tabRatio="947" xr2:uid="{00000000-000D-0000-FFFF-FFFF00000000}"/>
  </bookViews>
  <sheets>
    <sheet name="Beschreibung" sheetId="21" r:id="rId1"/>
    <sheet name="0. Übersicht" sheetId="18" r:id="rId2"/>
    <sheet name="1. Eingabe" sheetId="15" r:id="rId3"/>
    <sheet name="2. Berechnung" sheetId="16" r:id="rId4"/>
    <sheet name="3. Kalkulation " sheetId="19" r:id="rId5"/>
    <sheet name="4. TKI ohne Treibstoff " sheetId="20" r:id="rId6"/>
    <sheet name="5. Treibstoff Planer " sheetId="23" r:id="rId7"/>
    <sheet name="Grafik" sheetId="22" state="hidden" r:id="rId8"/>
  </sheets>
  <externalReferences>
    <externalReference r:id="rId9"/>
    <externalReference r:id="rId10"/>
  </externalReferences>
  <definedNames>
    <definedName name="BIL">[1]Fritz!#REF!</definedName>
    <definedName name="BONI">[1]Fritz!#REF!</definedName>
    <definedName name="dmac">#REF!</definedName>
    <definedName name="dr7tb6tb99tb70tb80tb0rtoz642s16">#REF!</definedName>
    <definedName name="_xlnm.Print_Area" localSheetId="1">'0. Übersicht'!$B$2:$H$52</definedName>
    <definedName name="_xlnm.Print_Area" localSheetId="2">'1. Eingabe'!$B$2:$E$61</definedName>
    <definedName name="_xlnm.Print_Area" localSheetId="3">'2. Berechnung'!$B$2:$E$142</definedName>
    <definedName name="_xlnm.Print_Area" localSheetId="4">'3. Kalkulation '!$B$7:$E$29</definedName>
    <definedName name="FIN">[1]Fritz!#REF!</definedName>
    <definedName name="joe">'[2]Taxi-BUS'!#REF!</definedName>
    <definedName name="LINIE1">[1]Fritz!#REF!</definedName>
    <definedName name="lop">#REF!</definedName>
    <definedName name="prb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5" i="19" l="1"/>
  <c r="T34" i="23"/>
  <c r="S34" i="23"/>
  <c r="R34" i="23"/>
  <c r="Q34" i="23"/>
  <c r="P34" i="23"/>
  <c r="O34" i="23"/>
  <c r="N34" i="23"/>
  <c r="M34" i="23"/>
  <c r="L34" i="23"/>
  <c r="K34" i="23"/>
  <c r="J34" i="23"/>
  <c r="I34" i="23"/>
  <c r="H34" i="23"/>
  <c r="G34" i="23"/>
  <c r="F34" i="23"/>
  <c r="D46" i="20"/>
  <c r="D34" i="20"/>
  <c r="E15" i="16" l="1"/>
  <c r="E16" i="16"/>
  <c r="E31" i="23" l="1"/>
  <c r="E33" i="23" s="1"/>
  <c r="G29" i="23"/>
  <c r="F29" i="23"/>
  <c r="E29" i="23"/>
  <c r="E34" i="23" l="1"/>
  <c r="E46" i="23" s="1"/>
  <c r="F31" i="23"/>
  <c r="G31" i="23"/>
  <c r="H29" i="23"/>
  <c r="F33" i="23"/>
  <c r="F46" i="23" s="1"/>
  <c r="J31" i="23"/>
  <c r="D33" i="23"/>
  <c r="I29" i="23"/>
  <c r="C3" i="22"/>
  <c r="C4" i="22"/>
  <c r="C5" i="22"/>
  <c r="C6" i="22"/>
  <c r="C7" i="22"/>
  <c r="C8" i="22"/>
  <c r="C9" i="22"/>
  <c r="C10" i="22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" i="22"/>
  <c r="F18" i="20"/>
  <c r="E117" i="16"/>
  <c r="E116" i="16"/>
  <c r="E114" i="16"/>
  <c r="E96" i="16"/>
  <c r="E95" i="16"/>
  <c r="E94" i="16"/>
  <c r="E92" i="16"/>
  <c r="E85" i="16"/>
  <c r="E84" i="16"/>
  <c r="E83" i="16"/>
  <c r="E88" i="16"/>
  <c r="E79" i="16"/>
  <c r="E71" i="16"/>
  <c r="E74" i="16"/>
  <c r="E9" i="16"/>
  <c r="E6" i="16"/>
  <c r="E50" i="16"/>
  <c r="C23" i="19"/>
  <c r="C19" i="19"/>
  <c r="C21" i="19"/>
  <c r="E17" i="19"/>
  <c r="E16" i="19"/>
  <c r="E29" i="19" s="1"/>
  <c r="G50" i="18"/>
  <c r="G9" i="18"/>
  <c r="E115" i="16"/>
  <c r="E121" i="16" s="1"/>
  <c r="E101" i="16"/>
  <c r="E102" i="16"/>
  <c r="E103" i="16"/>
  <c r="E100" i="16"/>
  <c r="E93" i="16"/>
  <c r="E72" i="16"/>
  <c r="E73" i="16"/>
  <c r="E75" i="16"/>
  <c r="E5" i="16"/>
  <c r="E4" i="16"/>
  <c r="E7" i="16" s="1"/>
  <c r="E30" i="16"/>
  <c r="E20" i="16"/>
  <c r="E21" i="16"/>
  <c r="E25" i="16"/>
  <c r="E26" i="16"/>
  <c r="E27" i="16" s="1"/>
  <c r="E31" i="16"/>
  <c r="E28" i="16"/>
  <c r="E33" i="16"/>
  <c r="E36" i="16"/>
  <c r="E37" i="16"/>
  <c r="E39" i="16"/>
  <c r="E42" i="16"/>
  <c r="E43" i="16"/>
  <c r="E45" i="16"/>
  <c r="E54" i="16"/>
  <c r="D34" i="23" l="1"/>
  <c r="D46" i="23" s="1"/>
  <c r="G33" i="23"/>
  <c r="G46" i="23" s="1"/>
  <c r="E104" i="16"/>
  <c r="D42" i="18"/>
  <c r="D43" i="18"/>
  <c r="D22" i="22" s="1"/>
  <c r="D44" i="18"/>
  <c r="D45" i="18"/>
  <c r="D46" i="18"/>
  <c r="D47" i="18"/>
  <c r="D41" i="18"/>
  <c r="D48" i="18"/>
  <c r="D40" i="18"/>
  <c r="D49" i="18"/>
  <c r="D38" i="18"/>
  <c r="D39" i="18"/>
  <c r="D15" i="20" s="1"/>
  <c r="E119" i="16"/>
  <c r="E97" i="16"/>
  <c r="E98" i="16" s="1"/>
  <c r="D29" i="18" s="1"/>
  <c r="E29" i="16"/>
  <c r="E32" i="16"/>
  <c r="E34" i="16" s="1"/>
  <c r="E17" i="16"/>
  <c r="E18" i="16" s="1"/>
  <c r="C13" i="18" s="1"/>
  <c r="D13" i="18" s="1"/>
  <c r="E38" i="16"/>
  <c r="E40" i="16" s="1"/>
  <c r="C16" i="18" s="1"/>
  <c r="D16" i="18" s="1"/>
  <c r="E22" i="16"/>
  <c r="E118" i="16"/>
  <c r="E44" i="16"/>
  <c r="E46" i="16" s="1"/>
  <c r="E105" i="16"/>
  <c r="E106" i="16" s="1"/>
  <c r="E8" i="16"/>
  <c r="E124" i="16" s="1"/>
  <c r="E128" i="16" s="1"/>
  <c r="E132" i="16" s="1"/>
  <c r="D24" i="23"/>
  <c r="E60" i="16"/>
  <c r="D23" i="20"/>
  <c r="E55" i="16"/>
  <c r="E76" i="16"/>
  <c r="E86" i="16"/>
  <c r="E87" i="16" s="1"/>
  <c r="E77" i="16"/>
  <c r="E78" i="16" s="1"/>
  <c r="E51" i="16"/>
  <c r="E18" i="19"/>
  <c r="E47" i="16"/>
  <c r="E65" i="16"/>
  <c r="D18" i="22"/>
  <c r="H31" i="23"/>
  <c r="I31" i="23"/>
  <c r="I33" i="23" s="1"/>
  <c r="I46" i="23" s="1"/>
  <c r="K31" i="23"/>
  <c r="J33" i="23"/>
  <c r="J46" i="23" s="1"/>
  <c r="J29" i="23"/>
  <c r="E120" i="16" l="1"/>
  <c r="E122" i="16" s="1"/>
  <c r="D13" i="22"/>
  <c r="E48" i="16"/>
  <c r="C17" i="18" s="1"/>
  <c r="D17" i="18" s="1"/>
  <c r="D23" i="22"/>
  <c r="D26" i="22"/>
  <c r="D50" i="18"/>
  <c r="D14" i="23" s="1"/>
  <c r="D19" i="22"/>
  <c r="D25" i="22"/>
  <c r="D27" i="22"/>
  <c r="D24" i="22"/>
  <c r="D17" i="22"/>
  <c r="D20" i="22"/>
  <c r="D21" i="22"/>
  <c r="D12" i="20"/>
  <c r="D15" i="23"/>
  <c r="D12" i="23"/>
  <c r="D28" i="22"/>
  <c r="E56" i="16"/>
  <c r="C19" i="18" s="1"/>
  <c r="D19" i="18" s="1"/>
  <c r="E52" i="16"/>
  <c r="C18" i="18" s="1"/>
  <c r="D18" i="18" s="1"/>
  <c r="E123" i="16"/>
  <c r="E125" i="16" s="1"/>
  <c r="D21" i="19" s="1"/>
  <c r="E21" i="19" s="1"/>
  <c r="D11" i="23"/>
  <c r="E23" i="16"/>
  <c r="C14" i="18" s="1"/>
  <c r="D14" i="18" s="1"/>
  <c r="D23" i="23"/>
  <c r="E10" i="16"/>
  <c r="E107" i="16" s="1"/>
  <c r="E108" i="16" s="1"/>
  <c r="E109" i="16" s="1"/>
  <c r="E110" i="16" s="1"/>
  <c r="D22" i="20"/>
  <c r="G29" i="18"/>
  <c r="D11" i="20"/>
  <c r="E80" i="16"/>
  <c r="E81" i="16" s="1"/>
  <c r="D18" i="23"/>
  <c r="D2" i="22"/>
  <c r="E89" i="16"/>
  <c r="D5" i="22"/>
  <c r="G16" i="18"/>
  <c r="C15" i="18"/>
  <c r="D15" i="18" s="1"/>
  <c r="K29" i="23"/>
  <c r="H33" i="23"/>
  <c r="H46" i="23" s="1"/>
  <c r="L31" i="23"/>
  <c r="K33" i="23"/>
  <c r="K46" i="23" s="1"/>
  <c r="D43" i="20"/>
  <c r="G13" i="18"/>
  <c r="D14" i="20" l="1"/>
  <c r="D25" i="20"/>
  <c r="D32" i="18"/>
  <c r="D48" i="20"/>
  <c r="D49" i="20" s="1"/>
  <c r="E131" i="16"/>
  <c r="E133" i="16" s="1"/>
  <c r="D6" i="22"/>
  <c r="D7" i="23"/>
  <c r="D7" i="20"/>
  <c r="D7" i="22"/>
  <c r="G18" i="18"/>
  <c r="G19" i="18"/>
  <c r="D8" i="22"/>
  <c r="G17" i="18"/>
  <c r="E90" i="16"/>
  <c r="D28" i="18" s="1"/>
  <c r="E58" i="16"/>
  <c r="G14" i="18"/>
  <c r="D5" i="20"/>
  <c r="D3" i="22"/>
  <c r="D5" i="23"/>
  <c r="D10" i="18"/>
  <c r="E14" i="18" s="1"/>
  <c r="E63" i="16"/>
  <c r="D13" i="23"/>
  <c r="D13" i="20"/>
  <c r="D6" i="23"/>
  <c r="D4" i="22"/>
  <c r="D6" i="20"/>
  <c r="G15" i="18"/>
  <c r="D27" i="18"/>
  <c r="E27" i="18" s="1"/>
  <c r="E111" i="16"/>
  <c r="D30" i="18" s="1"/>
  <c r="E112" i="16"/>
  <c r="D31" i="18" s="1"/>
  <c r="D47" i="20"/>
  <c r="D50" i="20" s="1"/>
  <c r="L29" i="23"/>
  <c r="M31" i="23"/>
  <c r="L33" i="23"/>
  <c r="L46" i="23" s="1"/>
  <c r="D25" i="19" l="1"/>
  <c r="E25" i="19" s="1"/>
  <c r="E50" i="18"/>
  <c r="G10" i="18"/>
  <c r="H17" i="18" s="1"/>
  <c r="E15" i="18"/>
  <c r="E32" i="18"/>
  <c r="E31" i="18"/>
  <c r="G32" i="18"/>
  <c r="H32" i="18" s="1"/>
  <c r="D56" i="18"/>
  <c r="E28" i="18"/>
  <c r="E17" i="18"/>
  <c r="E18" i="18"/>
  <c r="E30" i="18"/>
  <c r="D16" i="22"/>
  <c r="E59" i="16"/>
  <c r="E61" i="16" s="1"/>
  <c r="C20" i="18" s="1"/>
  <c r="E16" i="18"/>
  <c r="E42" i="18"/>
  <c r="E29" i="18"/>
  <c r="E49" i="18"/>
  <c r="E39" i="18"/>
  <c r="E46" i="18"/>
  <c r="E47" i="18"/>
  <c r="E40" i="18"/>
  <c r="E38" i="18"/>
  <c r="E13" i="18"/>
  <c r="E48" i="18"/>
  <c r="E41" i="18"/>
  <c r="E44" i="18"/>
  <c r="E43" i="18"/>
  <c r="E45" i="18"/>
  <c r="E19" i="18"/>
  <c r="H42" i="18"/>
  <c r="H46" i="18"/>
  <c r="H43" i="18"/>
  <c r="H49" i="18"/>
  <c r="H41" i="18"/>
  <c r="H44" i="18"/>
  <c r="H40" i="18"/>
  <c r="H39" i="18"/>
  <c r="H50" i="18"/>
  <c r="H19" i="18"/>
  <c r="H15" i="18"/>
  <c r="H29" i="18"/>
  <c r="H16" i="18"/>
  <c r="H13" i="18"/>
  <c r="D12" i="22"/>
  <c r="G28" i="18"/>
  <c r="H28" i="18" s="1"/>
  <c r="E64" i="16"/>
  <c r="E66" i="16" s="1"/>
  <c r="C21" i="18" s="1"/>
  <c r="D21" i="18" s="1"/>
  <c r="E21" i="18" s="1"/>
  <c r="D15" i="22"/>
  <c r="G31" i="18"/>
  <c r="H31" i="18" s="1"/>
  <c r="D11" i="22"/>
  <c r="D33" i="18"/>
  <c r="E33" i="18" s="1"/>
  <c r="G27" i="18"/>
  <c r="H27" i="18" s="1"/>
  <c r="G56" i="18"/>
  <c r="E127" i="16"/>
  <c r="E140" i="16"/>
  <c r="D9" i="23"/>
  <c r="D14" i="22"/>
  <c r="D9" i="20"/>
  <c r="G30" i="18"/>
  <c r="M29" i="23"/>
  <c r="M33" i="23"/>
  <c r="M46" i="23" s="1"/>
  <c r="N31" i="23"/>
  <c r="H47" i="18" l="1"/>
  <c r="H30" i="18"/>
  <c r="H14" i="18"/>
  <c r="H18" i="18"/>
  <c r="H45" i="18"/>
  <c r="H38" i="18"/>
  <c r="H48" i="18"/>
  <c r="E129" i="16"/>
  <c r="D23" i="19" s="1"/>
  <c r="E23" i="19" s="1"/>
  <c r="G21" i="18"/>
  <c r="H21" i="18" s="1"/>
  <c r="D10" i="22"/>
  <c r="E136" i="16"/>
  <c r="E141" i="16"/>
  <c r="E142" i="16" s="1"/>
  <c r="G33" i="18"/>
  <c r="H33" i="18" s="1"/>
  <c r="D20" i="18"/>
  <c r="E20" i="18" s="1"/>
  <c r="C22" i="18"/>
  <c r="D32" i="22"/>
  <c r="N29" i="23"/>
  <c r="O31" i="23"/>
  <c r="N33" i="23"/>
  <c r="N46" i="23" s="1"/>
  <c r="D8" i="23" l="1"/>
  <c r="D9" i="22"/>
  <c r="D8" i="20"/>
  <c r="G20" i="18"/>
  <c r="H20" i="18" s="1"/>
  <c r="D22" i="18"/>
  <c r="E22" i="18" s="1"/>
  <c r="D19" i="19"/>
  <c r="E19" i="19" s="1"/>
  <c r="E20" i="19" s="1"/>
  <c r="E22" i="19" s="1"/>
  <c r="E24" i="19" s="1"/>
  <c r="E26" i="19" s="1"/>
  <c r="E28" i="19" s="1"/>
  <c r="E137" i="16"/>
  <c r="E138" i="16" s="1"/>
  <c r="O29" i="23"/>
  <c r="P31" i="23"/>
  <c r="O33" i="23"/>
  <c r="O46" i="23" s="1"/>
  <c r="D18" i="20" l="1"/>
  <c r="D20" i="23"/>
  <c r="D57" i="18"/>
  <c r="D58" i="18" s="1"/>
  <c r="D24" i="18"/>
  <c r="E24" i="18" s="1"/>
  <c r="D19" i="20"/>
  <c r="D52" i="18"/>
  <c r="E52" i="18" s="1"/>
  <c r="D33" i="22"/>
  <c r="D30" i="22"/>
  <c r="G22" i="18"/>
  <c r="H22" i="18" s="1"/>
  <c r="D19" i="23"/>
  <c r="P29" i="23"/>
  <c r="Q31" i="23"/>
  <c r="P33" i="23"/>
  <c r="P46" i="23" s="1"/>
  <c r="E17" i="23" l="1"/>
  <c r="E18" i="23"/>
  <c r="D37" i="23" s="1"/>
  <c r="E5" i="23"/>
  <c r="E10" i="23"/>
  <c r="E16" i="23"/>
  <c r="D26" i="23"/>
  <c r="D43" i="23" s="1"/>
  <c r="E6" i="23"/>
  <c r="E7" i="23"/>
  <c r="E8" i="23"/>
  <c r="E9" i="23"/>
  <c r="E11" i="23"/>
  <c r="E13" i="23"/>
  <c r="E15" i="23"/>
  <c r="E12" i="23"/>
  <c r="E14" i="23"/>
  <c r="E6" i="20"/>
  <c r="E5" i="20"/>
  <c r="E11" i="20"/>
  <c r="E7" i="20"/>
  <c r="E9" i="20"/>
  <c r="E10" i="20"/>
  <c r="E13" i="20"/>
  <c r="D24" i="20"/>
  <c r="D26" i="20" s="1"/>
  <c r="E8" i="20"/>
  <c r="D36" i="20"/>
  <c r="D37" i="20" s="1"/>
  <c r="D38" i="20" s="1"/>
  <c r="D52" i="20" s="1"/>
  <c r="E16" i="20"/>
  <c r="E17" i="20"/>
  <c r="E15" i="20"/>
  <c r="E12" i="20"/>
  <c r="E14" i="20"/>
  <c r="D35" i="20"/>
  <c r="D21" i="23"/>
  <c r="E21" i="22"/>
  <c r="E8" i="22"/>
  <c r="E7" i="22"/>
  <c r="E23" i="22"/>
  <c r="E26" i="22"/>
  <c r="E19" i="22"/>
  <c r="E13" i="22"/>
  <c r="E28" i="22"/>
  <c r="E3" i="22"/>
  <c r="E17" i="22"/>
  <c r="E24" i="22"/>
  <c r="E27" i="22"/>
  <c r="E22" i="22"/>
  <c r="E2" i="22"/>
  <c r="E5" i="22"/>
  <c r="E6" i="22"/>
  <c r="E25" i="22"/>
  <c r="E20" i="22"/>
  <c r="E18" i="22"/>
  <c r="E16" i="22"/>
  <c r="E4" i="22"/>
  <c r="E10" i="22"/>
  <c r="E12" i="22"/>
  <c r="E14" i="22"/>
  <c r="E15" i="22"/>
  <c r="E11" i="22"/>
  <c r="E32" i="22"/>
  <c r="E33" i="22"/>
  <c r="D34" i="22"/>
  <c r="D20" i="20"/>
  <c r="G24" i="18"/>
  <c r="H24" i="18" s="1"/>
  <c r="G57" i="18"/>
  <c r="G58" i="18" s="1"/>
  <c r="G52" i="18"/>
  <c r="H52" i="18" s="1"/>
  <c r="E9" i="22"/>
  <c r="D35" i="18"/>
  <c r="E35" i="18" s="1"/>
  <c r="Q33" i="23"/>
  <c r="Q46" i="23" s="1"/>
  <c r="Q29" i="23"/>
  <c r="R31" i="23"/>
  <c r="R33" i="23" l="1"/>
  <c r="R46" i="23" s="1"/>
  <c r="D36" i="23"/>
  <c r="D41" i="23" s="1"/>
  <c r="D42" i="23"/>
  <c r="D45" i="23" s="1"/>
  <c r="G35" i="18"/>
  <c r="H35" i="18" s="1"/>
  <c r="E34" i="22"/>
  <c r="E19" i="23"/>
  <c r="E18" i="20"/>
  <c r="R29" i="23"/>
  <c r="S31" i="23"/>
  <c r="S33" i="23" l="1"/>
  <c r="S46" i="23" s="1"/>
  <c r="D47" i="23"/>
  <c r="D50" i="23" s="1"/>
  <c r="E42" i="23" s="1"/>
  <c r="E45" i="23" s="1"/>
  <c r="E47" i="23" s="1"/>
  <c r="E50" i="23" s="1"/>
  <c r="F42" i="23" s="1"/>
  <c r="F45" i="23" s="1"/>
  <c r="F47" i="23" s="1"/>
  <c r="F50" i="23" s="1"/>
  <c r="G42" i="23" s="1"/>
  <c r="E41" i="23"/>
  <c r="D49" i="23"/>
  <c r="S29" i="23"/>
  <c r="T31" i="23"/>
  <c r="D51" i="23" l="1"/>
  <c r="G45" i="23"/>
  <c r="G47" i="23" s="1"/>
  <c r="G50" i="23" s="1"/>
  <c r="H42" i="23" s="1"/>
  <c r="H45" i="23" s="1"/>
  <c r="H47" i="23" s="1"/>
  <c r="H50" i="23" s="1"/>
  <c r="I42" i="23" s="1"/>
  <c r="I45" i="23" s="1"/>
  <c r="I47" i="23" s="1"/>
  <c r="I50" i="23" s="1"/>
  <c r="J42" i="23" s="1"/>
  <c r="J45" i="23" s="1"/>
  <c r="J47" i="23" s="1"/>
  <c r="J50" i="23" s="1"/>
  <c r="K42" i="23" s="1"/>
  <c r="K45" i="23" s="1"/>
  <c r="K47" i="23" s="1"/>
  <c r="K50" i="23" s="1"/>
  <c r="L42" i="23" s="1"/>
  <c r="L45" i="23" s="1"/>
  <c r="L47" i="23" s="1"/>
  <c r="L50" i="23" s="1"/>
  <c r="M42" i="23" s="1"/>
  <c r="M45" i="23" s="1"/>
  <c r="M47" i="23" s="1"/>
  <c r="M50" i="23" s="1"/>
  <c r="N42" i="23" s="1"/>
  <c r="N45" i="23" s="1"/>
  <c r="N47" i="23" s="1"/>
  <c r="N50" i="23" s="1"/>
  <c r="O42" i="23" s="1"/>
  <c r="O45" i="23" s="1"/>
  <c r="O47" i="23" s="1"/>
  <c r="O50" i="23" s="1"/>
  <c r="P42" i="23" s="1"/>
  <c r="E43" i="23"/>
  <c r="E37" i="23" s="1"/>
  <c r="F41" i="23"/>
  <c r="E49" i="23"/>
  <c r="E51" i="23" s="1"/>
  <c r="T29" i="23"/>
  <c r="T33" i="23"/>
  <c r="T46" i="23" s="1"/>
  <c r="E36" i="23" l="1"/>
  <c r="E38" i="23" s="1"/>
  <c r="F43" i="23"/>
  <c r="F37" i="23" s="1"/>
  <c r="G41" i="23"/>
  <c r="F49" i="23"/>
  <c r="F51" i="23" s="1"/>
  <c r="P45" i="23"/>
  <c r="P47" i="23" s="1"/>
  <c r="P50" i="23" s="1"/>
  <c r="Q42" i="23" s="1"/>
  <c r="F36" i="23" l="1"/>
  <c r="F38" i="23" s="1"/>
  <c r="H41" i="23"/>
  <c r="G43" i="23"/>
  <c r="G37" i="23" s="1"/>
  <c r="G49" i="23"/>
  <c r="G51" i="23" s="1"/>
  <c r="Q45" i="23"/>
  <c r="Q47" i="23" s="1"/>
  <c r="Q50" i="23" s="1"/>
  <c r="R42" i="23" s="1"/>
  <c r="G36" i="23" l="1"/>
  <c r="G38" i="23" s="1"/>
  <c r="I41" i="23"/>
  <c r="H43" i="23"/>
  <c r="H37" i="23" s="1"/>
  <c r="H49" i="23"/>
  <c r="H51" i="23" s="1"/>
  <c r="R45" i="23"/>
  <c r="R47" i="23" s="1"/>
  <c r="R50" i="23" s="1"/>
  <c r="S42" i="23" s="1"/>
  <c r="H36" i="23" l="1"/>
  <c r="H38" i="23" s="1"/>
  <c r="J41" i="23"/>
  <c r="I43" i="23"/>
  <c r="I37" i="23" s="1"/>
  <c r="I49" i="23"/>
  <c r="I51" i="23" s="1"/>
  <c r="S45" i="23"/>
  <c r="S47" i="23" s="1"/>
  <c r="S50" i="23" s="1"/>
  <c r="T42" i="23" s="1"/>
  <c r="I36" i="23" l="1"/>
  <c r="I38" i="23" s="1"/>
  <c r="K41" i="23"/>
  <c r="J43" i="23"/>
  <c r="J37" i="23" s="1"/>
  <c r="J49" i="23"/>
  <c r="J51" i="23" s="1"/>
  <c r="T45" i="23"/>
  <c r="T47" i="23" s="1"/>
  <c r="T50" i="23" s="1"/>
  <c r="J36" i="23" l="1"/>
  <c r="J38" i="23" s="1"/>
  <c r="K43" i="23"/>
  <c r="K37" i="23" s="1"/>
  <c r="L41" i="23"/>
  <c r="K49" i="23"/>
  <c r="K51" i="23" s="1"/>
  <c r="K36" i="23" l="1"/>
  <c r="K38" i="23" s="1"/>
  <c r="L43" i="23"/>
  <c r="L37" i="23" s="1"/>
  <c r="M41" i="23"/>
  <c r="L49" i="23"/>
  <c r="L51" i="23" s="1"/>
  <c r="L36" i="23" l="1"/>
  <c r="L38" i="23" s="1"/>
  <c r="N41" i="23"/>
  <c r="M43" i="23"/>
  <c r="M37" i="23" s="1"/>
  <c r="M49" i="23"/>
  <c r="M51" i="23" s="1"/>
  <c r="M36" i="23" l="1"/>
  <c r="M38" i="23" s="1"/>
  <c r="N43" i="23"/>
  <c r="N37" i="23" s="1"/>
  <c r="O41" i="23"/>
  <c r="N49" i="23"/>
  <c r="N51" i="23" s="1"/>
  <c r="N36" i="23" l="1"/>
  <c r="N38" i="23" s="1"/>
  <c r="P41" i="23"/>
  <c r="O43" i="23"/>
  <c r="O37" i="23" s="1"/>
  <c r="O49" i="23"/>
  <c r="O51" i="23" s="1"/>
  <c r="O36" i="23" l="1"/>
  <c r="O38" i="23" s="1"/>
  <c r="Q41" i="23"/>
  <c r="P43" i="23"/>
  <c r="P37" i="23" s="1"/>
  <c r="P49" i="23"/>
  <c r="P51" i="23" s="1"/>
  <c r="P36" i="23" l="1"/>
  <c r="P38" i="23" s="1"/>
  <c r="R41" i="23"/>
  <c r="Q43" i="23"/>
  <c r="Q37" i="23" s="1"/>
  <c r="Q49" i="23"/>
  <c r="Q51" i="23" s="1"/>
  <c r="Q36" i="23" l="1"/>
  <c r="Q38" i="23" s="1"/>
  <c r="R43" i="23"/>
  <c r="R37" i="23" s="1"/>
  <c r="S41" i="23"/>
  <c r="R49" i="23"/>
  <c r="R51" i="23" s="1"/>
  <c r="R36" i="23" l="1"/>
  <c r="R38" i="23" s="1"/>
  <c r="T41" i="23"/>
  <c r="S43" i="23"/>
  <c r="S37" i="23" s="1"/>
  <c r="S49" i="23"/>
  <c r="S51" i="23" s="1"/>
  <c r="S36" i="23" l="1"/>
  <c r="S38" i="23" s="1"/>
  <c r="T43" i="23"/>
  <c r="T37" i="23" s="1"/>
  <c r="T49" i="23"/>
  <c r="T51" i="23" s="1"/>
  <c r="T36" i="23" l="1"/>
  <c r="T38" i="23" s="1"/>
</calcChain>
</file>

<file path=xl/sharedStrings.xml><?xml version="1.0" encoding="utf-8"?>
<sst xmlns="http://schemas.openxmlformats.org/spreadsheetml/2006/main" count="608" uniqueCount="301">
  <si>
    <t>Text</t>
  </si>
  <si>
    <t>€</t>
  </si>
  <si>
    <t>Nutzungsdauer in Jahren</t>
  </si>
  <si>
    <t>Jahre</t>
  </si>
  <si>
    <t>Restwert</t>
  </si>
  <si>
    <t>Treibstoff-Verbrauch je 100 km</t>
  </si>
  <si>
    <t>Lt</t>
  </si>
  <si>
    <t>km</t>
  </si>
  <si>
    <t>Vollkaskoprämie</t>
  </si>
  <si>
    <t>Std</t>
  </si>
  <si>
    <t xml:space="preserve">Fremdkapitalanteil </t>
  </si>
  <si>
    <t>%</t>
  </si>
  <si>
    <t>Fremdkapitalzinssatz</t>
  </si>
  <si>
    <t>Bruttolohn Ersatzfahrer</t>
  </si>
  <si>
    <t>Eigenkapitalzinsen</t>
  </si>
  <si>
    <t>Reifenanzahl</t>
  </si>
  <si>
    <t>Haftpflichtprämie</t>
  </si>
  <si>
    <t>Treibstoff</t>
  </si>
  <si>
    <t>Gemeinkosten</t>
  </si>
  <si>
    <t>Unterwegsspesen</t>
  </si>
  <si>
    <t>gefahrene Kilometer</t>
  </si>
  <si>
    <t>km/Zeit</t>
  </si>
  <si>
    <t>Fahrerkosten</t>
  </si>
  <si>
    <t>Reifenlaufleistung</t>
  </si>
  <si>
    <t>Tg</t>
  </si>
  <si>
    <t>Einheit</t>
  </si>
  <si>
    <t>Betrag</t>
  </si>
  <si>
    <t>Öl- und Schmierstoffpreis je Liter</t>
  </si>
  <si>
    <t>Reparaturkosten pro Jahr</t>
  </si>
  <si>
    <t>durchschnittliche Geldeingangsdauer</t>
  </si>
  <si>
    <t>Einsatzzeit in Stunden</t>
  </si>
  <si>
    <t>Kosten je Einheit</t>
  </si>
  <si>
    <t>Gewinn / Verlust gesamt</t>
  </si>
  <si>
    <t>Fahrzeug</t>
  </si>
  <si>
    <t>Öl- und Schmierstoff</t>
  </si>
  <si>
    <t>Versicherung</t>
  </si>
  <si>
    <t>€/km</t>
  </si>
  <si>
    <t>€/Jahr</t>
  </si>
  <si>
    <t>Stk</t>
  </si>
  <si>
    <t>km-abhängige Kosten</t>
  </si>
  <si>
    <t>durchschnittlicher Umsatz je Banktag</t>
  </si>
  <si>
    <t>betriebsnotwendiges Umlaufkapital</t>
  </si>
  <si>
    <t>durchschnittliches betriebsnotw. Kapital</t>
  </si>
  <si>
    <t>Umsatz</t>
  </si>
  <si>
    <t>Deckungsbeitrag I</t>
  </si>
  <si>
    <t>Deckungsbeitrag II</t>
  </si>
  <si>
    <t>Deckungsbeitrag III</t>
  </si>
  <si>
    <t>AUFTRAGSKALKULATIONSDATEN</t>
  </si>
  <si>
    <t xml:space="preserve">Kraftfahrzeug-Kostenrechnung Nr. </t>
  </si>
  <si>
    <t>Fabrikat:</t>
  </si>
  <si>
    <t>Kostenstand vom:</t>
  </si>
  <si>
    <t>Kostenrechnung durchgeführt von:</t>
  </si>
  <si>
    <t xml:space="preserve">Aufbau </t>
  </si>
  <si>
    <t xml:space="preserve">Kran </t>
  </si>
  <si>
    <t xml:space="preserve">€ </t>
  </si>
  <si>
    <t xml:space="preserve">Bereifung Fahrzeug </t>
  </si>
  <si>
    <t>Bereifung Anhänger</t>
  </si>
  <si>
    <t>Kaufpreis Reifen</t>
  </si>
  <si>
    <t xml:space="preserve">Stk </t>
  </si>
  <si>
    <t>Ketten</t>
  </si>
  <si>
    <t xml:space="preserve">Kaufpreis </t>
  </si>
  <si>
    <t xml:space="preserve">Stück </t>
  </si>
  <si>
    <t>Reparatur Fahrzeug</t>
  </si>
  <si>
    <t>Reparatur Anhänger</t>
  </si>
  <si>
    <t>Leistungsdaten</t>
  </si>
  <si>
    <t xml:space="preserve">Einsatztage </t>
  </si>
  <si>
    <t xml:space="preserve">km pro Tag </t>
  </si>
  <si>
    <t xml:space="preserve">Einsatzstunden </t>
  </si>
  <si>
    <t xml:space="preserve">Anhänger </t>
  </si>
  <si>
    <t xml:space="preserve">Reifen vorne </t>
  </si>
  <si>
    <t xml:space="preserve">Reifen hinten </t>
  </si>
  <si>
    <t xml:space="preserve">Nutzungsdauer </t>
  </si>
  <si>
    <t xml:space="preserve">VARIABLE KOSTEN </t>
  </si>
  <si>
    <t>Kosten Reifen</t>
  </si>
  <si>
    <t xml:space="preserve">Kosten Ketten </t>
  </si>
  <si>
    <t xml:space="preserve">Kettenkosten pro Jahr </t>
  </si>
  <si>
    <t xml:space="preserve">Variable Kosten </t>
  </si>
  <si>
    <t xml:space="preserve">Kosten pro km </t>
  </si>
  <si>
    <t xml:space="preserve">km pro Jahr </t>
  </si>
  <si>
    <t>km/J</t>
  </si>
  <si>
    <t xml:space="preserve">h pro Jahr </t>
  </si>
  <si>
    <t>h/J</t>
  </si>
  <si>
    <t xml:space="preserve">FIXKOSTEN </t>
  </si>
  <si>
    <t>Abschreibung Fahrzeug</t>
  </si>
  <si>
    <t xml:space="preserve">Abschreibung Anhänger </t>
  </si>
  <si>
    <t xml:space="preserve">Wert </t>
  </si>
  <si>
    <t>Kalkulationswert Fix</t>
  </si>
  <si>
    <t xml:space="preserve">Kalkulationswert Variabel </t>
  </si>
  <si>
    <t xml:space="preserve">Abschreibung Fahrzeug pro Jahr </t>
  </si>
  <si>
    <t xml:space="preserve">Anteil in % Fix </t>
  </si>
  <si>
    <t xml:space="preserve">Kalkulationswert Variabel Gesamt </t>
  </si>
  <si>
    <t xml:space="preserve">Kalkulationswert Variabel pro Jahr </t>
  </si>
  <si>
    <t xml:space="preserve">Abschreibung Fahrzeug </t>
  </si>
  <si>
    <t xml:space="preserve">Kosten pro Jahr </t>
  </si>
  <si>
    <t xml:space="preserve">Summe </t>
  </si>
  <si>
    <t xml:space="preserve">Teilkaskoversicherung </t>
  </si>
  <si>
    <t xml:space="preserve">Versicherung pro Jahr </t>
  </si>
  <si>
    <t xml:space="preserve">Fahrzeug Kaufpreis mit Bereifung im Schnitt </t>
  </si>
  <si>
    <t>Anhänger Kaufpreis mit Bereifung im Schnitt</t>
  </si>
  <si>
    <t xml:space="preserve">Jahresumsatz </t>
  </si>
  <si>
    <t xml:space="preserve">Stundensatz </t>
  </si>
  <si>
    <t xml:space="preserve">betriebsnotwendiges Investitionskapital </t>
  </si>
  <si>
    <t xml:space="preserve">Fremdkapitalzinsen </t>
  </si>
  <si>
    <t xml:space="preserve">Eigenkapitalzinsen </t>
  </si>
  <si>
    <t xml:space="preserve">Zinsen </t>
  </si>
  <si>
    <t xml:space="preserve">Fremdkapitalzinsen pro Jahr </t>
  </si>
  <si>
    <t xml:space="preserve">Eigenkapitalzinsen pro Jahr </t>
  </si>
  <si>
    <t xml:space="preserve">Personal </t>
  </si>
  <si>
    <t xml:space="preserve">Monatsbrutto </t>
  </si>
  <si>
    <t xml:space="preserve">Gesamtkosten  </t>
  </si>
  <si>
    <t xml:space="preserve">Monatsbrutto Stammfahrer </t>
  </si>
  <si>
    <t xml:space="preserve">Allgemeine Angaben </t>
  </si>
  <si>
    <t xml:space="preserve">LKW im Betrieb </t>
  </si>
  <si>
    <t xml:space="preserve">Unternehmensform </t>
  </si>
  <si>
    <t>in %</t>
  </si>
  <si>
    <t>Steuern, Gebühren, Beiträge</t>
  </si>
  <si>
    <t>Versicherungen</t>
  </si>
  <si>
    <t>Instandhaltungen</t>
  </si>
  <si>
    <t>Miete, Pacht, Leasing</t>
  </si>
  <si>
    <t>Energie und Entsorgung</t>
  </si>
  <si>
    <t xml:space="preserve">Verwaltungspersonal </t>
  </si>
  <si>
    <t xml:space="preserve">PKW </t>
  </si>
  <si>
    <t xml:space="preserve">Fixe Kosten Allgemein </t>
  </si>
  <si>
    <t xml:space="preserve">Gewinn / Verlust </t>
  </si>
  <si>
    <t xml:space="preserve">Anzahl der LKWs  </t>
  </si>
  <si>
    <t xml:space="preserve">Gesamtstunden </t>
  </si>
  <si>
    <t>€/h</t>
  </si>
  <si>
    <t>Fixe Kosten / Fahrzeug</t>
  </si>
  <si>
    <t xml:space="preserve">Fixkosten Gesamt ohne Personal </t>
  </si>
  <si>
    <t xml:space="preserve">Gemeinkosten </t>
  </si>
  <si>
    <t xml:space="preserve">Fixkosten ohne Personal </t>
  </si>
  <si>
    <t>Finanzierung</t>
  </si>
  <si>
    <t xml:space="preserve">Unterwegsspesen / Roadpricing </t>
  </si>
  <si>
    <t xml:space="preserve">LEISTUNGSDATEN </t>
  </si>
  <si>
    <t xml:space="preserve">Umsatz </t>
  </si>
  <si>
    <t xml:space="preserve">Kosten </t>
  </si>
  <si>
    <t xml:space="preserve">Verlust </t>
  </si>
  <si>
    <t xml:space="preserve">GF-Bezug </t>
  </si>
  <si>
    <t xml:space="preserve">Verwaltungskosten </t>
  </si>
  <si>
    <t xml:space="preserve">Kontrolle variable Kosten </t>
  </si>
  <si>
    <t xml:space="preserve">Kontrolle variable Kosten lt. Übersicht </t>
  </si>
  <si>
    <t xml:space="preserve">Differenz </t>
  </si>
  <si>
    <t xml:space="preserve">Kontrolle fixe Kosten </t>
  </si>
  <si>
    <t xml:space="preserve">Kontrolle fixe Kosten lt. Übersicht </t>
  </si>
  <si>
    <t xml:space="preserve">angemeldete Monate </t>
  </si>
  <si>
    <t xml:space="preserve">Monate </t>
  </si>
  <si>
    <t>Bruttolohn Stammfahrer Gesamt</t>
  </si>
  <si>
    <t>Bruttolohn Ersatzfahrer (x1)</t>
  </si>
  <si>
    <t>LNK (32%)</t>
  </si>
  <si>
    <t>Bruttolohn Stammfahrer Jahreskosten (x12)</t>
  </si>
  <si>
    <t>Aufwandsentschädigung (abgabenfrei)</t>
  </si>
  <si>
    <t xml:space="preserve">1. </t>
  </si>
  <si>
    <t xml:space="preserve">2. </t>
  </si>
  <si>
    <t xml:space="preserve">3. </t>
  </si>
  <si>
    <t xml:space="preserve">Unter "0. Übersicht" sehen Sie nun die Gesamtkalkulation. </t>
  </si>
  <si>
    <t xml:space="preserve">4. </t>
  </si>
  <si>
    <t xml:space="preserve">Kunde </t>
  </si>
  <si>
    <t>Auftragsnummer</t>
  </si>
  <si>
    <t xml:space="preserve">Garage / Abstellplatz </t>
  </si>
  <si>
    <t>Aufbau</t>
  </si>
  <si>
    <t>2.</t>
  </si>
  <si>
    <t>4.</t>
  </si>
  <si>
    <t>6.</t>
  </si>
  <si>
    <t>8.</t>
  </si>
  <si>
    <t>10.</t>
  </si>
  <si>
    <t>12.</t>
  </si>
  <si>
    <t>1.</t>
  </si>
  <si>
    <t>3.</t>
  </si>
  <si>
    <t>5.</t>
  </si>
  <si>
    <t>7.</t>
  </si>
  <si>
    <t>9.</t>
  </si>
  <si>
    <t>11.</t>
  </si>
  <si>
    <t>13.</t>
  </si>
  <si>
    <t xml:space="preserve">Motoröl </t>
  </si>
  <si>
    <t xml:space="preserve">Bereifung </t>
  </si>
  <si>
    <t xml:space="preserve">Reparaturen </t>
  </si>
  <si>
    <t xml:space="preserve">LKW Kosten/Abschreibung </t>
  </si>
  <si>
    <t xml:space="preserve">FK Zinsen </t>
  </si>
  <si>
    <t xml:space="preserve">KFZ Steuer </t>
  </si>
  <si>
    <t xml:space="preserve">Versicherung </t>
  </si>
  <si>
    <t xml:space="preserve">Garage/Abstellplatz </t>
  </si>
  <si>
    <t xml:space="preserve">Fahrerkosten </t>
  </si>
  <si>
    <t xml:space="preserve">Verwaltung </t>
  </si>
  <si>
    <t xml:space="preserve">Auftragsversicherung </t>
  </si>
  <si>
    <t xml:space="preserve">Wagniszuschlag </t>
  </si>
  <si>
    <t xml:space="preserve">Treibstoff </t>
  </si>
  <si>
    <t>Kostenstruktur lt. Kalkulation</t>
  </si>
  <si>
    <t xml:space="preserve">Kontrolle </t>
  </si>
  <si>
    <t xml:space="preserve">Kostentruktur lt. TKI </t>
  </si>
  <si>
    <t xml:space="preserve">Prozentpunkte </t>
  </si>
  <si>
    <t xml:space="preserve">Datum </t>
  </si>
  <si>
    <t>Kostenerhöhung in %</t>
  </si>
  <si>
    <t>Kostenerhöhung absolut</t>
  </si>
  <si>
    <t xml:space="preserve">Gesamtkosten pro Stunde </t>
  </si>
  <si>
    <t xml:space="preserve">Stunden im Jahr </t>
  </si>
  <si>
    <t xml:space="preserve">km im Jahr </t>
  </si>
  <si>
    <t xml:space="preserve">Treibstoff pro Jahr </t>
  </si>
  <si>
    <t xml:space="preserve">Erhöhung pro km </t>
  </si>
  <si>
    <t xml:space="preserve">Transportkostenindex ohne Treibstoff </t>
  </si>
  <si>
    <t xml:space="preserve">5. </t>
  </si>
  <si>
    <t xml:space="preserve">siehe hierzu: </t>
  </si>
  <si>
    <t xml:space="preserve">https://www.wko.at/branchen/transport-verkehr/gueterbefoerderungsgewerbe/kostenfalle_dieselpreis.html   </t>
  </si>
  <si>
    <t xml:space="preserve">https://www.wko.at/branchen/transport-verkehr/gueterbefoerderungsgewerbe/transportkostenindex.html </t>
  </si>
  <si>
    <t xml:space="preserve">summe </t>
  </si>
  <si>
    <t>Var.</t>
  </si>
  <si>
    <t xml:space="preserve">Fix </t>
  </si>
  <si>
    <t xml:space="preserve">Fixkosten </t>
  </si>
  <si>
    <t xml:space="preserve">Kosten Gesamt </t>
  </si>
  <si>
    <t xml:space="preserve">Unternehmerlohn / GF </t>
  </si>
  <si>
    <t>Stundensatz zu Vollkosten</t>
  </si>
  <si>
    <t>Ausgangsituation</t>
  </si>
  <si>
    <t xml:space="preserve">Erhöhung in EUR </t>
  </si>
  <si>
    <t>Erhöhung in Prozent</t>
  </si>
  <si>
    <t xml:space="preserve">Summe in % </t>
  </si>
  <si>
    <t xml:space="preserve">Neuer Stundensatz in EUR </t>
  </si>
  <si>
    <t xml:space="preserve">Stundensatz NEU in EUR </t>
  </si>
  <si>
    <t xml:space="preserve">Stundensatz ohne Treibstoff </t>
  </si>
  <si>
    <t xml:space="preserve">Stundensatz Treibstoff </t>
  </si>
  <si>
    <t xml:space="preserve">Stundensatz zu Vollkosten (Gesamte Kosten / Gesamte Stunden) </t>
  </si>
  <si>
    <t xml:space="preserve">https://www.bmk.gv.at/themen/energie/preise/aktuelle_preise.html </t>
  </si>
  <si>
    <t xml:space="preserve">Stundensatz für sämtliche Kosten exklusive Treibstoff </t>
  </si>
  <si>
    <t xml:space="preserve">Stundensatz nur für Treibstoff </t>
  </si>
  <si>
    <t xml:space="preserve">Stundensatz für die gesamten Kosten </t>
  </si>
  <si>
    <t>Anpassung der Gesamtkosten in %</t>
  </si>
  <si>
    <t xml:space="preserve">Treibstoff Planer </t>
  </si>
  <si>
    <t>Bruttolohn Stammfahrer (13/14)</t>
  </si>
  <si>
    <t xml:space="preserve">Kurzanleitung Kalkulationstool </t>
  </si>
  <si>
    <t>Bei diesem Stundensatz wird ein Nullergebnis erwirtschaftet.</t>
  </si>
  <si>
    <r>
      <t xml:space="preserve">In einem ersten Schritt befüllen Sie unter dem Reiter </t>
    </r>
    <r>
      <rPr>
        <i/>
        <sz val="10"/>
        <rFont val="Arial"/>
        <family val="2"/>
      </rPr>
      <t>"1. Eingabe"</t>
    </r>
    <r>
      <rPr>
        <sz val="10"/>
        <rFont val="Arial"/>
        <family val="2"/>
      </rPr>
      <t xml:space="preserve"> sämtliche blauen Kästchen. </t>
    </r>
  </si>
  <si>
    <r>
      <t xml:space="preserve">Als nächstes befüllen Sie unter </t>
    </r>
    <r>
      <rPr>
        <i/>
        <sz val="10"/>
        <rFont val="Arial"/>
        <family val="2"/>
      </rPr>
      <t>"0. Übersicht"</t>
    </r>
    <r>
      <rPr>
        <sz val="10"/>
        <rFont val="Arial"/>
        <family val="2"/>
      </rPr>
      <t xml:space="preserve"> die blauen Kästchen. </t>
    </r>
  </si>
  <si>
    <r>
      <t xml:space="preserve">Für eine konkrete Auftragskalkulation befüllen Sie unter </t>
    </r>
    <r>
      <rPr>
        <i/>
        <sz val="10"/>
        <rFont val="Arial"/>
        <family val="2"/>
      </rPr>
      <t>"3. Kalkulation</t>
    </r>
    <r>
      <rPr>
        <sz val="10"/>
        <rFont val="Arial"/>
        <family val="2"/>
      </rPr>
      <t xml:space="preserve">" die blauen Felder. </t>
    </r>
  </si>
  <si>
    <t xml:space="preserve">6. </t>
  </si>
  <si>
    <r>
      <t xml:space="preserve">Im Reiter </t>
    </r>
    <r>
      <rPr>
        <i/>
        <sz val="10"/>
        <rFont val="Arial"/>
        <family val="2"/>
      </rPr>
      <t>"5. Treibstoff Planer"</t>
    </r>
    <r>
      <rPr>
        <sz val="10"/>
        <rFont val="Arial"/>
        <family val="2"/>
      </rPr>
      <t xml:space="preserve"> kann der Stundensatz durch Eingabe der Treibstoffpreise separat kalkuliert werden. </t>
    </r>
  </si>
  <si>
    <r>
      <t xml:space="preserve">Mit Eingabe der Prozentpunkte im Reiter </t>
    </r>
    <r>
      <rPr>
        <i/>
        <sz val="10"/>
        <rFont val="Arial"/>
        <family val="2"/>
      </rPr>
      <t>"4. TKI ohne Treibstoff"</t>
    </r>
    <r>
      <rPr>
        <sz val="10"/>
        <rFont val="Arial"/>
        <family val="2"/>
      </rPr>
      <t xml:space="preserve"> wird eine entsprechende Preisanpassung errechnet. </t>
    </r>
  </si>
  <si>
    <t>Fixe Kosten LKW</t>
  </si>
  <si>
    <t>Variable Kosten LKW</t>
  </si>
  <si>
    <t>sonstige Kosten</t>
  </si>
  <si>
    <t>GmbH</t>
  </si>
  <si>
    <t>Anschaffungswert inklusive Reifen</t>
  </si>
  <si>
    <r>
      <t xml:space="preserve">Wertminderung fix </t>
    </r>
    <r>
      <rPr>
        <i/>
        <sz val="10"/>
        <rFont val="Arial"/>
        <family val="2"/>
      </rPr>
      <t>(1 % - 100 %)</t>
    </r>
  </si>
  <si>
    <t>Preis je Liter (exklusive Umsatzsteuer)</t>
  </si>
  <si>
    <t>Öl- und Schmierstoffverbrauch je 100 km</t>
  </si>
  <si>
    <t>Kaufpreis Reifen - Vorderachse / Stk</t>
  </si>
  <si>
    <t xml:space="preserve">Kaufpreis Reifen - Hinterachse / Stk </t>
  </si>
  <si>
    <t>Reifenlaufleistung - Vorderachse</t>
  </si>
  <si>
    <t>Reifenlaufleistung - Hinterachse</t>
  </si>
  <si>
    <t>sonstige Versicherungen pro Jahr</t>
  </si>
  <si>
    <t>Dauer der Kaskoversicherung</t>
  </si>
  <si>
    <t>Monate</t>
  </si>
  <si>
    <r>
      <t xml:space="preserve">Aufwandsentschädigung </t>
    </r>
    <r>
      <rPr>
        <i/>
        <sz val="10"/>
        <rFont val="Arial"/>
        <family val="2"/>
      </rPr>
      <t>(abgabenfrei)</t>
    </r>
  </si>
  <si>
    <t xml:space="preserve">verrechneter Stundensatz </t>
  </si>
  <si>
    <t xml:space="preserve">Kosten Reifen vorne </t>
  </si>
  <si>
    <t>Reifenlaufleistung / Vorderachse</t>
  </si>
  <si>
    <t>Reifenlaufleistung / Hinterachse</t>
  </si>
  <si>
    <t xml:space="preserve">Kosten Reifen hinten  </t>
  </si>
  <si>
    <t>Treibstoffkosten pro km</t>
  </si>
  <si>
    <t>Rep. Anhänger pro km</t>
  </si>
  <si>
    <t>Abschreibung Fahrzeug pro km</t>
  </si>
  <si>
    <t xml:space="preserve">Km pro Jahr </t>
  </si>
  <si>
    <t>Kaufpreis Reifen-Vorderachse</t>
  </si>
  <si>
    <t>Kaufpreis Reifen-Hinterachse</t>
  </si>
  <si>
    <t>anteilige Kaskoversicherung pro Jahr</t>
  </si>
  <si>
    <t>Jahresumsatz pro Einheit</t>
  </si>
  <si>
    <t xml:space="preserve">Gesamtkosten pro Stunde  </t>
  </si>
  <si>
    <t>Treibstoff-Verbrauch pro 100 km</t>
  </si>
  <si>
    <t>Preis pro Liter (exklusive Umsatzsteuer)</t>
  </si>
  <si>
    <t>Kosten pro 100 km</t>
  </si>
  <si>
    <t>Öl- und Schmierstoffverbrauch pro 100 km</t>
  </si>
  <si>
    <t>Öl- und Schmierstoffpreis pro Liter</t>
  </si>
  <si>
    <t>Öl-Schmierstoffkosten pro km</t>
  </si>
  <si>
    <t>Reifenkosten vorne pro km</t>
  </si>
  <si>
    <t xml:space="preserve">Reifenkosten hinten pro km </t>
  </si>
  <si>
    <t>Reifenkosten hinten pro km</t>
  </si>
  <si>
    <t xml:space="preserve">Kettenkosten pro km </t>
  </si>
  <si>
    <t>Rep. Fahrzeug pro km</t>
  </si>
  <si>
    <t>Umsatz exklusive Unterwegsspesen</t>
  </si>
  <si>
    <t>Gewinn / Verlust pro Einsatzstunde</t>
  </si>
  <si>
    <t xml:space="preserve">Umsatz pro km </t>
  </si>
  <si>
    <t xml:space="preserve">Stundensatz Gesamt </t>
  </si>
  <si>
    <t xml:space="preserve">Erhöhung pro Stunde </t>
  </si>
  <si>
    <t>Stundensatz ohne Treibstoff</t>
  </si>
  <si>
    <t xml:space="preserve">Treibstoffkosten pro km </t>
  </si>
  <si>
    <t>STUNDENSATZ       GESAMT NEU</t>
  </si>
  <si>
    <t>14.</t>
  </si>
  <si>
    <t xml:space="preserve">Treibstoffpreise siehe hierzu: </t>
  </si>
  <si>
    <t>Datum (Anfang)</t>
  </si>
  <si>
    <t>Datum (Ende)</t>
  </si>
  <si>
    <t xml:space="preserve">Treibstoff Bruttopreis / lt. (Anfang) in EUR  </t>
  </si>
  <si>
    <t xml:space="preserve">Treibstoff Bruttopreis / lt. (Ende) in EUR </t>
  </si>
  <si>
    <t xml:space="preserve">Kosten Treibstoffanteil in % </t>
  </si>
  <si>
    <t>Gesamtkosten exklusive Treibstoff</t>
  </si>
  <si>
    <t xml:space="preserve">Kosten Treibstoffanteil </t>
  </si>
  <si>
    <t xml:space="preserve">Kosten Treibstoffanteil in EUR </t>
  </si>
  <si>
    <t xml:space="preserve">Erhöhung Treibstoffanteil in EUR </t>
  </si>
  <si>
    <t xml:space="preserve">Gesamtkosten exklusive Treibstoff in % </t>
  </si>
  <si>
    <t>Gesamtkosten exklusive Treibstoff in EUR</t>
  </si>
  <si>
    <t>Verrechnete Stunde</t>
  </si>
  <si>
    <t>Erhöhung in %</t>
  </si>
  <si>
    <t xml:space="preserve">Geben Sie dort im unteren Bereich in den blauen Feldern die (Jahres-) Gemeinkosten ein. </t>
  </si>
  <si>
    <t xml:space="preserve">GWG </t>
  </si>
  <si>
    <t>Teilkaskoprämie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</si>
</sst>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\ _€_-;\-* #,##0.00\ _€_-;_-* &quot;-&quot;??\ _€_-;_-@_-"/>
    <numFmt numFmtId="165" formatCode="_(* #,##0.00_);_(* \(#,##0.00\);_(* &quot;-&quot;??_);_(@_)"/>
    <numFmt numFmtId="166" formatCode="_(&quot;ATS&quot;\ * #,##0.00_);_(&quot;ATS&quot;\ * \(#,##0.00\);_(&quot;ATS&quot;\ * &quot;-&quot;??_);_(@_)"/>
    <numFmt numFmtId="167" formatCode="#,##0.000"/>
    <numFmt numFmtId="168" formatCode="_([$€]\ * #,##0.00_);_([$€]\ * \(#,##0.00\);_([$€]\ * &quot;-&quot;??_);_(@_)"/>
    <numFmt numFmtId="169" formatCode="_-* #,##0\ _€_-;\-* #,##0\ _€_-;_-* &quot;-&quot;??\ _€_-;_-@_-"/>
    <numFmt numFmtId="170" formatCode="_-* #,##0.000\ _€_-;\-* #,##0.000\ _€_-;_-* &quot;-&quot;??\ _€_-;_-@_-"/>
    <numFmt numFmtId="171" formatCode="_-* #,##0.0\ _€_-;\-* #,##0.0\ _€_-;_-* &quot;-&quot;??\ _€_-;_-@_-"/>
    <numFmt numFmtId="172" formatCode="_-* #,##0.0000\ _€_-;\-* #,##0.0000\ _€_-;_-* &quot;-&quot;??\ _€_-;_-@_-"/>
    <numFmt numFmtId="173" formatCode="_-* #,##0.000\ _€_-;\-* #,##0.000\ _€_-;_-* &quot;-&quot;???\ _€_-;_-@_-"/>
    <numFmt numFmtId="174" formatCode="#,##0.00_ ;[Red]\-#,##0.00\ "/>
    <numFmt numFmtId="175" formatCode="0.000"/>
  </numFmts>
  <fonts count="19" x14ac:knownFonts="1">
    <font>
      <sz val="10"/>
      <name val="Arial"/>
    </font>
    <font>
      <sz val="10"/>
      <name val="Arial"/>
      <family val="2"/>
    </font>
    <font>
      <sz val="10"/>
      <name val="MS Sans Serif"/>
    </font>
    <font>
      <u/>
      <sz val="7.5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sz val="2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u/>
      <sz val="7.5"/>
      <color indexed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2" fillId="0" borderId="0"/>
    <xf numFmtId="166" fontId="1" fillId="0" borderId="0" applyFont="0" applyFill="0" applyBorder="0" applyAlignment="0" applyProtection="0"/>
  </cellStyleXfs>
  <cellXfs count="342">
    <xf numFmtId="0" fontId="0" fillId="0" borderId="0" xfId="0"/>
    <xf numFmtId="0" fontId="0" fillId="0" borderId="0" xfId="0" applyBorder="1"/>
    <xf numFmtId="0" fontId="10" fillId="0" borderId="0" xfId="0" applyFont="1"/>
    <xf numFmtId="0" fontId="6" fillId="0" borderId="0" xfId="0" applyFont="1"/>
    <xf numFmtId="0" fontId="0" fillId="2" borderId="0" xfId="0" applyFill="1"/>
    <xf numFmtId="164" fontId="4" fillId="2" borderId="0" xfId="2" applyNumberFormat="1" applyFont="1" applyFill="1" applyBorder="1"/>
    <xf numFmtId="0" fontId="0" fillId="2" borderId="0" xfId="0" applyFill="1" applyBorder="1"/>
    <xf numFmtId="164" fontId="0" fillId="0" borderId="0" xfId="0" applyNumberFormat="1"/>
    <xf numFmtId="173" fontId="0" fillId="0" borderId="0" xfId="0" applyNumberFormat="1"/>
    <xf numFmtId="0" fontId="8" fillId="0" borderId="0" xfId="0" applyFont="1"/>
    <xf numFmtId="10" fontId="8" fillId="0" borderId="0" xfId="4" applyNumberFormat="1" applyFont="1"/>
    <xf numFmtId="0" fontId="13" fillId="0" borderId="0" xfId="0" applyFont="1"/>
    <xf numFmtId="0" fontId="13" fillId="0" borderId="0" xfId="0" applyFont="1" applyFill="1" applyBorder="1"/>
    <xf numFmtId="9" fontId="0" fillId="0" borderId="0" xfId="4" applyFont="1"/>
    <xf numFmtId="10" fontId="8" fillId="2" borderId="0" xfId="4" applyNumberFormat="1" applyFont="1" applyFill="1" applyBorder="1"/>
    <xf numFmtId="174" fontId="0" fillId="0" borderId="0" xfId="0" applyNumberFormat="1"/>
    <xf numFmtId="0" fontId="0" fillId="2" borderId="6" xfId="0" applyFill="1" applyBorder="1"/>
    <xf numFmtId="10" fontId="8" fillId="2" borderId="6" xfId="4" applyNumberFormat="1" applyFont="1" applyFill="1" applyBorder="1"/>
    <xf numFmtId="0" fontId="8" fillId="2" borderId="6" xfId="0" applyFont="1" applyFill="1" applyBorder="1"/>
    <xf numFmtId="0" fontId="8" fillId="2" borderId="7" xfId="0" applyFont="1" applyFill="1" applyBorder="1"/>
    <xf numFmtId="0" fontId="8" fillId="2" borderId="0" xfId="0" applyFont="1" applyFill="1" applyBorder="1"/>
    <xf numFmtId="0" fontId="8" fillId="2" borderId="5" xfId="0" applyFont="1" applyFill="1" applyBorder="1"/>
    <xf numFmtId="0" fontId="0" fillId="3" borderId="1" xfId="0" applyFill="1" applyBorder="1"/>
    <xf numFmtId="164" fontId="4" fillId="3" borderId="1" xfId="2" quotePrefix="1" applyNumberFormat="1" applyFont="1" applyFill="1" applyBorder="1" applyAlignment="1">
      <alignment horizontal="center"/>
    </xf>
    <xf numFmtId="164" fontId="4" fillId="3" borderId="1" xfId="2" applyNumberFormat="1" applyFont="1" applyFill="1" applyBorder="1"/>
    <xf numFmtId="169" fontId="4" fillId="3" borderId="1" xfId="2" applyNumberFormat="1" applyFont="1" applyFill="1" applyBorder="1"/>
    <xf numFmtId="170" fontId="4" fillId="3" borderId="1" xfId="2" applyNumberFormat="1" applyFont="1" applyFill="1" applyBorder="1"/>
    <xf numFmtId="164" fontId="0" fillId="2" borderId="0" xfId="0" applyNumberFormat="1" applyFill="1"/>
    <xf numFmtId="4" fontId="4" fillId="3" borderId="20" xfId="6" applyNumberFormat="1" applyFont="1" applyFill="1" applyBorder="1" applyAlignment="1" applyProtection="1">
      <alignment horizontal="right" vertical="center" indent="2"/>
      <protection locked="0"/>
    </xf>
    <xf numFmtId="4" fontId="4" fillId="3" borderId="20" xfId="5" applyNumberFormat="1" applyFont="1" applyFill="1" applyBorder="1" applyAlignment="1" applyProtection="1">
      <alignment horizontal="right" indent="2"/>
      <protection locked="0"/>
    </xf>
    <xf numFmtId="3" fontId="4" fillId="3" borderId="20" xfId="5" applyNumberFormat="1" applyFont="1" applyFill="1" applyBorder="1" applyAlignment="1" applyProtection="1">
      <alignment horizontal="right" indent="2"/>
      <protection locked="0"/>
    </xf>
    <xf numFmtId="3" fontId="4" fillId="3" borderId="29" xfId="5" applyNumberFormat="1" applyFont="1" applyFill="1" applyBorder="1" applyAlignment="1" applyProtection="1">
      <alignment horizontal="right" indent="2"/>
      <protection locked="0"/>
    </xf>
    <xf numFmtId="4" fontId="4" fillId="3" borderId="26" xfId="6" applyNumberFormat="1" applyFont="1" applyFill="1" applyBorder="1" applyAlignment="1" applyProtection="1">
      <alignment horizontal="right" vertical="center" indent="2"/>
      <protection locked="0"/>
    </xf>
    <xf numFmtId="0" fontId="4" fillId="2" borderId="1" xfId="5" applyFont="1" applyFill="1" applyBorder="1" applyProtection="1"/>
    <xf numFmtId="0" fontId="0" fillId="2" borderId="1" xfId="0" applyFill="1" applyBorder="1" applyProtection="1"/>
    <xf numFmtId="0" fontId="6" fillId="2" borderId="1" xfId="0" applyFont="1" applyFill="1" applyBorder="1" applyAlignment="1" applyProtection="1">
      <alignment horizontal="center"/>
    </xf>
    <xf numFmtId="0" fontId="0" fillId="0" borderId="0" xfId="0" applyProtection="1"/>
    <xf numFmtId="0" fontId="6" fillId="2" borderId="0" xfId="0" applyFont="1" applyFill="1" applyProtection="1"/>
    <xf numFmtId="164" fontId="4" fillId="2" borderId="1" xfId="2" quotePrefix="1" applyNumberFormat="1" applyFont="1" applyFill="1" applyBorder="1" applyAlignment="1" applyProtection="1">
      <alignment horizontal="center"/>
    </xf>
    <xf numFmtId="0" fontId="4" fillId="2" borderId="1" xfId="5" applyFont="1" applyFill="1" applyBorder="1" applyAlignment="1" applyProtection="1">
      <alignment horizontal="center" vertical="top"/>
    </xf>
    <xf numFmtId="0" fontId="4" fillId="0" borderId="0" xfId="0" applyFont="1" applyBorder="1" applyAlignment="1" applyProtection="1">
      <alignment horizontal="center" vertical="center"/>
    </xf>
    <xf numFmtId="0" fontId="4" fillId="2" borderId="0" xfId="5" applyFont="1" applyFill="1" applyBorder="1" applyProtection="1"/>
    <xf numFmtId="0" fontId="4" fillId="2" borderId="0" xfId="5" applyFont="1" applyFill="1" applyBorder="1" applyAlignment="1" applyProtection="1">
      <alignment horizontal="center" vertical="top"/>
    </xf>
    <xf numFmtId="0" fontId="0" fillId="2" borderId="0" xfId="0" applyFill="1" applyProtection="1"/>
    <xf numFmtId="0" fontId="4" fillId="0" borderId="1" xfId="0" applyFont="1" applyBorder="1" applyAlignment="1" applyProtection="1">
      <alignment horizontal="center" vertical="center" wrapText="1"/>
    </xf>
    <xf numFmtId="0" fontId="4" fillId="2" borderId="1" xfId="5" applyFont="1" applyFill="1" applyBorder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10" fillId="0" borderId="0" xfId="0" applyFont="1" applyProtection="1"/>
    <xf numFmtId="0" fontId="5" fillId="0" borderId="1" xfId="5" applyFont="1" applyBorder="1" applyProtection="1"/>
    <xf numFmtId="0" fontId="5" fillId="2" borderId="1" xfId="5" applyFont="1" applyFill="1" applyBorder="1" applyAlignment="1" applyProtection="1">
      <alignment horizontal="center" vertical="top"/>
    </xf>
    <xf numFmtId="164" fontId="5" fillId="2" borderId="1" xfId="2" quotePrefix="1" applyNumberFormat="1" applyFont="1" applyFill="1" applyBorder="1" applyAlignment="1" applyProtection="1">
      <alignment horizontal="center"/>
    </xf>
    <xf numFmtId="164" fontId="5" fillId="2" borderId="1" xfId="2" applyNumberFormat="1" applyFont="1" applyFill="1" applyBorder="1" applyProtection="1"/>
    <xf numFmtId="0" fontId="4" fillId="0" borderId="1" xfId="5" applyFont="1" applyBorder="1" applyProtection="1"/>
    <xf numFmtId="164" fontId="4" fillId="2" borderId="1" xfId="2" applyNumberFormat="1" applyFont="1" applyFill="1" applyBorder="1" applyProtection="1"/>
    <xf numFmtId="0" fontId="4" fillId="0" borderId="1" xfId="5" applyFont="1" applyBorder="1" applyAlignment="1" applyProtection="1">
      <alignment horizontal="center" vertical="top"/>
    </xf>
    <xf numFmtId="0" fontId="5" fillId="2" borderId="1" xfId="5" applyFont="1" applyFill="1" applyBorder="1" applyProtection="1"/>
    <xf numFmtId="164" fontId="4" fillId="2" borderId="0" xfId="2" applyNumberFormat="1" applyFont="1" applyFill="1" applyBorder="1" applyProtection="1"/>
    <xf numFmtId="170" fontId="4" fillId="2" borderId="1" xfId="2" applyNumberFormat="1" applyFont="1" applyFill="1" applyBorder="1" applyProtection="1"/>
    <xf numFmtId="172" fontId="5" fillId="2" borderId="1" xfId="2" applyNumberFormat="1" applyFont="1" applyFill="1" applyBorder="1" applyProtection="1"/>
    <xf numFmtId="0" fontId="4" fillId="0" borderId="0" xfId="0" applyFont="1" applyBorder="1" applyAlignment="1" applyProtection="1">
      <alignment horizontal="center" vertical="center" wrapText="1"/>
    </xf>
    <xf numFmtId="170" fontId="5" fillId="2" borderId="1" xfId="2" applyNumberFormat="1" applyFont="1" applyFill="1" applyBorder="1" applyProtection="1"/>
    <xf numFmtId="0" fontId="0" fillId="0" borderId="0" xfId="0" applyBorder="1" applyProtection="1"/>
    <xf numFmtId="0" fontId="0" fillId="2" borderId="0" xfId="0" applyFill="1" applyBorder="1" applyProtection="1"/>
    <xf numFmtId="0" fontId="0" fillId="2" borderId="0" xfId="0" applyFill="1" applyBorder="1" applyAlignment="1" applyProtection="1">
      <alignment horizontal="center"/>
    </xf>
    <xf numFmtId="9" fontId="4" fillId="2" borderId="1" xfId="4" applyFont="1" applyFill="1" applyBorder="1" applyAlignment="1" applyProtection="1">
      <alignment horizontal="center" vertical="top"/>
    </xf>
    <xf numFmtId="169" fontId="4" fillId="2" borderId="1" xfId="2" applyNumberFormat="1" applyFont="1" applyFill="1" applyBorder="1" applyProtection="1"/>
    <xf numFmtId="0" fontId="5" fillId="0" borderId="1" xfId="5" applyFont="1" applyBorder="1" applyAlignment="1" applyProtection="1">
      <alignment horizontal="center" vertical="top"/>
    </xf>
    <xf numFmtId="171" fontId="4" fillId="2" borderId="1" xfId="2" applyNumberFormat="1" applyFont="1" applyFill="1" applyBorder="1" applyProtection="1"/>
    <xf numFmtId="164" fontId="0" fillId="2" borderId="1" xfId="0" applyNumberFormat="1" applyFill="1" applyBorder="1" applyProtection="1"/>
    <xf numFmtId="0" fontId="4" fillId="0" borderId="0" xfId="0" applyFont="1" applyBorder="1" applyAlignment="1" applyProtection="1">
      <alignment vertical="center"/>
    </xf>
    <xf numFmtId="0" fontId="11" fillId="0" borderId="15" xfId="0" applyFont="1" applyBorder="1" applyProtection="1"/>
    <xf numFmtId="0" fontId="11" fillId="2" borderId="7" xfId="0" applyFont="1" applyFill="1" applyBorder="1" applyProtection="1"/>
    <xf numFmtId="174" fontId="11" fillId="2" borderId="7" xfId="0" applyNumberFormat="1" applyFont="1" applyFill="1" applyBorder="1" applyProtection="1"/>
    <xf numFmtId="0" fontId="11" fillId="2" borderId="8" xfId="0" applyFont="1" applyFill="1" applyBorder="1" applyProtection="1"/>
    <xf numFmtId="0" fontId="11" fillId="2" borderId="10" xfId="0" applyFont="1" applyFill="1" applyBorder="1" applyProtection="1"/>
    <xf numFmtId="174" fontId="11" fillId="2" borderId="10" xfId="0" applyNumberFormat="1" applyFont="1" applyFill="1" applyBorder="1" applyProtection="1"/>
    <xf numFmtId="0" fontId="11" fillId="2" borderId="0" xfId="0" applyFont="1" applyFill="1" applyProtection="1"/>
    <xf numFmtId="174" fontId="11" fillId="2" borderId="0" xfId="0" applyNumberFormat="1" applyFont="1" applyFill="1" applyProtection="1"/>
    <xf numFmtId="0" fontId="11" fillId="0" borderId="8" xfId="0" applyFont="1" applyBorder="1" applyProtection="1"/>
    <xf numFmtId="0" fontId="0" fillId="2" borderId="2" xfId="0" applyFill="1" applyBorder="1" applyProtection="1"/>
    <xf numFmtId="0" fontId="7" fillId="2" borderId="3" xfId="0" applyFont="1" applyFill="1" applyBorder="1" applyProtection="1"/>
    <xf numFmtId="0" fontId="7" fillId="2" borderId="3" xfId="0" applyFont="1" applyFill="1" applyBorder="1" applyAlignment="1" applyProtection="1">
      <alignment horizontal="left"/>
    </xf>
    <xf numFmtId="0" fontId="0" fillId="2" borderId="4" xfId="0" applyFill="1" applyBorder="1" applyProtection="1"/>
    <xf numFmtId="0" fontId="0" fillId="0" borderId="11" xfId="0" applyBorder="1" applyProtection="1"/>
    <xf numFmtId="0" fontId="11" fillId="2" borderId="12" xfId="0" applyFont="1" applyFill="1" applyBorder="1" applyAlignment="1" applyProtection="1">
      <alignment horizontal="left" vertical="center"/>
    </xf>
    <xf numFmtId="0" fontId="5" fillId="2" borderId="8" xfId="0" applyFont="1" applyFill="1" applyBorder="1" applyAlignment="1" applyProtection="1">
      <alignment horizontal="left" vertical="center"/>
    </xf>
    <xf numFmtId="0" fontId="0" fillId="2" borderId="11" xfId="0" applyFill="1" applyBorder="1" applyProtection="1"/>
    <xf numFmtId="0" fontId="5" fillId="2" borderId="1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left" vertical="center"/>
    </xf>
    <xf numFmtId="170" fontId="5" fillId="2" borderId="11" xfId="2" applyNumberFormat="1" applyFont="1" applyFill="1" applyBorder="1" applyProtection="1"/>
    <xf numFmtId="0" fontId="4" fillId="2" borderId="4" xfId="0" applyFont="1" applyFill="1" applyBorder="1" applyAlignment="1" applyProtection="1">
      <alignment horizontal="left" vertical="center"/>
    </xf>
    <xf numFmtId="170" fontId="5" fillId="2" borderId="4" xfId="2" applyNumberFormat="1" applyFont="1" applyFill="1" applyBorder="1" applyProtection="1"/>
    <xf numFmtId="0" fontId="5" fillId="2" borderId="12" xfId="0" applyFont="1" applyFill="1" applyBorder="1" applyAlignment="1" applyProtection="1">
      <alignment horizontal="left" vertical="center"/>
    </xf>
    <xf numFmtId="0" fontId="4" fillId="2" borderId="12" xfId="0" applyFont="1" applyFill="1" applyBorder="1" applyAlignment="1" applyProtection="1">
      <alignment horizontal="left" vertical="center"/>
    </xf>
    <xf numFmtId="170" fontId="5" fillId="2" borderId="12" xfId="2" applyNumberFormat="1" applyFont="1" applyFill="1" applyBorder="1" applyProtection="1"/>
    <xf numFmtId="0" fontId="11" fillId="0" borderId="2" xfId="0" applyFont="1" applyBorder="1" applyProtection="1"/>
    <xf numFmtId="0" fontId="11" fillId="0" borderId="4" xfId="0" applyFont="1" applyBorder="1" applyProtection="1"/>
    <xf numFmtId="0" fontId="6" fillId="2" borderId="9" xfId="0" applyFont="1" applyFill="1" applyBorder="1" applyAlignment="1" applyProtection="1">
      <alignment horizontal="left"/>
    </xf>
    <xf numFmtId="0" fontId="0" fillId="2" borderId="9" xfId="0" applyFill="1" applyBorder="1" applyProtection="1"/>
    <xf numFmtId="10" fontId="8" fillId="2" borderId="9" xfId="4" applyNumberFormat="1" applyFont="1" applyFill="1" applyBorder="1" applyProtection="1"/>
    <xf numFmtId="0" fontId="8" fillId="2" borderId="9" xfId="0" applyFont="1" applyFill="1" applyBorder="1" applyProtection="1"/>
    <xf numFmtId="0" fontId="8" fillId="2" borderId="10" xfId="0" applyFont="1" applyFill="1" applyBorder="1" applyProtection="1"/>
    <xf numFmtId="0" fontId="6" fillId="0" borderId="0" xfId="0" applyFont="1" applyBorder="1" applyProtection="1"/>
    <xf numFmtId="10" fontId="8" fillId="0" borderId="0" xfId="4" applyNumberFormat="1" applyFont="1" applyBorder="1" applyProtection="1"/>
    <xf numFmtId="0" fontId="8" fillId="0" borderId="0" xfId="0" applyFont="1" applyBorder="1" applyProtection="1"/>
    <xf numFmtId="0" fontId="8" fillId="0" borderId="5" xfId="0" applyFont="1" applyBorder="1" applyProtection="1"/>
    <xf numFmtId="0" fontId="0" fillId="2" borderId="13" xfId="0" applyFill="1" applyBorder="1" applyProtection="1"/>
    <xf numFmtId="0" fontId="11" fillId="2" borderId="1" xfId="0" applyFont="1" applyFill="1" applyBorder="1" applyAlignment="1" applyProtection="1">
      <alignment horizontal="center"/>
    </xf>
    <xf numFmtId="10" fontId="8" fillId="2" borderId="0" xfId="4" applyNumberFormat="1" applyFont="1" applyFill="1" applyBorder="1" applyProtection="1"/>
    <xf numFmtId="0" fontId="8" fillId="2" borderId="5" xfId="0" applyFont="1" applyFill="1" applyBorder="1" applyProtection="1"/>
    <xf numFmtId="0" fontId="5" fillId="2" borderId="9" xfId="0" applyFont="1" applyFill="1" applyBorder="1" applyAlignment="1" applyProtection="1">
      <alignment horizontal="right" vertical="center"/>
    </xf>
    <xf numFmtId="170" fontId="9" fillId="2" borderId="4" xfId="2" applyNumberFormat="1" applyFont="1" applyFill="1" applyBorder="1" applyAlignment="1" applyProtection="1"/>
    <xf numFmtId="0" fontId="8" fillId="2" borderId="0" xfId="0" applyFont="1" applyFill="1" applyBorder="1" applyProtection="1"/>
    <xf numFmtId="0" fontId="5" fillId="2" borderId="1" xfId="0" applyFont="1" applyFill="1" applyBorder="1" applyAlignment="1" applyProtection="1">
      <alignment horizontal="right" vertical="center"/>
    </xf>
    <xf numFmtId="10" fontId="9" fillId="2" borderId="1" xfId="4" applyNumberFormat="1" applyFont="1" applyFill="1" applyBorder="1" applyAlignment="1" applyProtection="1">
      <alignment horizontal="right" vertical="center"/>
    </xf>
    <xf numFmtId="0" fontId="9" fillId="2" borderId="1" xfId="0" applyFont="1" applyFill="1" applyBorder="1" applyAlignment="1" applyProtection="1">
      <alignment horizontal="right" vertical="center"/>
    </xf>
    <xf numFmtId="10" fontId="8" fillId="2" borderId="1" xfId="4" applyNumberFormat="1" applyFont="1" applyFill="1" applyBorder="1" applyProtection="1"/>
    <xf numFmtId="170" fontId="8" fillId="2" borderId="1" xfId="2" applyNumberFormat="1" applyFont="1" applyFill="1" applyBorder="1" applyProtection="1"/>
    <xf numFmtId="172" fontId="4" fillId="2" borderId="1" xfId="2" applyNumberFormat="1" applyFont="1" applyFill="1" applyBorder="1" applyProtection="1"/>
    <xf numFmtId="173" fontId="0" fillId="2" borderId="0" xfId="0" applyNumberFormat="1" applyFill="1" applyBorder="1" applyProtection="1"/>
    <xf numFmtId="10" fontId="9" fillId="2" borderId="1" xfId="4" applyNumberFormat="1" applyFont="1" applyFill="1" applyBorder="1" applyProtection="1"/>
    <xf numFmtId="170" fontId="9" fillId="2" borderId="1" xfId="2" applyNumberFormat="1" applyFont="1" applyFill="1" applyBorder="1" applyProtection="1"/>
    <xf numFmtId="170" fontId="5" fillId="2" borderId="0" xfId="2" applyNumberFormat="1" applyFont="1" applyFill="1" applyBorder="1" applyProtection="1"/>
    <xf numFmtId="10" fontId="9" fillId="2" borderId="0" xfId="4" applyNumberFormat="1" applyFont="1" applyFill="1" applyBorder="1" applyProtection="1"/>
    <xf numFmtId="170" fontId="9" fillId="2" borderId="0" xfId="2" applyNumberFormat="1" applyFont="1" applyFill="1" applyBorder="1" applyProtection="1"/>
    <xf numFmtId="10" fontId="8" fillId="2" borderId="5" xfId="4" applyNumberFormat="1" applyFont="1" applyFill="1" applyBorder="1" applyProtection="1"/>
    <xf numFmtId="0" fontId="0" fillId="2" borderId="12" xfId="0" applyFill="1" applyBorder="1" applyProtection="1"/>
    <xf numFmtId="0" fontId="5" fillId="2" borderId="14" xfId="0" applyFont="1" applyFill="1" applyBorder="1" applyAlignment="1" applyProtection="1">
      <alignment horizontal="right" vertical="center"/>
    </xf>
    <xf numFmtId="0" fontId="4" fillId="2" borderId="8" xfId="0" applyFont="1" applyFill="1" applyBorder="1" applyAlignment="1" applyProtection="1">
      <alignment horizontal="left" vertical="center"/>
    </xf>
    <xf numFmtId="170" fontId="4" fillId="2" borderId="10" xfId="2" applyNumberFormat="1" applyFont="1" applyFill="1" applyBorder="1" applyProtection="1"/>
    <xf numFmtId="0" fontId="0" fillId="2" borderId="8" xfId="0" applyFill="1" applyBorder="1" applyProtection="1"/>
    <xf numFmtId="170" fontId="5" fillId="2" borderId="10" xfId="2" applyNumberFormat="1" applyFont="1" applyFill="1" applyBorder="1" applyProtection="1"/>
    <xf numFmtId="10" fontId="9" fillId="2" borderId="14" xfId="4" applyNumberFormat="1" applyFont="1" applyFill="1" applyBorder="1" applyAlignment="1" applyProtection="1">
      <alignment horizontal="right" vertical="center"/>
    </xf>
    <xf numFmtId="10" fontId="8" fillId="2" borderId="14" xfId="4" applyNumberFormat="1" applyFont="1" applyFill="1" applyBorder="1" applyProtection="1"/>
    <xf numFmtId="10" fontId="9" fillId="2" borderId="14" xfId="4" applyNumberFormat="1" applyFont="1" applyFill="1" applyBorder="1" applyProtection="1"/>
    <xf numFmtId="0" fontId="10" fillId="2" borderId="9" xfId="0" applyFont="1" applyFill="1" applyBorder="1" applyProtection="1"/>
    <xf numFmtId="10" fontId="8" fillId="2" borderId="0" xfId="4" applyNumberFormat="1" applyFont="1" applyFill="1" applyProtection="1"/>
    <xf numFmtId="10" fontId="8" fillId="0" borderId="0" xfId="4" applyNumberFormat="1" applyFont="1" applyProtection="1"/>
    <xf numFmtId="0" fontId="11" fillId="0" borderId="6" xfId="0" applyFont="1" applyBorder="1" applyProtection="1"/>
    <xf numFmtId="170" fontId="11" fillId="0" borderId="7" xfId="0" applyNumberFormat="1" applyFont="1" applyBorder="1" applyProtection="1"/>
    <xf numFmtId="10" fontId="11" fillId="0" borderId="0" xfId="4" applyNumberFormat="1" applyFont="1" applyProtection="1"/>
    <xf numFmtId="0" fontId="11" fillId="0" borderId="0" xfId="0" applyFont="1" applyProtection="1"/>
    <xf numFmtId="0" fontId="11" fillId="0" borderId="9" xfId="0" applyFont="1" applyBorder="1" applyProtection="1"/>
    <xf numFmtId="173" fontId="11" fillId="0" borderId="10" xfId="0" applyNumberFormat="1" applyFont="1" applyBorder="1" applyProtection="1"/>
    <xf numFmtId="0" fontId="8" fillId="2" borderId="0" xfId="0" applyFont="1" applyFill="1" applyProtection="1"/>
    <xf numFmtId="0" fontId="8" fillId="0" borderId="0" xfId="0" applyFont="1" applyProtection="1"/>
    <xf numFmtId="170" fontId="11" fillId="0" borderId="2" xfId="0" applyNumberFormat="1" applyFont="1" applyBorder="1" applyProtection="1"/>
    <xf numFmtId="173" fontId="11" fillId="0" borderId="4" xfId="0" applyNumberFormat="1" applyFont="1" applyBorder="1" applyProtection="1"/>
    <xf numFmtId="170" fontId="8" fillId="3" borderId="1" xfId="2" applyNumberFormat="1" applyFont="1" applyFill="1" applyBorder="1" applyProtection="1">
      <protection locked="0"/>
    </xf>
    <xf numFmtId="0" fontId="5" fillId="2" borderId="0" xfId="5" applyFont="1" applyFill="1" applyBorder="1" applyProtection="1"/>
    <xf numFmtId="0" fontId="4" fillId="0" borderId="0" xfId="5" applyFont="1" applyAlignment="1" applyProtection="1">
      <alignment horizontal="center"/>
    </xf>
    <xf numFmtId="0" fontId="4" fillId="0" borderId="0" xfId="5" applyFont="1" applyProtection="1"/>
    <xf numFmtId="0" fontId="5" fillId="0" borderId="16" xfId="5" applyFont="1" applyBorder="1" applyAlignment="1" applyProtection="1">
      <alignment horizontal="center" vertical="center"/>
    </xf>
    <xf numFmtId="0" fontId="5" fillId="2" borderId="17" xfId="5" applyFont="1" applyFill="1" applyBorder="1" applyAlignment="1" applyProtection="1">
      <alignment horizontal="center" vertical="center"/>
    </xf>
    <xf numFmtId="4" fontId="5" fillId="2" borderId="18" xfId="6" applyNumberFormat="1" applyFont="1" applyFill="1" applyBorder="1" applyAlignment="1" applyProtection="1">
      <alignment horizontal="right" vertical="center" indent="2"/>
    </xf>
    <xf numFmtId="0" fontId="4" fillId="0" borderId="0" xfId="5" applyFont="1" applyBorder="1" applyProtection="1"/>
    <xf numFmtId="0" fontId="4" fillId="0" borderId="25" xfId="5" applyFont="1" applyBorder="1" applyAlignment="1" applyProtection="1">
      <alignment horizontal="left" vertical="center"/>
    </xf>
    <xf numFmtId="0" fontId="4" fillId="2" borderId="4" xfId="5" applyFont="1" applyFill="1" applyBorder="1" applyAlignment="1" applyProtection="1">
      <alignment horizontal="center" vertical="center"/>
    </xf>
    <xf numFmtId="0" fontId="4" fillId="0" borderId="19" xfId="5" applyFont="1" applyBorder="1" applyAlignment="1" applyProtection="1">
      <alignment horizontal="left" vertical="center"/>
    </xf>
    <xf numFmtId="0" fontId="4" fillId="2" borderId="1" xfId="5" applyFont="1" applyFill="1" applyBorder="1" applyAlignment="1" applyProtection="1">
      <alignment horizontal="center" vertical="center"/>
    </xf>
    <xf numFmtId="0" fontId="4" fillId="0" borderId="19" xfId="5" applyFont="1" applyBorder="1" applyProtection="1"/>
    <xf numFmtId="0" fontId="4" fillId="0" borderId="27" xfId="5" applyFont="1" applyBorder="1" applyProtection="1"/>
    <xf numFmtId="0" fontId="4" fillId="0" borderId="28" xfId="5" applyFont="1" applyBorder="1" applyAlignment="1" applyProtection="1">
      <alignment horizontal="center" vertical="top"/>
    </xf>
    <xf numFmtId="0" fontId="4" fillId="2" borderId="0" xfId="5" applyFont="1" applyFill="1" applyProtection="1"/>
    <xf numFmtId="0" fontId="5" fillId="0" borderId="30" xfId="5" applyFont="1" applyBorder="1" applyProtection="1"/>
    <xf numFmtId="0" fontId="5" fillId="0" borderId="31" xfId="5" applyFont="1" applyBorder="1" applyAlignment="1" applyProtection="1">
      <alignment horizontal="center" vertical="top"/>
    </xf>
    <xf numFmtId="0" fontId="5" fillId="0" borderId="31" xfId="5" applyFont="1" applyBorder="1" applyAlignment="1" applyProtection="1">
      <alignment horizontal="center"/>
    </xf>
    <xf numFmtId="0" fontId="5" fillId="0" borderId="32" xfId="5" applyFont="1" applyBorder="1" applyAlignment="1" applyProtection="1">
      <alignment horizontal="center"/>
    </xf>
    <xf numFmtId="4" fontId="4" fillId="0" borderId="1" xfId="5" applyNumberFormat="1" applyFont="1" applyBorder="1" applyAlignment="1" applyProtection="1">
      <alignment horizontal="center"/>
    </xf>
    <xf numFmtId="174" fontId="4" fillId="0" borderId="20" xfId="5" applyNumberFormat="1" applyFont="1" applyBorder="1" applyAlignment="1" applyProtection="1">
      <alignment horizontal="right"/>
    </xf>
    <xf numFmtId="0" fontId="4" fillId="0" borderId="21" xfId="5" applyFont="1" applyBorder="1" applyProtection="1"/>
    <xf numFmtId="167" fontId="4" fillId="0" borderId="2" xfId="5" applyNumberFormat="1" applyFont="1" applyBorder="1" applyAlignment="1" applyProtection="1">
      <alignment horizontal="center"/>
    </xf>
    <xf numFmtId="174" fontId="4" fillId="0" borderId="22" xfId="5" applyNumberFormat="1" applyFont="1" applyBorder="1" applyAlignment="1" applyProtection="1">
      <alignment horizontal="right"/>
    </xf>
    <xf numFmtId="0" fontId="4" fillId="0" borderId="23" xfId="5" applyFont="1" applyBorder="1" applyProtection="1"/>
    <xf numFmtId="3" fontId="4" fillId="0" borderId="3" xfId="5" applyNumberFormat="1" applyFont="1" applyBorder="1" applyAlignment="1" applyProtection="1">
      <alignment horizontal="center" vertical="top"/>
    </xf>
    <xf numFmtId="167" fontId="4" fillId="0" borderId="3" xfId="5" applyNumberFormat="1" applyFont="1" applyBorder="1" applyAlignment="1" applyProtection="1">
      <alignment horizontal="center"/>
    </xf>
    <xf numFmtId="174" fontId="4" fillId="0" borderId="24" xfId="5" applyNumberFormat="1" applyFont="1" applyBorder="1" applyAlignment="1" applyProtection="1">
      <alignment horizontal="right"/>
    </xf>
    <xf numFmtId="0" fontId="4" fillId="2" borderId="23" xfId="5" applyFont="1" applyFill="1" applyBorder="1" applyProtection="1"/>
    <xf numFmtId="3" fontId="4" fillId="2" borderId="3" xfId="5" applyNumberFormat="1" applyFont="1" applyFill="1" applyBorder="1" applyAlignment="1" applyProtection="1">
      <alignment horizontal="center" vertical="top"/>
    </xf>
    <xf numFmtId="167" fontId="4" fillId="2" borderId="3" xfId="5" applyNumberFormat="1" applyFont="1" applyFill="1" applyBorder="1" applyAlignment="1" applyProtection="1">
      <alignment horizontal="center"/>
    </xf>
    <xf numFmtId="174" fontId="4" fillId="2" borderId="24" xfId="5" applyNumberFormat="1" applyFont="1" applyFill="1" applyBorder="1" applyAlignment="1" applyProtection="1">
      <alignment horizontal="right"/>
    </xf>
    <xf numFmtId="0" fontId="12" fillId="2" borderId="25" xfId="5" applyFont="1" applyFill="1" applyBorder="1" applyProtection="1"/>
    <xf numFmtId="0" fontId="12" fillId="2" borderId="4" xfId="5" applyFont="1" applyFill="1" applyBorder="1" applyAlignment="1" applyProtection="1">
      <alignment horizontal="center" vertical="top"/>
    </xf>
    <xf numFmtId="0" fontId="12" fillId="2" borderId="4" xfId="5" applyFont="1" applyFill="1" applyBorder="1" applyAlignment="1" applyProtection="1">
      <alignment horizontal="center"/>
    </xf>
    <xf numFmtId="174" fontId="12" fillId="2" borderId="26" xfId="5" applyNumberFormat="1" applyFont="1" applyFill="1" applyBorder="1" applyAlignment="1" applyProtection="1">
      <alignment horizontal="right"/>
    </xf>
    <xf numFmtId="0" fontId="12" fillId="0" borderId="27" xfId="5" applyFont="1" applyBorder="1" applyProtection="1"/>
    <xf numFmtId="0" fontId="12" fillId="2" borderId="28" xfId="5" applyFont="1" applyFill="1" applyBorder="1" applyAlignment="1" applyProtection="1">
      <alignment horizontal="center" vertical="top"/>
    </xf>
    <xf numFmtId="0" fontId="12" fillId="2" borderId="28" xfId="5" applyFont="1" applyFill="1" applyBorder="1" applyAlignment="1" applyProtection="1">
      <alignment horizontal="center"/>
    </xf>
    <xf numFmtId="174" fontId="12" fillId="0" borderId="29" xfId="5" applyNumberFormat="1" applyFont="1" applyBorder="1" applyAlignment="1" applyProtection="1">
      <alignment horizontal="right"/>
    </xf>
    <xf numFmtId="174" fontId="0" fillId="0" borderId="0" xfId="0" applyNumberFormat="1" applyProtection="1"/>
    <xf numFmtId="0" fontId="1" fillId="0" borderId="0" xfId="0" applyFont="1"/>
    <xf numFmtId="174" fontId="4" fillId="2" borderId="1" xfId="0" applyNumberFormat="1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left" vertical="center"/>
    </xf>
    <xf numFmtId="0" fontId="14" fillId="0" borderId="0" xfId="0" applyFont="1"/>
    <xf numFmtId="10" fontId="4" fillId="2" borderId="1" xfId="0" applyNumberFormat="1" applyFont="1" applyFill="1" applyBorder="1" applyAlignment="1" applyProtection="1">
      <alignment horizontal="right" vertical="center"/>
    </xf>
    <xf numFmtId="0" fontId="4" fillId="2" borderId="2" xfId="0" applyFont="1" applyFill="1" applyBorder="1" applyAlignment="1" applyProtection="1">
      <alignment horizontal="left" vertical="center"/>
    </xf>
    <xf numFmtId="174" fontId="4" fillId="2" borderId="2" xfId="0" applyNumberFormat="1" applyFont="1" applyFill="1" applyBorder="1" applyAlignment="1" applyProtection="1">
      <alignment horizontal="right" vertical="center"/>
    </xf>
    <xf numFmtId="0" fontId="1" fillId="0" borderId="0" xfId="0" applyFont="1" applyBorder="1"/>
    <xf numFmtId="9" fontId="0" fillId="0" borderId="0" xfId="4" applyFont="1" applyBorder="1"/>
    <xf numFmtId="174" fontId="0" fillId="0" borderId="0" xfId="0" applyNumberFormat="1" applyBorder="1"/>
    <xf numFmtId="174" fontId="4" fillId="2" borderId="4" xfId="0" applyNumberFormat="1" applyFont="1" applyFill="1" applyBorder="1" applyAlignment="1" applyProtection="1">
      <alignment horizontal="right" vertical="center"/>
    </xf>
    <xf numFmtId="10" fontId="4" fillId="2" borderId="4" xfId="4" applyNumberFormat="1" applyFont="1" applyFill="1" applyBorder="1" applyAlignment="1" applyProtection="1">
      <alignment horizontal="right" vertical="center"/>
    </xf>
    <xf numFmtId="10" fontId="5" fillId="2" borderId="1" xfId="4" applyNumberFormat="1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174" fontId="5" fillId="2" borderId="0" xfId="0" applyNumberFormat="1" applyFont="1" applyFill="1" applyBorder="1" applyAlignment="1" applyProtection="1">
      <alignment horizontal="right" vertical="center"/>
    </xf>
    <xf numFmtId="10" fontId="5" fillId="2" borderId="0" xfId="4" applyNumberFormat="1" applyFont="1" applyFill="1" applyBorder="1" applyAlignment="1" applyProtection="1">
      <alignment horizontal="right" vertical="center"/>
    </xf>
    <xf numFmtId="10" fontId="0" fillId="0" borderId="0" xfId="0" applyNumberFormat="1"/>
    <xf numFmtId="10" fontId="0" fillId="0" borderId="0" xfId="4" applyNumberFormat="1" applyFont="1"/>
    <xf numFmtId="174" fontId="11" fillId="2" borderId="7" xfId="0" applyNumberFormat="1" applyFont="1" applyFill="1" applyBorder="1" applyAlignment="1" applyProtection="1">
      <alignment horizontal="right" vertical="center"/>
    </xf>
    <xf numFmtId="0" fontId="11" fillId="2" borderId="8" xfId="0" applyFont="1" applyFill="1" applyBorder="1" applyAlignment="1" applyProtection="1">
      <alignment horizontal="left" vertical="center"/>
    </xf>
    <xf numFmtId="174" fontId="11" fillId="2" borderId="10" xfId="0" applyNumberFormat="1" applyFont="1" applyFill="1" applyBorder="1" applyAlignment="1" applyProtection="1">
      <alignment horizontal="right" vertical="center"/>
    </xf>
    <xf numFmtId="0" fontId="1" fillId="0" borderId="4" xfId="0" applyFont="1" applyBorder="1"/>
    <xf numFmtId="174" fontId="4" fillId="2" borderId="0" xfId="0" applyNumberFormat="1" applyFont="1" applyFill="1" applyBorder="1" applyAlignment="1" applyProtection="1">
      <alignment horizontal="right" vertical="center"/>
    </xf>
    <xf numFmtId="0" fontId="1" fillId="0" borderId="1" xfId="0" applyFont="1" applyBorder="1"/>
    <xf numFmtId="0" fontId="4" fillId="2" borderId="15" xfId="0" applyFont="1" applyFill="1" applyBorder="1" applyAlignment="1" applyProtection="1">
      <alignment horizontal="left" vertical="center"/>
    </xf>
    <xf numFmtId="0" fontId="1" fillId="0" borderId="0" xfId="0" applyFont="1" applyFill="1" applyBorder="1"/>
    <xf numFmtId="0" fontId="10" fillId="0" borderId="33" xfId="0" applyFont="1" applyBorder="1"/>
    <xf numFmtId="10" fontId="10" fillId="0" borderId="34" xfId="4" applyNumberFormat="1" applyFont="1" applyBorder="1"/>
    <xf numFmtId="3" fontId="4" fillId="0" borderId="1" xfId="5" applyNumberFormat="1" applyFont="1" applyBorder="1" applyAlignment="1" applyProtection="1">
      <alignment horizontal="center" vertical="top"/>
    </xf>
    <xf numFmtId="0" fontId="5" fillId="2" borderId="23" xfId="5" applyFont="1" applyFill="1" applyBorder="1" applyProtection="1"/>
    <xf numFmtId="3" fontId="5" fillId="2" borderId="3" xfId="5" applyNumberFormat="1" applyFont="1" applyFill="1" applyBorder="1" applyAlignment="1" applyProtection="1">
      <alignment horizontal="center" vertical="top"/>
    </xf>
    <xf numFmtId="4" fontId="5" fillId="2" borderId="3" xfId="5" applyNumberFormat="1" applyFont="1" applyFill="1" applyBorder="1" applyAlignment="1" applyProtection="1">
      <alignment horizontal="center"/>
    </xf>
    <xf numFmtId="174" fontId="5" fillId="2" borderId="24" xfId="5" applyNumberFormat="1" applyFont="1" applyFill="1" applyBorder="1" applyAlignment="1" applyProtection="1">
      <alignment horizontal="right"/>
    </xf>
    <xf numFmtId="14" fontId="4" fillId="3" borderId="15" xfId="0" applyNumberFormat="1" applyFont="1" applyFill="1" applyBorder="1" applyAlignment="1" applyProtection="1">
      <alignment horizontal="left" vertical="center"/>
      <protection locked="0"/>
    </xf>
    <xf numFmtId="174" fontId="4" fillId="3" borderId="2" xfId="0" applyNumberFormat="1" applyFont="1" applyFill="1" applyBorder="1" applyAlignment="1" applyProtection="1">
      <alignment horizontal="right" vertical="center"/>
      <protection locked="0"/>
    </xf>
    <xf numFmtId="14" fontId="4" fillId="3" borderId="1" xfId="0" applyNumberFormat="1" applyFont="1" applyFill="1" applyBorder="1" applyAlignment="1" applyProtection="1">
      <alignment horizontal="left" vertical="center"/>
      <protection locked="0"/>
    </xf>
    <xf numFmtId="174" fontId="4" fillId="3" borderId="14" xfId="0" applyNumberFormat="1" applyFont="1" applyFill="1" applyBorder="1" applyAlignment="1" applyProtection="1">
      <alignment horizontal="right" vertical="center"/>
      <protection locked="0"/>
    </xf>
    <xf numFmtId="0" fontId="3" fillId="0" borderId="0" xfId="3" applyAlignment="1" applyProtection="1"/>
    <xf numFmtId="0" fontId="3" fillId="0" borderId="0" xfId="3" applyBorder="1" applyAlignment="1" applyProtection="1"/>
    <xf numFmtId="174" fontId="5" fillId="2" borderId="14" xfId="0" applyNumberFormat="1" applyFont="1" applyFill="1" applyBorder="1" applyAlignment="1" applyProtection="1">
      <alignment horizontal="right" vertical="center"/>
    </xf>
    <xf numFmtId="0" fontId="11" fillId="2" borderId="11" xfId="0" applyFont="1" applyFill="1" applyBorder="1" applyAlignment="1" applyProtection="1">
      <alignment horizontal="left" vertical="center"/>
    </xf>
    <xf numFmtId="0" fontId="5" fillId="2" borderId="14" xfId="0" applyFont="1" applyFill="1" applyBorder="1" applyAlignment="1" applyProtection="1">
      <alignment horizontal="left" vertical="center"/>
    </xf>
    <xf numFmtId="16" fontId="0" fillId="3" borderId="0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10" fillId="3" borderId="0" xfId="0" applyFont="1" applyFill="1" applyBorder="1" applyProtection="1">
      <protection locked="0"/>
    </xf>
    <xf numFmtId="0" fontId="4" fillId="2" borderId="7" xfId="0" applyFont="1" applyFill="1" applyBorder="1" applyAlignment="1" applyProtection="1">
      <alignment horizontal="left" vertical="center"/>
    </xf>
    <xf numFmtId="174" fontId="4" fillId="2" borderId="14" xfId="0" applyNumberFormat="1" applyFont="1" applyFill="1" applyBorder="1" applyAlignment="1" applyProtection="1">
      <alignment horizontal="right" vertical="center"/>
    </xf>
    <xf numFmtId="0" fontId="15" fillId="0" borderId="0" xfId="0" applyFont="1"/>
    <xf numFmtId="0" fontId="16" fillId="0" borderId="0" xfId="0" applyFont="1"/>
    <xf numFmtId="0" fontId="0" fillId="0" borderId="37" xfId="0" applyBorder="1"/>
    <xf numFmtId="14" fontId="0" fillId="0" borderId="39" xfId="0" applyNumberFormat="1" applyBorder="1"/>
    <xf numFmtId="14" fontId="0" fillId="0" borderId="40" xfId="0" applyNumberFormat="1" applyBorder="1"/>
    <xf numFmtId="0" fontId="0" fillId="0" borderId="41" xfId="0" applyBorder="1"/>
    <xf numFmtId="0" fontId="0" fillId="0" borderId="43" xfId="0" applyBorder="1"/>
    <xf numFmtId="0" fontId="0" fillId="0" borderId="45" xfId="0" applyBorder="1"/>
    <xf numFmtId="10" fontId="0" fillId="0" borderId="46" xfId="4" applyNumberFormat="1" applyFont="1" applyBorder="1"/>
    <xf numFmtId="10" fontId="0" fillId="0" borderId="47" xfId="4" applyNumberFormat="1" applyFont="1" applyBorder="1"/>
    <xf numFmtId="10" fontId="0" fillId="0" borderId="48" xfId="4" applyNumberFormat="1" applyFont="1" applyBorder="1"/>
    <xf numFmtId="10" fontId="0" fillId="0" borderId="38" xfId="0" applyNumberFormat="1" applyBorder="1"/>
    <xf numFmtId="10" fontId="0" fillId="0" borderId="39" xfId="0" applyNumberFormat="1" applyBorder="1"/>
    <xf numFmtId="10" fontId="0" fillId="0" borderId="40" xfId="0" applyNumberFormat="1" applyBorder="1"/>
    <xf numFmtId="10" fontId="0" fillId="0" borderId="10" xfId="0" applyNumberFormat="1" applyBorder="1"/>
    <xf numFmtId="10" fontId="0" fillId="0" borderId="42" xfId="0" applyNumberFormat="1" applyBorder="1"/>
    <xf numFmtId="10" fontId="0" fillId="0" borderId="46" xfId="0" applyNumberFormat="1" applyBorder="1"/>
    <xf numFmtId="10" fontId="0" fillId="0" borderId="47" xfId="0" applyNumberFormat="1" applyBorder="1"/>
    <xf numFmtId="10" fontId="0" fillId="0" borderId="48" xfId="0" applyNumberFormat="1" applyBorder="1"/>
    <xf numFmtId="174" fontId="0" fillId="0" borderId="39" xfId="0" applyNumberFormat="1" applyBorder="1"/>
    <xf numFmtId="174" fontId="0" fillId="0" borderId="40" xfId="0" applyNumberFormat="1" applyBorder="1"/>
    <xf numFmtId="174" fontId="0" fillId="0" borderId="10" xfId="0" applyNumberFormat="1" applyBorder="1"/>
    <xf numFmtId="174" fontId="0" fillId="0" borderId="42" xfId="0" applyNumberFormat="1" applyBorder="1"/>
    <xf numFmtId="174" fontId="0" fillId="2" borderId="47" xfId="0" applyNumberFormat="1" applyFill="1" applyBorder="1"/>
    <xf numFmtId="174" fontId="0" fillId="2" borderId="48" xfId="0" applyNumberFormat="1" applyFill="1" applyBorder="1"/>
    <xf numFmtId="10" fontId="0" fillId="0" borderId="25" xfId="0" applyNumberFormat="1" applyBorder="1"/>
    <xf numFmtId="2" fontId="0" fillId="0" borderId="46" xfId="0" applyNumberFormat="1" applyBorder="1"/>
    <xf numFmtId="2" fontId="0" fillId="0" borderId="47" xfId="0" applyNumberFormat="1" applyBorder="1"/>
    <xf numFmtId="2" fontId="0" fillId="0" borderId="48" xfId="0" applyNumberFormat="1" applyBorder="1"/>
    <xf numFmtId="174" fontId="0" fillId="0" borderId="38" xfId="0" applyNumberFormat="1" applyBorder="1"/>
    <xf numFmtId="174" fontId="0" fillId="0" borderId="25" xfId="0" applyNumberFormat="1" applyBorder="1"/>
    <xf numFmtId="0" fontId="17" fillId="5" borderId="49" xfId="0" applyFont="1" applyFill="1" applyBorder="1"/>
    <xf numFmtId="174" fontId="17" fillId="5" borderId="50" xfId="0" applyNumberFormat="1" applyFont="1" applyFill="1" applyBorder="1"/>
    <xf numFmtId="174" fontId="17" fillId="5" borderId="34" xfId="0" applyNumberFormat="1" applyFont="1" applyFill="1" applyBorder="1"/>
    <xf numFmtId="0" fontId="1" fillId="0" borderId="2" xfId="0" applyFont="1" applyFill="1" applyBorder="1"/>
    <xf numFmtId="174" fontId="4" fillId="2" borderId="3" xfId="0" applyNumberFormat="1" applyFont="1" applyFill="1" applyBorder="1" applyAlignment="1" applyProtection="1">
      <alignment horizontal="right" vertical="center"/>
    </xf>
    <xf numFmtId="174" fontId="5" fillId="6" borderId="36" xfId="0" applyNumberFormat="1" applyFont="1" applyFill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/>
    <xf numFmtId="0" fontId="4" fillId="2" borderId="11" xfId="0" applyFont="1" applyFill="1" applyBorder="1" applyAlignment="1" applyProtection="1">
      <alignment horizontal="left" vertical="center"/>
    </xf>
    <xf numFmtId="0" fontId="4" fillId="2" borderId="37" xfId="0" applyFont="1" applyFill="1" applyBorder="1" applyAlignment="1" applyProtection="1">
      <alignment horizontal="left" vertical="center"/>
    </xf>
    <xf numFmtId="0" fontId="4" fillId="2" borderId="45" xfId="0" applyFont="1" applyFill="1" applyBorder="1" applyAlignment="1" applyProtection="1">
      <alignment horizontal="left" vertical="center"/>
    </xf>
    <xf numFmtId="174" fontId="4" fillId="2" borderId="40" xfId="0" applyNumberFormat="1" applyFont="1" applyFill="1" applyBorder="1" applyAlignment="1" applyProtection="1">
      <alignment horizontal="right" vertical="center"/>
    </xf>
    <xf numFmtId="174" fontId="4" fillId="2" borderId="48" xfId="0" applyNumberFormat="1" applyFont="1" applyFill="1" applyBorder="1" applyAlignment="1" applyProtection="1">
      <alignment horizontal="right" vertical="center"/>
    </xf>
    <xf numFmtId="10" fontId="7" fillId="2" borderId="0" xfId="4" applyNumberFormat="1" applyFont="1" applyFill="1" applyBorder="1" applyAlignment="1" applyProtection="1">
      <alignment horizontal="left" vertical="center"/>
    </xf>
    <xf numFmtId="0" fontId="0" fillId="0" borderId="0" xfId="4" applyNumberFormat="1" applyFont="1"/>
    <xf numFmtId="0" fontId="18" fillId="0" borderId="0" xfId="3" applyFont="1" applyAlignment="1" applyProtection="1"/>
    <xf numFmtId="14" fontId="0" fillId="4" borderId="38" xfId="0" applyNumberFormat="1" applyFill="1" applyBorder="1" applyProtection="1">
      <protection locked="0"/>
    </xf>
    <xf numFmtId="14" fontId="0" fillId="4" borderId="25" xfId="0" applyNumberFormat="1" applyFill="1" applyBorder="1" applyProtection="1">
      <protection locked="0"/>
    </xf>
    <xf numFmtId="14" fontId="0" fillId="4" borderId="10" xfId="0" applyNumberFormat="1" applyFill="1" applyBorder="1" applyProtection="1">
      <protection locked="0"/>
    </xf>
    <xf numFmtId="0" fontId="1" fillId="0" borderId="35" xfId="0" applyFont="1" applyBorder="1"/>
    <xf numFmtId="10" fontId="0" fillId="4" borderId="36" xfId="0" applyNumberFormat="1" applyFill="1" applyBorder="1" applyProtection="1">
      <protection locked="0"/>
    </xf>
    <xf numFmtId="0" fontId="0" fillId="0" borderId="16" xfId="0" applyBorder="1"/>
    <xf numFmtId="10" fontId="0" fillId="4" borderId="51" xfId="0" applyNumberFormat="1" applyFill="1" applyBorder="1" applyProtection="1">
      <protection locked="0"/>
    </xf>
    <xf numFmtId="4" fontId="0" fillId="0" borderId="38" xfId="0" applyNumberFormat="1" applyBorder="1"/>
    <xf numFmtId="4" fontId="0" fillId="0" borderId="25" xfId="0" applyNumberFormat="1" applyBorder="1"/>
    <xf numFmtId="175" fontId="0" fillId="4" borderId="23" xfId="0" applyNumberFormat="1" applyFill="1" applyBorder="1" applyProtection="1">
      <protection locked="0"/>
    </xf>
    <xf numFmtId="175" fontId="0" fillId="2" borderId="5" xfId="0" applyNumberFormat="1" applyFill="1" applyBorder="1"/>
    <xf numFmtId="175" fontId="0" fillId="2" borderId="44" xfId="0" applyNumberFormat="1" applyFill="1" applyBorder="1"/>
    <xf numFmtId="175" fontId="0" fillId="4" borderId="25" xfId="0" applyNumberFormat="1" applyFill="1" applyBorder="1" applyProtection="1">
      <protection locked="0"/>
    </xf>
    <xf numFmtId="175" fontId="0" fillId="4" borderId="10" xfId="0" applyNumberFormat="1" applyFill="1" applyBorder="1" applyProtection="1">
      <protection locked="0"/>
    </xf>
    <xf numFmtId="175" fontId="0" fillId="4" borderId="42" xfId="0" applyNumberFormat="1" applyFill="1" applyBorder="1" applyProtection="1">
      <protection locked="0"/>
    </xf>
    <xf numFmtId="167" fontId="0" fillId="0" borderId="23" xfId="0" applyNumberFormat="1" applyBorder="1"/>
    <xf numFmtId="167" fontId="0" fillId="0" borderId="5" xfId="0" applyNumberFormat="1" applyBorder="1"/>
    <xf numFmtId="167" fontId="0" fillId="0" borderId="44" xfId="0" applyNumberFormat="1" applyBorder="1"/>
    <xf numFmtId="174" fontId="0" fillId="4" borderId="46" xfId="0" applyNumberFormat="1" applyFill="1" applyBorder="1" applyProtection="1">
      <protection locked="0"/>
    </xf>
    <xf numFmtId="10" fontId="0" fillId="7" borderId="25" xfId="0" applyNumberFormat="1" applyFill="1" applyBorder="1" applyProtection="1">
      <protection locked="0"/>
    </xf>
    <xf numFmtId="10" fontId="4" fillId="7" borderId="4" xfId="4" applyNumberFormat="1" applyFont="1" applyFill="1" applyBorder="1" applyAlignment="1" applyProtection="1">
      <alignment horizontal="right" vertical="center"/>
    </xf>
    <xf numFmtId="0" fontId="1" fillId="2" borderId="1" xfId="0" applyFont="1" applyFill="1" applyBorder="1" applyAlignment="1">
      <alignment horizontal="right"/>
    </xf>
    <xf numFmtId="0" fontId="4" fillId="2" borderId="1" xfId="0" applyFont="1" applyFill="1" applyBorder="1" applyProtection="1"/>
    <xf numFmtId="0" fontId="5" fillId="5" borderId="16" xfId="5" applyFont="1" applyFill="1" applyBorder="1" applyProtection="1"/>
    <xf numFmtId="0" fontId="5" fillId="5" borderId="17" xfId="5" applyFont="1" applyFill="1" applyBorder="1" applyAlignment="1" applyProtection="1">
      <alignment horizontal="center" vertical="top"/>
    </xf>
    <xf numFmtId="0" fontId="5" fillId="5" borderId="17" xfId="5" applyFont="1" applyFill="1" applyBorder="1" applyAlignment="1" applyProtection="1">
      <alignment horizontal="center"/>
    </xf>
    <xf numFmtId="174" fontId="5" fillId="5" borderId="18" xfId="5" applyNumberFormat="1" applyFont="1" applyFill="1" applyBorder="1" applyAlignment="1" applyProtection="1">
      <alignment horizontal="right"/>
    </xf>
    <xf numFmtId="167" fontId="5" fillId="5" borderId="17" xfId="5" applyNumberFormat="1" applyFont="1" applyFill="1" applyBorder="1" applyAlignment="1" applyProtection="1">
      <alignment horizontal="center"/>
    </xf>
    <xf numFmtId="3" fontId="5" fillId="5" borderId="17" xfId="5" applyNumberFormat="1" applyFont="1" applyFill="1" applyBorder="1" applyAlignment="1" applyProtection="1">
      <alignment horizontal="center" vertical="top"/>
    </xf>
    <xf numFmtId="4" fontId="5" fillId="5" borderId="17" xfId="5" applyNumberFormat="1" applyFont="1" applyFill="1" applyBorder="1" applyAlignment="1" applyProtection="1">
      <alignment horizontal="center"/>
    </xf>
    <xf numFmtId="170" fontId="5" fillId="5" borderId="1" xfId="2" applyNumberFormat="1" applyFont="1" applyFill="1" applyBorder="1" applyProtection="1"/>
    <xf numFmtId="170" fontId="5" fillId="5" borderId="13" xfId="2" applyNumberFormat="1" applyFont="1" applyFill="1" applyBorder="1" applyProtection="1"/>
    <xf numFmtId="173" fontId="10" fillId="5" borderId="14" xfId="0" applyNumberFormat="1" applyFont="1" applyFill="1" applyBorder="1" applyProtection="1"/>
    <xf numFmtId="10" fontId="9" fillId="5" borderId="1" xfId="4" applyNumberFormat="1" applyFont="1" applyFill="1" applyBorder="1" applyProtection="1"/>
    <xf numFmtId="170" fontId="9" fillId="5" borderId="1" xfId="2" applyNumberFormat="1" applyFont="1" applyFill="1" applyBorder="1" applyProtection="1"/>
    <xf numFmtId="10" fontId="8" fillId="5" borderId="1" xfId="4" applyNumberFormat="1" applyFont="1" applyFill="1" applyBorder="1" applyProtection="1"/>
    <xf numFmtId="0" fontId="5" fillId="5" borderId="1" xfId="0" applyFont="1" applyFill="1" applyBorder="1" applyAlignment="1" applyProtection="1">
      <alignment horizontal="left" vertical="center"/>
    </xf>
    <xf numFmtId="0" fontId="10" fillId="5" borderId="13" xfId="0" applyFont="1" applyFill="1" applyBorder="1" applyProtection="1"/>
    <xf numFmtId="173" fontId="9" fillId="5" borderId="1" xfId="0" applyNumberFormat="1" applyFont="1" applyFill="1" applyBorder="1" applyProtection="1"/>
    <xf numFmtId="0" fontId="1" fillId="0" borderId="1" xfId="0" applyFont="1" applyBorder="1" applyAlignment="1">
      <alignment horizontal="center"/>
    </xf>
    <xf numFmtId="0" fontId="5" fillId="5" borderId="45" xfId="0" applyFont="1" applyFill="1" applyBorder="1" applyAlignment="1" applyProtection="1">
      <alignment horizontal="left" vertical="center"/>
    </xf>
    <xf numFmtId="174" fontId="5" fillId="5" borderId="48" xfId="0" applyNumberFormat="1" applyFont="1" applyFill="1" applyBorder="1" applyAlignment="1" applyProtection="1">
      <alignment horizontal="right" vertical="center"/>
    </xf>
    <xf numFmtId="0" fontId="5" fillId="6" borderId="35" xfId="0" applyFont="1" applyFill="1" applyBorder="1" applyAlignment="1">
      <alignment horizontal="center" wrapText="1"/>
    </xf>
    <xf numFmtId="0" fontId="10" fillId="5" borderId="16" xfId="0" applyFont="1" applyFill="1" applyBorder="1"/>
    <xf numFmtId="174" fontId="5" fillId="5" borderId="36" xfId="0" applyNumberFormat="1" applyFont="1" applyFill="1" applyBorder="1" applyAlignment="1" applyProtection="1">
      <alignment horizontal="right" vertical="center"/>
    </xf>
    <xf numFmtId="0" fontId="5" fillId="5" borderId="35" xfId="0" applyFont="1" applyFill="1" applyBorder="1" applyAlignment="1" applyProtection="1">
      <alignment horizontal="left" vertical="center"/>
    </xf>
    <xf numFmtId="10" fontId="0" fillId="0" borderId="52" xfId="4" applyNumberFormat="1" applyFont="1" applyBorder="1"/>
    <xf numFmtId="14" fontId="0" fillId="4" borderId="42" xfId="0" applyNumberFormat="1" applyFill="1" applyBorder="1" applyProtection="1">
      <protection locked="0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</cellXfs>
  <cellStyles count="7">
    <cellStyle name="Euro" xfId="1" xr:uid="{00000000-0005-0000-0000-000000000000}"/>
    <cellStyle name="Komma" xfId="2" builtinId="3"/>
    <cellStyle name="Link" xfId="3" builtinId="8"/>
    <cellStyle name="Prozent" xfId="4" builtinId="5"/>
    <cellStyle name="Standard" xfId="0" builtinId="0"/>
    <cellStyle name="Standard_LKW" xfId="5" xr:uid="{00000000-0005-0000-0000-000005000000}"/>
    <cellStyle name="Währung" xfId="6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b="1"/>
              <a:t>Kostenverteilung Übersicht </a:t>
            </a:r>
          </a:p>
          <a:p>
            <a:pPr>
              <a:defRPr/>
            </a:pPr>
            <a:endParaRPr lang="de-DE" b="1"/>
          </a:p>
          <a:p>
            <a:pPr>
              <a:defRPr/>
            </a:pPr>
            <a:endParaRPr lang="de-DE"/>
          </a:p>
        </c:rich>
      </c:tx>
      <c:layout>
        <c:manualLayout>
          <c:xMode val="edge"/>
          <c:yMode val="edge"/>
          <c:x val="2.0405852479858395E-2"/>
          <c:y val="4.85829959514170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3088075185963039"/>
          <c:y val="8.0971659919028341E-2"/>
          <c:w val="0.40379441865038951"/>
          <c:h val="0.91630271924511464"/>
        </c:manualLayout>
      </c:layout>
      <c:pieChart>
        <c:varyColors val="1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explosion val="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434-46D2-9ADD-448D1D34C765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434-46D2-9ADD-448D1D34C765}"/>
              </c:ext>
            </c:extLst>
          </c:dPt>
          <c:dLbls>
            <c:dLbl>
              <c:idx val="0"/>
              <c:layout>
                <c:manualLayout>
                  <c:x val="-0.16022814275780201"/>
                  <c:y val="-0.22932257961681923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5B29344-517C-40D8-826E-4A8BC81F5AEF}" type="VALUE">
                      <a:rPr lang="en-US" sz="1100" b="1"/>
                      <a:pPr>
                        <a:defRPr/>
                      </a:pPr>
                      <a:t>[WERT]</a:t>
                    </a:fld>
                    <a:endParaRPr lang="en-US" sz="1100" b="1"/>
                  </a:p>
                  <a:p>
                    <a:pPr>
                      <a:defRPr/>
                    </a:pPr>
                    <a:r>
                      <a:rPr lang="en-US" b="1" baseline="0"/>
                      <a:t> </a:t>
                    </a:r>
                  </a:p>
                  <a:p>
                    <a:pPr>
                      <a:defRPr/>
                    </a:pPr>
                    <a:fld id="{0685D463-286D-420D-8B45-AA30C9C32264}" type="PERCENTAGE">
                      <a:rPr lang="en-US" sz="1200" b="1" baseline="0"/>
                      <a:pPr>
                        <a:defRPr/>
                      </a:pPr>
                      <a:t>[PROZENTSATZ]</a:t>
                    </a:fld>
                    <a:endParaRPr lang="de-A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315789473684211"/>
                      <c:h val="0.2064171634416143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434-46D2-9ADD-448D1D34C765}"/>
                </c:ext>
              </c:extLst>
            </c:dLbl>
            <c:dLbl>
              <c:idx val="1"/>
              <c:layout>
                <c:manualLayout>
                  <c:x val="0.157687315178377"/>
                  <c:y val="0.14605040007650857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25822F2-431B-4F37-874F-56D9E5A5AB43}" type="VALUE">
                      <a:rPr lang="en-US" sz="1100" b="1"/>
                      <a:pPr>
                        <a:defRPr/>
                      </a:pPr>
                      <a:t>[WERT]</a:t>
                    </a:fld>
                    <a:endParaRPr lang="en-US" sz="1100" b="1"/>
                  </a:p>
                  <a:p>
                    <a:pPr>
                      <a:defRPr/>
                    </a:pPr>
                    <a:r>
                      <a:rPr lang="en-US" baseline="0"/>
                      <a:t> </a:t>
                    </a:r>
                  </a:p>
                  <a:p>
                    <a:pPr>
                      <a:defRPr/>
                    </a:pPr>
                    <a:fld id="{9F056BFF-86BB-4A30-AFCA-7D4794C7CC1C}" type="PERCENTAGE">
                      <a:rPr lang="en-US" sz="1200" b="1" baseline="0"/>
                      <a:pPr>
                        <a:defRPr/>
                      </a:pPr>
                      <a:t>[PROZENTSATZ]</a:t>
                    </a:fld>
                    <a:endParaRPr lang="de-A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821587867975021"/>
                      <c:h val="0.2226114954254199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434-46D2-9ADD-448D1D34C7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Grafik!$C$32:$C$33</c:f>
              <c:strCache>
                <c:ptCount val="2"/>
                <c:pt idx="0">
                  <c:v>Fixkosten </c:v>
                </c:pt>
                <c:pt idx="1">
                  <c:v>Variable Kosten </c:v>
                </c:pt>
              </c:strCache>
            </c:strRef>
          </c:cat>
          <c:val>
            <c:numRef>
              <c:f>Grafik!$D$32:$D$33</c:f>
              <c:numCache>
                <c:formatCode>#,##0.00_ ;[Red]\-#,##0.00\ 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34-46D2-9ADD-448D1D34C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33859672536473"/>
          <c:y val="0.39726672829863885"/>
          <c:w val="0.1465017876333701"/>
          <c:h val="0.18572922311836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b="1"/>
              <a:t>Kostenverteilung Detail </a:t>
            </a:r>
          </a:p>
          <a:p>
            <a:pPr>
              <a:defRPr/>
            </a:pPr>
            <a:endParaRPr lang="de-DE"/>
          </a:p>
        </c:rich>
      </c:tx>
      <c:layout>
        <c:manualLayout>
          <c:xMode val="edge"/>
          <c:yMode val="edge"/>
          <c:x val="2.8479152307553081E-2"/>
          <c:y val="2.40549828178694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Grafik!$C$2:$C$28</c:f>
              <c:strCache>
                <c:ptCount val="27"/>
                <c:pt idx="0">
                  <c:v>Treibstoff</c:v>
                </c:pt>
                <c:pt idx="1">
                  <c:v>Öl- und Schmierstoff</c:v>
                </c:pt>
                <c:pt idx="2">
                  <c:v>Bereifung Fahrzeug </c:v>
                </c:pt>
                <c:pt idx="3">
                  <c:v>Bereifung Anhänger</c:v>
                </c:pt>
                <c:pt idx="4">
                  <c:v>Ketten</c:v>
                </c:pt>
                <c:pt idx="5">
                  <c:v>Reparatur Fahrzeug</c:v>
                </c:pt>
                <c:pt idx="6">
                  <c:v>Reparatur Anhänger</c:v>
                </c:pt>
                <c:pt idx="7">
                  <c:v>Abschreibung Fahrzeug </c:v>
                </c:pt>
                <c:pt idx="8">
                  <c:v>Abschreibung Anhänger </c:v>
                </c:pt>
                <c:pt idx="9">
                  <c:v>Abschreibung Fahrzeug </c:v>
                </c:pt>
                <c:pt idx="10">
                  <c:v>Abschreibung Anhänger </c:v>
                </c:pt>
                <c:pt idx="11">
                  <c:v>Versicherung</c:v>
                </c:pt>
                <c:pt idx="12">
                  <c:v>Fremdkapitalzinsen </c:v>
                </c:pt>
                <c:pt idx="13">
                  <c:v>Eigenkapitalzinsen </c:v>
                </c:pt>
                <c:pt idx="14">
                  <c:v>Personal </c:v>
                </c:pt>
                <c:pt idx="15">
                  <c:v>PKW </c:v>
                </c:pt>
                <c:pt idx="16">
                  <c:v>GF-Bezug </c:v>
                </c:pt>
                <c:pt idx="17">
                  <c:v>Verwaltungspersonal </c:v>
                </c:pt>
                <c:pt idx="18">
                  <c:v>Garage / Abstellplatz </c:v>
                </c:pt>
                <c:pt idx="19">
                  <c:v>GWG </c:v>
                </c:pt>
                <c:pt idx="20">
                  <c:v>Verwaltungskosten </c:v>
                </c:pt>
                <c:pt idx="21">
                  <c:v>Steuern, Gebühren, Beiträge</c:v>
                </c:pt>
                <c:pt idx="22">
                  <c:v>Versicherungen</c:v>
                </c:pt>
                <c:pt idx="23">
                  <c:v>Instandhaltungen</c:v>
                </c:pt>
                <c:pt idx="24">
                  <c:v>Miete, Pacht, Leasing</c:v>
                </c:pt>
                <c:pt idx="25">
                  <c:v>Energie und Entsorgung</c:v>
                </c:pt>
                <c:pt idx="26">
                  <c:v>sonstige Kosten</c:v>
                </c:pt>
              </c:strCache>
            </c:strRef>
          </c:cat>
          <c:val>
            <c:numRef>
              <c:f>Grafik!$D$2:$D$28</c:f>
              <c:numCache>
                <c:formatCode>#,##0.00_ ;[Red]\-#,##0.00\ 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C-4FF6-A756-EB5439800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22633135"/>
        <c:axId val="1462625775"/>
      </c:barChart>
      <c:catAx>
        <c:axId val="13226331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62625775"/>
        <c:crosses val="autoZero"/>
        <c:auto val="1"/>
        <c:lblAlgn val="ctr"/>
        <c:lblOffset val="100"/>
        <c:noMultiLvlLbl val="0"/>
      </c:catAx>
      <c:valAx>
        <c:axId val="1462625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22633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0336832895889"/>
          <c:y val="0.19486111111111112"/>
          <c:w val="0.85297440944881886"/>
          <c:h val="0.72088764946048411"/>
        </c:manualLayout>
      </c:layou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029295"/>
        <c:axId val="823273343"/>
      </c:lineChart>
      <c:catAx>
        <c:axId val="751029295"/>
        <c:scaling>
          <c:orientation val="minMax"/>
        </c:scaling>
        <c:delete val="1"/>
        <c:axPos val="b"/>
        <c:majorTickMark val="none"/>
        <c:minorTickMark val="none"/>
        <c:tickLblPos val="nextTo"/>
        <c:crossAx val="823273343"/>
        <c:crosses val="autoZero"/>
        <c:auto val="1"/>
        <c:lblAlgn val="ctr"/>
        <c:lblOffset val="100"/>
        <c:noMultiLvlLbl val="0"/>
      </c:catAx>
      <c:valAx>
        <c:axId val="823273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510292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589684524124715E-2"/>
          <c:y val="5.0925925925925923E-2"/>
          <c:w val="0.95341031547587529"/>
          <c:h val="0.8981481481481481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'5. Treibstoff Planer '!$D$51:$T$51</c:f>
              <c:numCache>
                <c:formatCode>#,##0.00_ ;[Red]\-#,##0.00\ 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2-403C-BA55-563143B0A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2757215"/>
        <c:axId val="823277919"/>
      </c:lineChart>
      <c:catAx>
        <c:axId val="632757215"/>
        <c:scaling>
          <c:orientation val="minMax"/>
        </c:scaling>
        <c:delete val="1"/>
        <c:axPos val="b"/>
        <c:majorTickMark val="none"/>
        <c:minorTickMark val="none"/>
        <c:tickLblPos val="nextTo"/>
        <c:crossAx val="823277919"/>
        <c:crosses val="autoZero"/>
        <c:auto val="1"/>
        <c:lblAlgn val="ctr"/>
        <c:lblOffset val="100"/>
        <c:noMultiLvlLbl val="0"/>
      </c:catAx>
      <c:valAx>
        <c:axId val="823277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32757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Grafik!$C$2:$C$28</c:f>
              <c:strCache>
                <c:ptCount val="27"/>
                <c:pt idx="0">
                  <c:v>Treibstoff</c:v>
                </c:pt>
                <c:pt idx="1">
                  <c:v>Öl- und Schmierstoff</c:v>
                </c:pt>
                <c:pt idx="2">
                  <c:v>Bereifung Fahrzeug </c:v>
                </c:pt>
                <c:pt idx="3">
                  <c:v>Bereifung Anhänger</c:v>
                </c:pt>
                <c:pt idx="4">
                  <c:v>Ketten</c:v>
                </c:pt>
                <c:pt idx="5">
                  <c:v>Reparatur Fahrzeug</c:v>
                </c:pt>
                <c:pt idx="6">
                  <c:v>Reparatur Anhänger</c:v>
                </c:pt>
                <c:pt idx="7">
                  <c:v>Abschreibung Fahrzeug </c:v>
                </c:pt>
                <c:pt idx="8">
                  <c:v>Abschreibung Anhänger </c:v>
                </c:pt>
                <c:pt idx="9">
                  <c:v>Abschreibung Fahrzeug </c:v>
                </c:pt>
                <c:pt idx="10">
                  <c:v>Abschreibung Anhänger </c:v>
                </c:pt>
                <c:pt idx="11">
                  <c:v>Versicherung</c:v>
                </c:pt>
                <c:pt idx="12">
                  <c:v>Fremdkapitalzinsen </c:v>
                </c:pt>
                <c:pt idx="13">
                  <c:v>Eigenkapitalzinsen </c:v>
                </c:pt>
                <c:pt idx="14">
                  <c:v>Personal </c:v>
                </c:pt>
                <c:pt idx="15">
                  <c:v>PKW </c:v>
                </c:pt>
                <c:pt idx="16">
                  <c:v>GF-Bezug </c:v>
                </c:pt>
                <c:pt idx="17">
                  <c:v>Verwaltungspersonal </c:v>
                </c:pt>
                <c:pt idx="18">
                  <c:v>Garage / Abstellplatz </c:v>
                </c:pt>
                <c:pt idx="19">
                  <c:v>GWG </c:v>
                </c:pt>
                <c:pt idx="20">
                  <c:v>Verwaltungskosten </c:v>
                </c:pt>
                <c:pt idx="21">
                  <c:v>Steuern, Gebühren, Beiträge</c:v>
                </c:pt>
                <c:pt idx="22">
                  <c:v>Versicherungen</c:v>
                </c:pt>
                <c:pt idx="23">
                  <c:v>Instandhaltungen</c:v>
                </c:pt>
                <c:pt idx="24">
                  <c:v>Miete, Pacht, Leasing</c:v>
                </c:pt>
                <c:pt idx="25">
                  <c:v>Energie und Entsorgung</c:v>
                </c:pt>
                <c:pt idx="26">
                  <c:v>sonstige Kosten</c:v>
                </c:pt>
              </c:strCache>
            </c:strRef>
          </c:cat>
          <c:val>
            <c:numRef>
              <c:f>Grafik!$D$2:$D$28</c:f>
              <c:numCache>
                <c:formatCode>#,##0.00_ ;[Red]\-#,##0.00\ 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53-470D-BA1C-35FD09D4A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22633135"/>
        <c:axId val="1462625775"/>
      </c:barChart>
      <c:catAx>
        <c:axId val="13226331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62625775"/>
        <c:crosses val="autoZero"/>
        <c:auto val="1"/>
        <c:lblAlgn val="ctr"/>
        <c:lblOffset val="100"/>
        <c:noMultiLvlLbl val="0"/>
      </c:catAx>
      <c:valAx>
        <c:axId val="1462625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22633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png"/><Relationship Id="rId1" Type="http://schemas.openxmlformats.org/officeDocument/2006/relationships/hyperlink" Target="https://die-steuerberater.at/" TargetMode="External"/><Relationship Id="rId5" Type="http://schemas.openxmlformats.org/officeDocument/2006/relationships/image" Target="../media/image2.png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die-steuerberater.at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die-steuerberater.at/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98425</xdr:colOff>
      <xdr:row>0</xdr:row>
      <xdr:rowOff>57150</xdr:rowOff>
    </xdr:from>
    <xdr:to>
      <xdr:col>4</xdr:col>
      <xdr:colOff>639206</xdr:colOff>
      <xdr:row>5</xdr:row>
      <xdr:rowOff>85725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0A3A0F9-8CC6-4886-A0B2-9D8B7A507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25" y="57150"/>
          <a:ext cx="2512456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908050</xdr:colOff>
      <xdr:row>1</xdr:row>
      <xdr:rowOff>88900</xdr:rowOff>
    </xdr:from>
    <xdr:to>
      <xdr:col>7</xdr:col>
      <xdr:colOff>426481</xdr:colOff>
      <xdr:row>6</xdr:row>
      <xdr:rowOff>88900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2B25BB-2D62-4B51-B789-FDEB4F8E7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8050" y="247650"/>
          <a:ext cx="2534681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12700</xdr:colOff>
      <xdr:row>58</xdr:row>
      <xdr:rowOff>152400</xdr:rowOff>
    </xdr:from>
    <xdr:to>
      <xdr:col>7</xdr:col>
      <xdr:colOff>463550</xdr:colOff>
      <xdr:row>79</xdr:row>
      <xdr:rowOff>25400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9FDA6992-C866-4D88-8252-765BB1AD07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80</xdr:row>
      <xdr:rowOff>107950</xdr:rowOff>
    </xdr:from>
    <xdr:to>
      <xdr:col>8</xdr:col>
      <xdr:colOff>25400</xdr:colOff>
      <xdr:row>105</xdr:row>
      <xdr:rowOff>88900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2BA060BD-F11F-4318-B798-6D1ED00487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4</xdr:col>
      <xdr:colOff>229905</xdr:colOff>
      <xdr:row>59</xdr:row>
      <xdr:rowOff>38100</xdr:rowOff>
    </xdr:from>
    <xdr:to>
      <xdr:col>7</xdr:col>
      <xdr:colOff>420131</xdr:colOff>
      <xdr:row>63</xdr:row>
      <xdr:rowOff>6350</xdr:rowOff>
    </xdr:to>
    <xdr:pic>
      <xdr:nvPicPr>
        <xdr:cNvPr id="6" name="Grafik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777FD9-A0EF-43A9-B067-AC72D1552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9755" y="10153650"/>
          <a:ext cx="1866626" cy="60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0.73386</cdr:x>
      <cdr:y>0.01768</cdr:y>
    </cdr:from>
    <cdr:to>
      <cdr:x>0.99377</cdr:x>
      <cdr:y>0.17042</cdr:y>
    </cdr:to>
    <cdr:pic>
      <cdr:nvPicPr>
        <cdr:cNvPr id="2" name="Grafik 1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2F777FD9-A0EF-43A9-B067-AC72D155270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270500" y="69850"/>
          <a:ext cx="1866626" cy="60325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226218</xdr:colOff>
      <xdr:row>0</xdr:row>
      <xdr:rowOff>130969</xdr:rowOff>
    </xdr:from>
    <xdr:to>
      <xdr:col>4</xdr:col>
      <xdr:colOff>716240</xdr:colOff>
      <xdr:row>5</xdr:row>
      <xdr:rowOff>118652</xdr:rowOff>
    </xdr:to>
    <xdr:pic>
      <xdr:nvPicPr>
        <xdr:cNvPr id="4" name="Grafi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D74BCC-9249-4881-A156-72F60D5A3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9843" y="130969"/>
          <a:ext cx="2389069" cy="821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704850</xdr:colOff>
      <xdr:row>51</xdr:row>
      <xdr:rowOff>85725</xdr:rowOff>
    </xdr:from>
    <xdr:to>
      <xdr:col>20</xdr:col>
      <xdr:colOff>133350</xdr:colOff>
      <xdr:row>62</xdr:row>
      <xdr:rowOff>100693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E72996E-F692-4DFE-ACD2-74DD62D84D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1784350</xdr:colOff>
      <xdr:row>51</xdr:row>
      <xdr:rowOff>111125</xdr:rowOff>
    </xdr:from>
    <xdr:to>
      <xdr:col>20</xdr:col>
      <xdr:colOff>25400</xdr:colOff>
      <xdr:row>68</xdr:row>
      <xdr:rowOff>149225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5428FB58-0A73-4430-9921-D096ECD96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17</xdr:col>
      <xdr:colOff>612589</xdr:colOff>
      <xdr:row>63</xdr:row>
      <xdr:rowOff>67236</xdr:rowOff>
    </xdr:from>
    <xdr:to>
      <xdr:col>20</xdr:col>
      <xdr:colOff>193215</xdr:colOff>
      <xdr:row>67</xdr:row>
      <xdr:rowOff>42956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4A5C87AF-B2C3-4568-BF3F-05B6B59B9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6177" y="10854765"/>
          <a:ext cx="1866626" cy="60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73025</xdr:colOff>
      <xdr:row>11</xdr:row>
      <xdr:rowOff>38100</xdr:rowOff>
    </xdr:from>
    <xdr:to>
      <xdr:col>10</xdr:col>
      <xdr:colOff>73025</xdr:colOff>
      <xdr:row>28</xdr:row>
      <xdr:rowOff>82550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E2327399-6797-41BC-AF9F-728B849887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hofst&#228;dter/Lokale%20Einstellungen/Temporary%20Internet%20Files/Content.Outlook/CIPXFKZL/Wk-verk%20ne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hofst&#228;dter/Lokale%20Einstellungen/Temporary%20Internet%20Files/Content.Outlook/CIPXFKZL/EX/WK-GGK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besserung"/>
      <sheetName val="taxi-BUS"/>
      <sheetName val="LKW"/>
      <sheetName val="Fahrer"/>
      <sheetName val="Strecke "/>
      <sheetName val="taxi-BUS blanko"/>
      <sheetName val="Fahrer blanko"/>
      <sheetName val="Strecke blanko"/>
      <sheetName val="LKW blanko"/>
      <sheetName val="Fritz"/>
      <sheetName val="KR-Q"/>
      <sheetName val="Theorie"/>
      <sheetName val="Theorie-LÖSUNG"/>
      <sheetName val="BH"/>
      <sheetName val="Bilanz"/>
      <sheetName val="Kassa"/>
      <sheetName val="UST"/>
      <sheetName val="EST"/>
      <sheetName val="StraBA"/>
      <sheetName val="St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i-BU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wko.at/branchen/transport-verkehr/gueterbefoerderungsgewerbe/transportkostenindex.html" TargetMode="External"/><Relationship Id="rId1" Type="http://schemas.openxmlformats.org/officeDocument/2006/relationships/hyperlink" Target="https://www.wko.at/branchen/transport-verkehr/gueterbefoerderungsgewerbe/kostenfalle_dieselpreis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bmk.gv.at/themen/energie/preise/aktuelle_preise.html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B7:C21"/>
  <sheetViews>
    <sheetView showGridLines="0" tabSelected="1" zoomScale="205" zoomScaleNormal="205" workbookViewId="0">
      <selection activeCell="H20" sqref="H20"/>
    </sheetView>
  </sheetViews>
  <sheetFormatPr baseColWidth="10" defaultRowHeight="12.75" x14ac:dyDescent="0.2"/>
  <cols>
    <col min="1" max="1" width="3.140625" customWidth="1"/>
    <col min="2" max="2" width="3.5703125" customWidth="1"/>
  </cols>
  <sheetData>
    <row r="7" spans="2:3" x14ac:dyDescent="0.2">
      <c r="B7" s="2" t="s">
        <v>226</v>
      </c>
    </row>
    <row r="9" spans="2:3" x14ac:dyDescent="0.2">
      <c r="B9" s="3" t="s">
        <v>151</v>
      </c>
      <c r="C9" s="190" t="s">
        <v>228</v>
      </c>
    </row>
    <row r="11" spans="2:3" x14ac:dyDescent="0.2">
      <c r="B11" s="3" t="s">
        <v>152</v>
      </c>
      <c r="C11" s="190" t="s">
        <v>229</v>
      </c>
    </row>
    <row r="13" spans="2:3" x14ac:dyDescent="0.2">
      <c r="B13" s="3" t="s">
        <v>153</v>
      </c>
      <c r="C13" s="3" t="s">
        <v>154</v>
      </c>
    </row>
    <row r="15" spans="2:3" x14ac:dyDescent="0.2">
      <c r="B15" s="3" t="s">
        <v>155</v>
      </c>
      <c r="C15" s="190" t="s">
        <v>298</v>
      </c>
    </row>
    <row r="17" spans="2:3" x14ac:dyDescent="0.2">
      <c r="B17" s="190" t="s">
        <v>199</v>
      </c>
      <c r="C17" s="190" t="s">
        <v>230</v>
      </c>
    </row>
    <row r="19" spans="2:3" x14ac:dyDescent="0.2">
      <c r="B19" s="190" t="s">
        <v>231</v>
      </c>
      <c r="C19" s="190" t="s">
        <v>233</v>
      </c>
    </row>
    <row r="20" spans="2:3" x14ac:dyDescent="0.2">
      <c r="B20" s="3"/>
    </row>
    <row r="21" spans="2:3" x14ac:dyDescent="0.2">
      <c r="B21" s="190" t="s">
        <v>169</v>
      </c>
      <c r="C21" s="190" t="s">
        <v>232</v>
      </c>
    </row>
  </sheetData>
  <sheetProtection algorithmName="SHA-512" hashValue="G62YsSr3OT4C8hdJGgZcrk3lSgxrtmQZo4b7FBpO6hArnNBNRSuaMHdu9qfg2coMk6B/BgX/FHVYXmwi+C/pcw==" saltValue="RbTxZWiqsp2LlExAYs1F4A==" spinCount="100000" sheet="1"/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  <pageSetUpPr fitToPage="1"/>
  </sheetPr>
  <dimension ref="B2:J65"/>
  <sheetViews>
    <sheetView showGridLines="0" topLeftCell="A16" zoomScale="145" zoomScaleNormal="145" workbookViewId="0">
      <selection activeCell="C31" sqref="C31"/>
    </sheetView>
  </sheetViews>
  <sheetFormatPr baseColWidth="10" defaultRowHeight="12.75" x14ac:dyDescent="0.2"/>
  <cols>
    <col min="1" max="1" width="2" customWidth="1"/>
    <col min="2" max="2" width="31" customWidth="1"/>
    <col min="3" max="3" width="21.5703125" customWidth="1"/>
    <col min="4" max="4" width="19.140625" customWidth="1"/>
    <col min="5" max="5" width="6.7109375" style="10" customWidth="1"/>
    <col min="6" max="6" width="2" customWidth="1"/>
    <col min="7" max="7" width="15.28515625" style="9" bestFit="1" customWidth="1"/>
    <col min="8" max="8" width="6.7109375" style="9" bestFit="1" customWidth="1"/>
    <col min="10" max="10" width="13.7109375" bestFit="1" customWidth="1"/>
  </cols>
  <sheetData>
    <row r="2" spans="2:10" x14ac:dyDescent="0.2">
      <c r="B2" s="79"/>
      <c r="C2" s="16"/>
      <c r="D2" s="16"/>
      <c r="E2" s="17"/>
      <c r="F2" s="16"/>
      <c r="G2" s="18"/>
      <c r="H2" s="19"/>
    </row>
    <row r="3" spans="2:10" x14ac:dyDescent="0.2">
      <c r="B3" s="80" t="s">
        <v>48</v>
      </c>
      <c r="C3" s="232"/>
      <c r="D3" s="233"/>
      <c r="E3" s="14"/>
      <c r="F3" s="6"/>
      <c r="G3" s="20"/>
      <c r="H3" s="21"/>
      <c r="I3" s="4"/>
      <c r="J3" s="4"/>
    </row>
    <row r="4" spans="2:10" x14ac:dyDescent="0.2">
      <c r="B4" s="80" t="s">
        <v>49</v>
      </c>
      <c r="C4" s="234"/>
      <c r="D4" s="233"/>
      <c r="E4" s="14"/>
      <c r="F4" s="6"/>
      <c r="G4" s="20"/>
      <c r="H4" s="21"/>
      <c r="I4" s="4"/>
      <c r="J4" s="4"/>
    </row>
    <row r="5" spans="2:10" x14ac:dyDescent="0.2">
      <c r="B5" s="81" t="s">
        <v>50</v>
      </c>
      <c r="C5" s="233"/>
      <c r="D5" s="233"/>
      <c r="E5" s="14"/>
      <c r="F5" s="6"/>
      <c r="G5" s="20"/>
      <c r="H5" s="21"/>
      <c r="I5" s="4"/>
      <c r="J5" s="4"/>
    </row>
    <row r="6" spans="2:10" x14ac:dyDescent="0.2">
      <c r="B6" s="81" t="s">
        <v>51</v>
      </c>
      <c r="C6" s="233"/>
      <c r="D6" s="233"/>
      <c r="E6" s="14"/>
      <c r="F6" s="6"/>
      <c r="G6" s="20"/>
      <c r="H6" s="21"/>
      <c r="I6" s="4"/>
      <c r="J6" s="4"/>
    </row>
    <row r="7" spans="2:10" x14ac:dyDescent="0.2">
      <c r="B7" s="82"/>
      <c r="C7" s="97"/>
      <c r="D7" s="98"/>
      <c r="E7" s="99"/>
      <c r="F7" s="98"/>
      <c r="G7" s="100"/>
      <c r="H7" s="101"/>
    </row>
    <row r="8" spans="2:10" x14ac:dyDescent="0.2">
      <c r="B8" s="83"/>
      <c r="C8" s="61"/>
      <c r="D8" s="102"/>
      <c r="E8" s="103"/>
      <c r="F8" s="61"/>
      <c r="G8" s="104"/>
      <c r="H8" s="105"/>
    </row>
    <row r="9" spans="2:10" x14ac:dyDescent="0.2">
      <c r="B9" s="84" t="s">
        <v>124</v>
      </c>
      <c r="C9" s="106"/>
      <c r="D9" s="107">
        <v>1</v>
      </c>
      <c r="E9" s="108"/>
      <c r="F9" s="62"/>
      <c r="G9" s="107">
        <f>'1. Eingabe'!E3</f>
        <v>0</v>
      </c>
      <c r="H9" s="109"/>
    </row>
    <row r="10" spans="2:10" ht="15" x14ac:dyDescent="0.25">
      <c r="B10" s="85" t="s">
        <v>99</v>
      </c>
      <c r="C10" s="110"/>
      <c r="D10" s="91">
        <f>'2. Berechnung'!E10</f>
        <v>0</v>
      </c>
      <c r="E10" s="108"/>
      <c r="F10" s="62"/>
      <c r="G10" s="111">
        <f>D10*G9</f>
        <v>0</v>
      </c>
      <c r="H10" s="109"/>
    </row>
    <row r="11" spans="2:10" x14ac:dyDescent="0.2">
      <c r="B11" s="86"/>
      <c r="C11" s="62"/>
      <c r="D11" s="62"/>
      <c r="E11" s="108"/>
      <c r="F11" s="62"/>
      <c r="G11" s="112"/>
      <c r="H11" s="109"/>
    </row>
    <row r="12" spans="2:10" ht="15" x14ac:dyDescent="0.2">
      <c r="B12" s="87" t="s">
        <v>235</v>
      </c>
      <c r="C12" s="113" t="s">
        <v>77</v>
      </c>
      <c r="D12" s="113" t="s">
        <v>93</v>
      </c>
      <c r="E12" s="114" t="s">
        <v>114</v>
      </c>
      <c r="F12" s="62"/>
      <c r="G12" s="115" t="s">
        <v>93</v>
      </c>
      <c r="H12" s="114" t="s">
        <v>114</v>
      </c>
    </row>
    <row r="13" spans="2:10" ht="14.25" x14ac:dyDescent="0.2">
      <c r="B13" s="88" t="s">
        <v>17</v>
      </c>
      <c r="C13" s="57">
        <f>'2. Berechnung'!E18</f>
        <v>0</v>
      </c>
      <c r="D13" s="57">
        <f>C13*'2. Berechnung'!$E$7</f>
        <v>0</v>
      </c>
      <c r="E13" s="116">
        <f t="shared" ref="E13:E22" si="0">IFERROR(D13/$D$10,0)</f>
        <v>0</v>
      </c>
      <c r="F13" s="62"/>
      <c r="G13" s="117">
        <f t="shared" ref="G13:G21" si="1">D13*$G$9</f>
        <v>0</v>
      </c>
      <c r="H13" s="116">
        <f>IFERROR(G13/$G$10,0)</f>
        <v>0</v>
      </c>
      <c r="J13" s="13"/>
    </row>
    <row r="14" spans="2:10" ht="14.25" x14ac:dyDescent="0.2">
      <c r="B14" s="88" t="s">
        <v>34</v>
      </c>
      <c r="C14" s="118">
        <f>'2. Berechnung'!E23</f>
        <v>0</v>
      </c>
      <c r="D14" s="57">
        <f>C14*'2. Berechnung'!$E$7</f>
        <v>0</v>
      </c>
      <c r="E14" s="116">
        <f t="shared" si="0"/>
        <v>0</v>
      </c>
      <c r="F14" s="62"/>
      <c r="G14" s="117">
        <f t="shared" si="1"/>
        <v>0</v>
      </c>
      <c r="H14" s="116">
        <f t="shared" ref="H14:H21" si="2">IFERROR(G14/$G$10,0)</f>
        <v>0</v>
      </c>
    </row>
    <row r="15" spans="2:10" ht="14.25" x14ac:dyDescent="0.2">
      <c r="B15" s="88" t="s">
        <v>55</v>
      </c>
      <c r="C15" s="57">
        <f>'2. Berechnung'!E29+'2. Berechnung'!E34</f>
        <v>0</v>
      </c>
      <c r="D15" s="57">
        <f>C15*'2. Berechnung'!$E$7</f>
        <v>0</v>
      </c>
      <c r="E15" s="116">
        <f t="shared" si="0"/>
        <v>0</v>
      </c>
      <c r="F15" s="62"/>
      <c r="G15" s="117">
        <f t="shared" si="1"/>
        <v>0</v>
      </c>
      <c r="H15" s="116">
        <f t="shared" si="2"/>
        <v>0</v>
      </c>
    </row>
    <row r="16" spans="2:10" ht="14.25" x14ac:dyDescent="0.2">
      <c r="B16" s="88" t="s">
        <v>56</v>
      </c>
      <c r="C16" s="57">
        <f>'2. Berechnung'!E40</f>
        <v>0</v>
      </c>
      <c r="D16" s="57">
        <f>C16*'2. Berechnung'!$E$7</f>
        <v>0</v>
      </c>
      <c r="E16" s="116">
        <f t="shared" si="0"/>
        <v>0</v>
      </c>
      <c r="F16" s="62"/>
      <c r="G16" s="117">
        <f t="shared" si="1"/>
        <v>0</v>
      </c>
      <c r="H16" s="116">
        <f t="shared" si="2"/>
        <v>0</v>
      </c>
    </row>
    <row r="17" spans="2:10" ht="14.25" x14ac:dyDescent="0.2">
      <c r="B17" s="88" t="s">
        <v>59</v>
      </c>
      <c r="C17" s="57">
        <f>'2. Berechnung'!E48</f>
        <v>0</v>
      </c>
      <c r="D17" s="57">
        <f>C17*'2. Berechnung'!$E$7</f>
        <v>0</v>
      </c>
      <c r="E17" s="116">
        <f t="shared" si="0"/>
        <v>0</v>
      </c>
      <c r="F17" s="62"/>
      <c r="G17" s="117">
        <f t="shared" si="1"/>
        <v>0</v>
      </c>
      <c r="H17" s="116">
        <f t="shared" si="2"/>
        <v>0</v>
      </c>
    </row>
    <row r="18" spans="2:10" ht="14.25" x14ac:dyDescent="0.2">
      <c r="B18" s="88" t="s">
        <v>62</v>
      </c>
      <c r="C18" s="57">
        <f>'2. Berechnung'!E52</f>
        <v>0</v>
      </c>
      <c r="D18" s="57">
        <f>C18*'2. Berechnung'!$E$7</f>
        <v>0</v>
      </c>
      <c r="E18" s="116">
        <f t="shared" si="0"/>
        <v>0</v>
      </c>
      <c r="F18" s="62"/>
      <c r="G18" s="117">
        <f t="shared" si="1"/>
        <v>0</v>
      </c>
      <c r="H18" s="116">
        <f t="shared" si="2"/>
        <v>0</v>
      </c>
    </row>
    <row r="19" spans="2:10" ht="14.25" x14ac:dyDescent="0.2">
      <c r="B19" s="88" t="s">
        <v>63</v>
      </c>
      <c r="C19" s="57">
        <f>'2. Berechnung'!E56</f>
        <v>0</v>
      </c>
      <c r="D19" s="57">
        <f>C19*'2. Berechnung'!$E$7</f>
        <v>0</v>
      </c>
      <c r="E19" s="116">
        <f t="shared" si="0"/>
        <v>0</v>
      </c>
      <c r="F19" s="62"/>
      <c r="G19" s="117">
        <f t="shared" si="1"/>
        <v>0</v>
      </c>
      <c r="H19" s="116">
        <f t="shared" si="2"/>
        <v>0</v>
      </c>
    </row>
    <row r="20" spans="2:10" ht="14.25" x14ac:dyDescent="0.2">
      <c r="B20" s="88" t="s">
        <v>92</v>
      </c>
      <c r="C20" s="57">
        <f>'2. Berechnung'!E61</f>
        <v>0</v>
      </c>
      <c r="D20" s="57">
        <f>C20*'2. Berechnung'!$E$7</f>
        <v>0</v>
      </c>
      <c r="E20" s="116">
        <f t="shared" si="0"/>
        <v>0</v>
      </c>
      <c r="F20" s="119"/>
      <c r="G20" s="117">
        <f t="shared" si="1"/>
        <v>0</v>
      </c>
      <c r="H20" s="116">
        <f t="shared" si="2"/>
        <v>0</v>
      </c>
    </row>
    <row r="21" spans="2:10" ht="14.25" x14ac:dyDescent="0.2">
      <c r="B21" s="88" t="s">
        <v>84</v>
      </c>
      <c r="C21" s="57">
        <f>'2. Berechnung'!E66</f>
        <v>0</v>
      </c>
      <c r="D21" s="57">
        <f>C21*'2. Berechnung'!$E$7</f>
        <v>0</v>
      </c>
      <c r="E21" s="116">
        <f t="shared" si="0"/>
        <v>0</v>
      </c>
      <c r="F21" s="62"/>
      <c r="G21" s="117">
        <f t="shared" si="1"/>
        <v>0</v>
      </c>
      <c r="H21" s="116">
        <f t="shared" si="2"/>
        <v>0</v>
      </c>
    </row>
    <row r="22" spans="2:10" ht="15" x14ac:dyDescent="0.25">
      <c r="B22" s="60" t="s">
        <v>94</v>
      </c>
      <c r="C22" s="60">
        <f>SUM(C13:C21)</f>
        <v>0</v>
      </c>
      <c r="D22" s="60">
        <f>SUM(D13:D21)</f>
        <v>0</v>
      </c>
      <c r="E22" s="120">
        <f t="shared" si="0"/>
        <v>0</v>
      </c>
      <c r="F22" s="62"/>
      <c r="G22" s="121">
        <f>SUM(G13:G21)</f>
        <v>0</v>
      </c>
      <c r="H22" s="116">
        <f>IFERROR(G22/$G$10,0)</f>
        <v>0</v>
      </c>
      <c r="J22" s="8"/>
    </row>
    <row r="23" spans="2:10" s="4" customFormat="1" ht="15" x14ac:dyDescent="0.25">
      <c r="B23" s="89"/>
      <c r="C23" s="122"/>
      <c r="D23" s="122"/>
      <c r="E23" s="123"/>
      <c r="F23" s="62"/>
      <c r="G23" s="124"/>
      <c r="H23" s="125"/>
    </row>
    <row r="24" spans="2:10" ht="15" x14ac:dyDescent="0.25">
      <c r="B24" s="314" t="s">
        <v>44</v>
      </c>
      <c r="C24" s="315"/>
      <c r="D24" s="316">
        <f>D10-D22</f>
        <v>0</v>
      </c>
      <c r="E24" s="317">
        <f>IFERROR(D24/$D$10,0)</f>
        <v>0</v>
      </c>
      <c r="F24" s="62"/>
      <c r="G24" s="318">
        <f>G10-G22</f>
        <v>0</v>
      </c>
      <c r="H24" s="319">
        <f>IFERROR(G24/$G$10,0)</f>
        <v>0</v>
      </c>
    </row>
    <row r="25" spans="2:10" x14ac:dyDescent="0.2">
      <c r="B25" s="86"/>
      <c r="C25" s="62"/>
      <c r="D25" s="62"/>
      <c r="E25" s="108"/>
      <c r="F25" s="62"/>
      <c r="G25" s="112"/>
      <c r="H25" s="109"/>
    </row>
    <row r="26" spans="2:10" ht="15" x14ac:dyDescent="0.2">
      <c r="B26" s="87" t="s">
        <v>234</v>
      </c>
      <c r="C26" s="126"/>
      <c r="D26" s="127" t="s">
        <v>93</v>
      </c>
      <c r="E26" s="114" t="s">
        <v>114</v>
      </c>
      <c r="F26" s="62"/>
      <c r="G26" s="115" t="s">
        <v>93</v>
      </c>
      <c r="H26" s="114" t="s">
        <v>114</v>
      </c>
    </row>
    <row r="27" spans="2:10" ht="14.25" x14ac:dyDescent="0.2">
      <c r="B27" s="90" t="s">
        <v>92</v>
      </c>
      <c r="C27" s="128"/>
      <c r="D27" s="129">
        <f>'2. Berechnung'!E81</f>
        <v>0</v>
      </c>
      <c r="E27" s="116">
        <f>IFERROR(D27/$D$10,0)</f>
        <v>0</v>
      </c>
      <c r="F27" s="119"/>
      <c r="G27" s="117">
        <f t="shared" ref="G27:G32" si="3">D27*$G$9</f>
        <v>0</v>
      </c>
      <c r="H27" s="116">
        <f>IFERROR(G27/$G$10,0)</f>
        <v>0</v>
      </c>
    </row>
    <row r="28" spans="2:10" ht="14.25" x14ac:dyDescent="0.2">
      <c r="B28" s="90" t="s">
        <v>84</v>
      </c>
      <c r="C28" s="128"/>
      <c r="D28" s="129">
        <f>'2. Berechnung'!E90</f>
        <v>0</v>
      </c>
      <c r="E28" s="116">
        <f t="shared" ref="E28:E32" si="4">IFERROR(D28/$D$10,0)</f>
        <v>0</v>
      </c>
      <c r="F28" s="62"/>
      <c r="G28" s="117">
        <f t="shared" si="3"/>
        <v>0</v>
      </c>
      <c r="H28" s="116">
        <f t="shared" ref="H28:H33" si="5">IFERROR(G28/$G$10,0)</f>
        <v>0</v>
      </c>
    </row>
    <row r="29" spans="2:10" ht="14.25" x14ac:dyDescent="0.2">
      <c r="B29" s="90" t="s">
        <v>35</v>
      </c>
      <c r="C29" s="128"/>
      <c r="D29" s="129">
        <f>'2. Berechnung'!E98</f>
        <v>0</v>
      </c>
      <c r="E29" s="116">
        <f t="shared" si="4"/>
        <v>0</v>
      </c>
      <c r="F29" s="62"/>
      <c r="G29" s="117">
        <f t="shared" si="3"/>
        <v>0</v>
      </c>
      <c r="H29" s="116">
        <f t="shared" si="5"/>
        <v>0</v>
      </c>
    </row>
    <row r="30" spans="2:10" ht="14.25" x14ac:dyDescent="0.2">
      <c r="B30" s="90" t="s">
        <v>102</v>
      </c>
      <c r="C30" s="128"/>
      <c r="D30" s="129">
        <f>'2. Berechnung'!E111</f>
        <v>0</v>
      </c>
      <c r="E30" s="116">
        <f t="shared" si="4"/>
        <v>0</v>
      </c>
      <c r="F30" s="62"/>
      <c r="G30" s="117">
        <f t="shared" si="3"/>
        <v>0</v>
      </c>
      <c r="H30" s="116">
        <f t="shared" si="5"/>
        <v>0</v>
      </c>
    </row>
    <row r="31" spans="2:10" ht="14.25" x14ac:dyDescent="0.2">
      <c r="B31" s="90" t="s">
        <v>103</v>
      </c>
      <c r="C31" s="128"/>
      <c r="D31" s="129">
        <f>'2. Berechnung'!E112</f>
        <v>0</v>
      </c>
      <c r="E31" s="116">
        <f t="shared" si="4"/>
        <v>0</v>
      </c>
      <c r="F31" s="62"/>
      <c r="G31" s="117">
        <f t="shared" si="3"/>
        <v>0</v>
      </c>
      <c r="H31" s="116">
        <f t="shared" si="5"/>
        <v>0</v>
      </c>
    </row>
    <row r="32" spans="2:10" ht="14.25" x14ac:dyDescent="0.2">
      <c r="B32" s="90" t="s">
        <v>107</v>
      </c>
      <c r="C32" s="130"/>
      <c r="D32" s="129">
        <f>'2. Berechnung'!E123</f>
        <v>0</v>
      </c>
      <c r="E32" s="116">
        <f t="shared" si="4"/>
        <v>0</v>
      </c>
      <c r="F32" s="62"/>
      <c r="G32" s="117">
        <f t="shared" si="3"/>
        <v>0</v>
      </c>
      <c r="H32" s="116">
        <f t="shared" si="5"/>
        <v>0</v>
      </c>
    </row>
    <row r="33" spans="2:8" ht="15" x14ac:dyDescent="0.25">
      <c r="B33" s="91" t="s">
        <v>94</v>
      </c>
      <c r="C33" s="130"/>
      <c r="D33" s="131">
        <f>SUM(D27:D32)</f>
        <v>0</v>
      </c>
      <c r="E33" s="120">
        <f>IFERROR(D33/$D$10,0)</f>
        <v>0</v>
      </c>
      <c r="F33" s="62"/>
      <c r="G33" s="121">
        <f>SUM(G27:G32)</f>
        <v>0</v>
      </c>
      <c r="H33" s="116">
        <f t="shared" si="5"/>
        <v>0</v>
      </c>
    </row>
    <row r="34" spans="2:8" x14ac:dyDescent="0.2">
      <c r="B34" s="86"/>
      <c r="C34" s="62"/>
      <c r="D34" s="119"/>
      <c r="E34" s="108"/>
      <c r="F34" s="62"/>
      <c r="G34" s="112"/>
      <c r="H34" s="109"/>
    </row>
    <row r="35" spans="2:8" ht="15" x14ac:dyDescent="0.25">
      <c r="B35" s="314" t="s">
        <v>45</v>
      </c>
      <c r="C35" s="315"/>
      <c r="D35" s="316">
        <f>D24-D33</f>
        <v>0</v>
      </c>
      <c r="E35" s="317">
        <f>IFERROR(D35/$D$10,0)</f>
        <v>0</v>
      </c>
      <c r="F35" s="62"/>
      <c r="G35" s="318">
        <f>G24-G33</f>
        <v>0</v>
      </c>
      <c r="H35" s="319">
        <f>IFERROR(G35/$G$10,0)</f>
        <v>0</v>
      </c>
    </row>
    <row r="36" spans="2:8" x14ac:dyDescent="0.2">
      <c r="B36" s="86"/>
      <c r="C36" s="62"/>
      <c r="D36" s="119"/>
      <c r="E36" s="108"/>
      <c r="F36" s="62"/>
      <c r="G36" s="112"/>
      <c r="H36" s="109"/>
    </row>
    <row r="37" spans="2:8" ht="15" x14ac:dyDescent="0.2">
      <c r="B37" s="92" t="s">
        <v>122</v>
      </c>
      <c r="C37" s="126"/>
      <c r="D37" s="127" t="s">
        <v>93</v>
      </c>
      <c r="E37" s="132" t="s">
        <v>114</v>
      </c>
      <c r="F37" s="62"/>
      <c r="G37" s="115" t="s">
        <v>93</v>
      </c>
      <c r="H37" s="114" t="s">
        <v>114</v>
      </c>
    </row>
    <row r="38" spans="2:8" ht="14.25" x14ac:dyDescent="0.2">
      <c r="B38" s="93" t="s">
        <v>121</v>
      </c>
      <c r="C38" s="130"/>
      <c r="D38" s="129">
        <f>IFERROR(G38/$G$9,0)</f>
        <v>0</v>
      </c>
      <c r="E38" s="133">
        <f>IFERROR(D38/$D$10,0)</f>
        <v>0</v>
      </c>
      <c r="F38" s="62"/>
      <c r="G38" s="148"/>
      <c r="H38" s="116">
        <f>IFERROR(G38/$G$10,0)</f>
        <v>0</v>
      </c>
    </row>
    <row r="39" spans="2:8" ht="14.25" x14ac:dyDescent="0.2">
      <c r="B39" s="93" t="s">
        <v>137</v>
      </c>
      <c r="C39" s="130"/>
      <c r="D39" s="129">
        <f t="shared" ref="D39:D49" si="6">IFERROR(G39/$G$9,0)</f>
        <v>0</v>
      </c>
      <c r="E39" s="133">
        <f t="shared" ref="E39:E49" si="7">IFERROR(D39/$D$10,0)</f>
        <v>0</v>
      </c>
      <c r="F39" s="62"/>
      <c r="G39" s="148"/>
      <c r="H39" s="116">
        <f t="shared" ref="H39:H49" si="8">IFERROR(G39/$G$10,0)</f>
        <v>0</v>
      </c>
    </row>
    <row r="40" spans="2:8" ht="14.25" x14ac:dyDescent="0.2">
      <c r="B40" s="93" t="s">
        <v>120</v>
      </c>
      <c r="C40" s="130"/>
      <c r="D40" s="129">
        <f t="shared" si="6"/>
        <v>0</v>
      </c>
      <c r="E40" s="133">
        <f t="shared" si="7"/>
        <v>0</v>
      </c>
      <c r="F40" s="62"/>
      <c r="G40" s="148"/>
      <c r="H40" s="116">
        <f t="shared" si="8"/>
        <v>0</v>
      </c>
    </row>
    <row r="41" spans="2:8" ht="14.25" x14ac:dyDescent="0.2">
      <c r="B41" s="93" t="s">
        <v>158</v>
      </c>
      <c r="C41" s="130"/>
      <c r="D41" s="129">
        <f t="shared" si="6"/>
        <v>0</v>
      </c>
      <c r="E41" s="133">
        <f t="shared" si="7"/>
        <v>0</v>
      </c>
      <c r="F41" s="62"/>
      <c r="G41" s="148"/>
      <c r="H41" s="116">
        <f t="shared" si="8"/>
        <v>0</v>
      </c>
    </row>
    <row r="42" spans="2:8" ht="14.25" x14ac:dyDescent="0.2">
      <c r="B42" s="93" t="s">
        <v>299</v>
      </c>
      <c r="C42" s="130"/>
      <c r="D42" s="129">
        <f t="shared" si="6"/>
        <v>0</v>
      </c>
      <c r="E42" s="133">
        <f t="shared" si="7"/>
        <v>0</v>
      </c>
      <c r="F42" s="62"/>
      <c r="G42" s="148">
        <v>0</v>
      </c>
      <c r="H42" s="116">
        <f t="shared" si="8"/>
        <v>0</v>
      </c>
    </row>
    <row r="43" spans="2:8" ht="14.25" x14ac:dyDescent="0.2">
      <c r="B43" s="93" t="s">
        <v>138</v>
      </c>
      <c r="C43" s="130"/>
      <c r="D43" s="129">
        <f t="shared" si="6"/>
        <v>0</v>
      </c>
      <c r="E43" s="133">
        <f t="shared" si="7"/>
        <v>0</v>
      </c>
      <c r="F43" s="62"/>
      <c r="G43" s="148">
        <v>0</v>
      </c>
      <c r="H43" s="116">
        <f t="shared" si="8"/>
        <v>0</v>
      </c>
    </row>
    <row r="44" spans="2:8" ht="14.25" x14ac:dyDescent="0.2">
      <c r="B44" s="93" t="s">
        <v>115</v>
      </c>
      <c r="C44" s="130"/>
      <c r="D44" s="129">
        <f t="shared" si="6"/>
        <v>0</v>
      </c>
      <c r="E44" s="133">
        <f t="shared" si="7"/>
        <v>0</v>
      </c>
      <c r="F44" s="62"/>
      <c r="G44" s="148">
        <v>0</v>
      </c>
      <c r="H44" s="116">
        <f t="shared" si="8"/>
        <v>0</v>
      </c>
    </row>
    <row r="45" spans="2:8" ht="14.25" x14ac:dyDescent="0.2">
      <c r="B45" s="93" t="s">
        <v>116</v>
      </c>
      <c r="C45" s="130"/>
      <c r="D45" s="129">
        <f t="shared" si="6"/>
        <v>0</v>
      </c>
      <c r="E45" s="133">
        <f t="shared" si="7"/>
        <v>0</v>
      </c>
      <c r="F45" s="62"/>
      <c r="G45" s="148">
        <v>0</v>
      </c>
      <c r="H45" s="116">
        <f t="shared" si="8"/>
        <v>0</v>
      </c>
    </row>
    <row r="46" spans="2:8" ht="14.25" x14ac:dyDescent="0.2">
      <c r="B46" s="93" t="s">
        <v>117</v>
      </c>
      <c r="C46" s="130"/>
      <c r="D46" s="129">
        <f t="shared" si="6"/>
        <v>0</v>
      </c>
      <c r="E46" s="133">
        <f t="shared" si="7"/>
        <v>0</v>
      </c>
      <c r="F46" s="62"/>
      <c r="G46" s="148">
        <v>0</v>
      </c>
      <c r="H46" s="116">
        <f t="shared" si="8"/>
        <v>0</v>
      </c>
    </row>
    <row r="47" spans="2:8" ht="14.25" x14ac:dyDescent="0.2">
      <c r="B47" s="93" t="s">
        <v>118</v>
      </c>
      <c r="C47" s="130"/>
      <c r="D47" s="129">
        <f t="shared" si="6"/>
        <v>0</v>
      </c>
      <c r="E47" s="133">
        <f t="shared" si="7"/>
        <v>0</v>
      </c>
      <c r="F47" s="62"/>
      <c r="G47" s="148">
        <v>0</v>
      </c>
      <c r="H47" s="116">
        <f t="shared" si="8"/>
        <v>0</v>
      </c>
    </row>
    <row r="48" spans="2:8" ht="14.25" x14ac:dyDescent="0.2">
      <c r="B48" s="93" t="s">
        <v>119</v>
      </c>
      <c r="C48" s="130"/>
      <c r="D48" s="129">
        <f t="shared" si="6"/>
        <v>0</v>
      </c>
      <c r="E48" s="133">
        <f t="shared" si="7"/>
        <v>0</v>
      </c>
      <c r="F48" s="62"/>
      <c r="G48" s="148">
        <v>0</v>
      </c>
      <c r="H48" s="116">
        <f t="shared" si="8"/>
        <v>0</v>
      </c>
    </row>
    <row r="49" spans="2:8" ht="14.25" x14ac:dyDescent="0.2">
      <c r="B49" s="93" t="s">
        <v>236</v>
      </c>
      <c r="C49" s="130"/>
      <c r="D49" s="129">
        <f t="shared" si="6"/>
        <v>0</v>
      </c>
      <c r="E49" s="133">
        <f t="shared" si="7"/>
        <v>0</v>
      </c>
      <c r="F49" s="62"/>
      <c r="G49" s="148"/>
      <c r="H49" s="116">
        <f t="shared" si="8"/>
        <v>0</v>
      </c>
    </row>
    <row r="50" spans="2:8" ht="15" x14ac:dyDescent="0.25">
      <c r="B50" s="94" t="s">
        <v>94</v>
      </c>
      <c r="C50" s="130"/>
      <c r="D50" s="131">
        <f>SUM(D38:D49)</f>
        <v>0</v>
      </c>
      <c r="E50" s="134">
        <f>IFERROR(D50/$D$10,0)</f>
        <v>0</v>
      </c>
      <c r="F50" s="62"/>
      <c r="G50" s="121">
        <f>SUM(G38:G49)</f>
        <v>0</v>
      </c>
      <c r="H50" s="116">
        <f>IFERROR(G50/$G$10,0)</f>
        <v>0</v>
      </c>
    </row>
    <row r="51" spans="2:8" x14ac:dyDescent="0.2">
      <c r="B51" s="86"/>
      <c r="C51" s="62"/>
      <c r="D51" s="62"/>
      <c r="E51" s="108"/>
      <c r="F51" s="62"/>
      <c r="G51" s="112"/>
      <c r="H51" s="109"/>
    </row>
    <row r="52" spans="2:8" ht="15" x14ac:dyDescent="0.2">
      <c r="B52" s="320" t="s">
        <v>123</v>
      </c>
      <c r="C52" s="321"/>
      <c r="D52" s="316">
        <f>D10-D22-D33-D50</f>
        <v>0</v>
      </c>
      <c r="E52" s="317">
        <f>IFERROR(D52/$D$10,0)</f>
        <v>0</v>
      </c>
      <c r="F52" s="135"/>
      <c r="G52" s="322">
        <f>G10-G22-G33-G50</f>
        <v>0</v>
      </c>
      <c r="H52" s="317">
        <f>IFERROR(G52/$G$10,0)</f>
        <v>0</v>
      </c>
    </row>
    <row r="53" spans="2:8" x14ac:dyDescent="0.2">
      <c r="B53" s="43"/>
      <c r="C53" s="43"/>
      <c r="D53" s="43"/>
      <c r="E53" s="136"/>
      <c r="F53" s="43"/>
      <c r="G53" s="144"/>
      <c r="H53" s="144"/>
    </row>
    <row r="54" spans="2:8" x14ac:dyDescent="0.2">
      <c r="B54" s="36"/>
      <c r="C54" s="36"/>
      <c r="D54" s="36"/>
      <c r="E54" s="137"/>
      <c r="F54" s="36"/>
      <c r="G54" s="145"/>
      <c r="H54" s="145"/>
    </row>
    <row r="55" spans="2:8" x14ac:dyDescent="0.2">
      <c r="B55" s="36"/>
      <c r="C55" s="36"/>
      <c r="D55" s="36"/>
      <c r="E55" s="137"/>
      <c r="F55" s="36"/>
      <c r="G55" s="145"/>
      <c r="H55" s="145"/>
    </row>
    <row r="56" spans="2:8" x14ac:dyDescent="0.2">
      <c r="B56" s="95" t="s">
        <v>134</v>
      </c>
      <c r="C56" s="138"/>
      <c r="D56" s="139">
        <f>D10</f>
        <v>0</v>
      </c>
      <c r="E56" s="140"/>
      <c r="F56" s="141"/>
      <c r="G56" s="146">
        <f>G10</f>
        <v>0</v>
      </c>
      <c r="H56" s="145"/>
    </row>
    <row r="57" spans="2:8" x14ac:dyDescent="0.2">
      <c r="B57" s="96" t="s">
        <v>135</v>
      </c>
      <c r="C57" s="142"/>
      <c r="D57" s="143">
        <f>D22+D33+D50</f>
        <v>0</v>
      </c>
      <c r="E57" s="140"/>
      <c r="F57" s="141"/>
      <c r="G57" s="147">
        <f>G22+G33+G50</f>
        <v>0</v>
      </c>
      <c r="H57" s="145"/>
    </row>
    <row r="58" spans="2:8" x14ac:dyDescent="0.2">
      <c r="B58" s="96" t="s">
        <v>136</v>
      </c>
      <c r="C58" s="142"/>
      <c r="D58" s="143">
        <f>D56-D57</f>
        <v>0</v>
      </c>
      <c r="E58" s="140"/>
      <c r="F58" s="141"/>
      <c r="G58" s="147">
        <f>G56-G57</f>
        <v>0</v>
      </c>
      <c r="H58" s="145"/>
    </row>
    <row r="61" spans="2:8" x14ac:dyDescent="0.2">
      <c r="B61" s="11"/>
    </row>
    <row r="62" spans="2:8" x14ac:dyDescent="0.2">
      <c r="B62" s="11"/>
    </row>
    <row r="63" spans="2:8" x14ac:dyDescent="0.2">
      <c r="B63" s="11"/>
    </row>
    <row r="64" spans="2:8" x14ac:dyDescent="0.2">
      <c r="B64" s="12"/>
    </row>
    <row r="65" spans="2:2" x14ac:dyDescent="0.2">
      <c r="B65" s="12"/>
    </row>
  </sheetData>
  <sheetProtection algorithmName="SHA-512" hashValue="kAi2g9e+bV4kMJOeJHX6pL0AezFpAbGs6QD4kvK3Lfl1cLBMGXxHStRnGzDFS1Yl2Ekc94/y1o/srqaAVM2MsQ==" saltValue="s5lrFjaxL7HZWqUsbC/c2w==" spinCount="100000" sheet="1"/>
  <pageMargins left="0.70866141732283472" right="0.70866141732283472" top="0.78740157480314965" bottom="0.78740157480314965" header="0.31496062992125984" footer="0.31496062992125984"/>
  <pageSetup paperSize="9" scale="8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B2:H61"/>
  <sheetViews>
    <sheetView showGridLines="0" zoomScale="145" zoomScaleNormal="145" workbookViewId="0">
      <selection activeCell="C18" sqref="C18"/>
    </sheetView>
  </sheetViews>
  <sheetFormatPr baseColWidth="10" defaultRowHeight="12.75" x14ac:dyDescent="0.2"/>
  <cols>
    <col min="1" max="1" width="2.5703125" customWidth="1"/>
    <col min="2" max="2" width="25.5703125" customWidth="1"/>
    <col min="3" max="3" width="40.28515625" style="4" bestFit="1" customWidth="1"/>
    <col min="4" max="4" width="11.42578125" style="4" customWidth="1"/>
    <col min="5" max="5" width="17.5703125" style="4" customWidth="1"/>
    <col min="6" max="6" width="11.42578125" style="4" customWidth="1"/>
    <col min="8" max="8" width="13.28515625" bestFit="1" customWidth="1"/>
  </cols>
  <sheetData>
    <row r="2" spans="2:8" ht="14.25" x14ac:dyDescent="0.2">
      <c r="B2" s="339" t="s">
        <v>111</v>
      </c>
      <c r="C2" s="33" t="s">
        <v>113</v>
      </c>
      <c r="D2" s="34"/>
      <c r="E2" s="305" t="s">
        <v>237</v>
      </c>
    </row>
    <row r="3" spans="2:8" ht="14.25" x14ac:dyDescent="0.2">
      <c r="B3" s="339"/>
      <c r="C3" s="33" t="s">
        <v>112</v>
      </c>
      <c r="D3" s="35" t="s">
        <v>58</v>
      </c>
      <c r="E3" s="22"/>
    </row>
    <row r="4" spans="2:8" x14ac:dyDescent="0.2">
      <c r="B4" s="36"/>
      <c r="C4" s="37"/>
      <c r="D4" s="37"/>
    </row>
    <row r="5" spans="2:8" ht="14.25" x14ac:dyDescent="0.2">
      <c r="B5" s="332" t="s">
        <v>64</v>
      </c>
      <c r="C5" s="33" t="s">
        <v>66</v>
      </c>
      <c r="D5" s="38" t="s">
        <v>7</v>
      </c>
      <c r="E5" s="23"/>
    </row>
    <row r="6" spans="2:8" ht="14.25" x14ac:dyDescent="0.2">
      <c r="B6" s="333"/>
      <c r="C6" s="33" t="s">
        <v>65</v>
      </c>
      <c r="D6" s="39" t="s">
        <v>24</v>
      </c>
      <c r="E6" s="23"/>
      <c r="G6" s="7"/>
    </row>
    <row r="7" spans="2:8" ht="14.25" x14ac:dyDescent="0.2">
      <c r="B7" s="333"/>
      <c r="C7" s="33" t="s">
        <v>67</v>
      </c>
      <c r="D7" s="39" t="s">
        <v>9</v>
      </c>
      <c r="E7" s="23"/>
    </row>
    <row r="8" spans="2:8" ht="14.25" x14ac:dyDescent="0.2">
      <c r="B8" s="334"/>
      <c r="C8" s="33" t="s">
        <v>100</v>
      </c>
      <c r="D8" s="39" t="s">
        <v>1</v>
      </c>
      <c r="E8" s="23"/>
      <c r="H8" s="7"/>
    </row>
    <row r="9" spans="2:8" x14ac:dyDescent="0.2">
      <c r="B9" s="36"/>
      <c r="C9" s="37"/>
      <c r="D9" s="37"/>
    </row>
    <row r="10" spans="2:8" ht="14.25" x14ac:dyDescent="0.2">
      <c r="B10" s="335" t="s">
        <v>33</v>
      </c>
      <c r="C10" s="33" t="s">
        <v>238</v>
      </c>
      <c r="D10" s="39" t="s">
        <v>54</v>
      </c>
      <c r="E10" s="24"/>
    </row>
    <row r="11" spans="2:8" ht="14.25" x14ac:dyDescent="0.2">
      <c r="B11" s="336"/>
      <c r="C11" s="33" t="s">
        <v>159</v>
      </c>
      <c r="D11" s="39" t="s">
        <v>54</v>
      </c>
      <c r="E11" s="24"/>
    </row>
    <row r="12" spans="2:8" ht="14.25" x14ac:dyDescent="0.2">
      <c r="B12" s="336"/>
      <c r="C12" s="33" t="s">
        <v>53</v>
      </c>
      <c r="D12" s="39" t="s">
        <v>54</v>
      </c>
      <c r="E12" s="24"/>
    </row>
    <row r="13" spans="2:8" ht="14.25" x14ac:dyDescent="0.2">
      <c r="B13" s="336"/>
      <c r="C13" s="33" t="s">
        <v>2</v>
      </c>
      <c r="D13" s="39" t="s">
        <v>3</v>
      </c>
      <c r="E13" s="25"/>
    </row>
    <row r="14" spans="2:8" ht="14.25" x14ac:dyDescent="0.2">
      <c r="B14" s="336"/>
      <c r="C14" s="33" t="s">
        <v>239</v>
      </c>
      <c r="D14" s="39" t="s">
        <v>11</v>
      </c>
      <c r="E14" s="25"/>
    </row>
    <row r="15" spans="2:8" ht="14.25" x14ac:dyDescent="0.2">
      <c r="B15" s="337"/>
      <c r="C15" s="33" t="s">
        <v>4</v>
      </c>
      <c r="D15" s="39" t="s">
        <v>1</v>
      </c>
      <c r="E15" s="24"/>
    </row>
    <row r="16" spans="2:8" ht="14.25" x14ac:dyDescent="0.2">
      <c r="B16" s="40"/>
      <c r="C16" s="41"/>
      <c r="D16" s="42"/>
      <c r="E16" s="5"/>
    </row>
    <row r="17" spans="2:6" ht="14.25" x14ac:dyDescent="0.2">
      <c r="B17" s="335" t="s">
        <v>68</v>
      </c>
      <c r="C17" s="33" t="s">
        <v>238</v>
      </c>
      <c r="D17" s="39" t="s">
        <v>54</v>
      </c>
      <c r="E17" s="24"/>
    </row>
    <row r="18" spans="2:6" ht="14.25" x14ac:dyDescent="0.2">
      <c r="B18" s="336"/>
      <c r="C18" s="33" t="s">
        <v>2</v>
      </c>
      <c r="D18" s="39" t="s">
        <v>3</v>
      </c>
      <c r="E18" s="25"/>
    </row>
    <row r="19" spans="2:6" ht="14.25" x14ac:dyDescent="0.2">
      <c r="B19" s="336"/>
      <c r="C19" s="33" t="s">
        <v>239</v>
      </c>
      <c r="D19" s="39" t="s">
        <v>11</v>
      </c>
      <c r="E19" s="25"/>
    </row>
    <row r="20" spans="2:6" ht="14.25" x14ac:dyDescent="0.2">
      <c r="B20" s="337"/>
      <c r="C20" s="33" t="s">
        <v>4</v>
      </c>
      <c r="D20" s="39" t="s">
        <v>1</v>
      </c>
      <c r="E20" s="24"/>
    </row>
    <row r="21" spans="2:6" ht="14.25" x14ac:dyDescent="0.2">
      <c r="B21" s="40"/>
      <c r="C21" s="41"/>
      <c r="D21" s="42"/>
      <c r="E21" s="5"/>
    </row>
    <row r="22" spans="2:6" ht="14.25" x14ac:dyDescent="0.2">
      <c r="B22" s="335" t="s">
        <v>17</v>
      </c>
      <c r="C22" s="33" t="s">
        <v>5</v>
      </c>
      <c r="D22" s="39" t="s">
        <v>6</v>
      </c>
      <c r="E22" s="24"/>
    </row>
    <row r="23" spans="2:6" ht="14.25" x14ac:dyDescent="0.2">
      <c r="B23" s="337"/>
      <c r="C23" s="33" t="s">
        <v>240</v>
      </c>
      <c r="D23" s="39" t="s">
        <v>1</v>
      </c>
      <c r="E23" s="26"/>
    </row>
    <row r="24" spans="2:6" x14ac:dyDescent="0.2">
      <c r="B24" s="36"/>
      <c r="C24" s="43"/>
      <c r="D24" s="43"/>
    </row>
    <row r="25" spans="2:6" ht="14.25" x14ac:dyDescent="0.2">
      <c r="B25" s="332" t="s">
        <v>34</v>
      </c>
      <c r="C25" s="33" t="s">
        <v>241</v>
      </c>
      <c r="D25" s="39" t="s">
        <v>6</v>
      </c>
      <c r="E25" s="26"/>
    </row>
    <row r="26" spans="2:6" ht="14.25" x14ac:dyDescent="0.2">
      <c r="B26" s="334"/>
      <c r="C26" s="33" t="s">
        <v>27</v>
      </c>
      <c r="D26" s="39" t="s">
        <v>1</v>
      </c>
      <c r="E26" s="24"/>
    </row>
    <row r="27" spans="2:6" x14ac:dyDescent="0.2">
      <c r="B27" s="36"/>
      <c r="C27" s="43"/>
      <c r="D27" s="43"/>
    </row>
    <row r="28" spans="2:6" ht="14.25" x14ac:dyDescent="0.2">
      <c r="B28" s="332" t="s">
        <v>55</v>
      </c>
      <c r="C28" s="33" t="s">
        <v>242</v>
      </c>
      <c r="D28" s="39" t="s">
        <v>1</v>
      </c>
      <c r="E28" s="24"/>
    </row>
    <row r="29" spans="2:6" ht="14.25" x14ac:dyDescent="0.2">
      <c r="B29" s="333"/>
      <c r="C29" s="33" t="s">
        <v>69</v>
      </c>
      <c r="D29" s="39" t="s">
        <v>58</v>
      </c>
      <c r="E29" s="24"/>
    </row>
    <row r="30" spans="2:6" ht="14.25" x14ac:dyDescent="0.2">
      <c r="B30" s="333"/>
      <c r="C30" s="33" t="s">
        <v>243</v>
      </c>
      <c r="D30" s="39" t="s">
        <v>1</v>
      </c>
      <c r="E30" s="24"/>
    </row>
    <row r="31" spans="2:6" ht="14.25" x14ac:dyDescent="0.2">
      <c r="B31" s="333"/>
      <c r="C31" s="33" t="s">
        <v>70</v>
      </c>
      <c r="D31" s="39" t="s">
        <v>58</v>
      </c>
      <c r="E31" s="24"/>
    </row>
    <row r="32" spans="2:6" s="1" customFormat="1" ht="14.25" x14ac:dyDescent="0.2">
      <c r="B32" s="333"/>
      <c r="C32" s="33" t="s">
        <v>244</v>
      </c>
      <c r="D32" s="39" t="s">
        <v>7</v>
      </c>
      <c r="E32" s="25"/>
      <c r="F32" s="6"/>
    </row>
    <row r="33" spans="2:5" ht="14.25" x14ac:dyDescent="0.2">
      <c r="B33" s="334"/>
      <c r="C33" s="33" t="s">
        <v>245</v>
      </c>
      <c r="D33" s="39" t="s">
        <v>7</v>
      </c>
      <c r="E33" s="25"/>
    </row>
    <row r="34" spans="2:5" x14ac:dyDescent="0.2">
      <c r="B34" s="36"/>
      <c r="C34" s="43"/>
      <c r="D34" s="43"/>
    </row>
    <row r="35" spans="2:5" ht="14.25" x14ac:dyDescent="0.2">
      <c r="B35" s="332" t="s">
        <v>56</v>
      </c>
      <c r="C35" s="33" t="s">
        <v>57</v>
      </c>
      <c r="D35" s="39" t="s">
        <v>1</v>
      </c>
      <c r="E35" s="24"/>
    </row>
    <row r="36" spans="2:5" ht="14.25" x14ac:dyDescent="0.2">
      <c r="B36" s="333"/>
      <c r="C36" s="33" t="s">
        <v>15</v>
      </c>
      <c r="D36" s="39" t="s">
        <v>58</v>
      </c>
      <c r="E36" s="24"/>
    </row>
    <row r="37" spans="2:5" ht="14.25" x14ac:dyDescent="0.2">
      <c r="B37" s="334"/>
      <c r="C37" s="33" t="s">
        <v>23</v>
      </c>
      <c r="D37" s="39" t="s">
        <v>7</v>
      </c>
      <c r="E37" s="25"/>
    </row>
    <row r="38" spans="2:5" x14ac:dyDescent="0.2">
      <c r="B38" s="36"/>
      <c r="C38" s="43"/>
      <c r="D38" s="43"/>
    </row>
    <row r="39" spans="2:5" ht="14.25" x14ac:dyDescent="0.2">
      <c r="B39" s="335" t="s">
        <v>59</v>
      </c>
      <c r="C39" s="33" t="s">
        <v>60</v>
      </c>
      <c r="D39" s="39" t="s">
        <v>1</v>
      </c>
      <c r="E39" s="24"/>
    </row>
    <row r="40" spans="2:5" ht="14.25" x14ac:dyDescent="0.2">
      <c r="B40" s="336"/>
      <c r="C40" s="33" t="s">
        <v>61</v>
      </c>
      <c r="D40" s="39" t="s">
        <v>38</v>
      </c>
      <c r="E40" s="26"/>
    </row>
    <row r="41" spans="2:5" ht="14.25" x14ac:dyDescent="0.2">
      <c r="B41" s="337"/>
      <c r="C41" s="33" t="s">
        <v>71</v>
      </c>
      <c r="D41" s="39" t="s">
        <v>3</v>
      </c>
      <c r="E41" s="26"/>
    </row>
    <row r="42" spans="2:5" x14ac:dyDescent="0.2">
      <c r="B42" s="36"/>
      <c r="C42" s="43"/>
      <c r="D42" s="43"/>
    </row>
    <row r="43" spans="2:5" ht="14.25" x14ac:dyDescent="0.2">
      <c r="B43" s="44" t="s">
        <v>62</v>
      </c>
      <c r="C43" s="33" t="s">
        <v>28</v>
      </c>
      <c r="D43" s="45" t="s">
        <v>1</v>
      </c>
      <c r="E43" s="24"/>
    </row>
    <row r="44" spans="2:5" x14ac:dyDescent="0.2">
      <c r="B44" s="36"/>
      <c r="C44" s="43"/>
      <c r="D44" s="46"/>
    </row>
    <row r="45" spans="2:5" ht="14.25" x14ac:dyDescent="0.2">
      <c r="B45" s="44" t="s">
        <v>63</v>
      </c>
      <c r="C45" s="33" t="s">
        <v>28</v>
      </c>
      <c r="D45" s="45" t="s">
        <v>1</v>
      </c>
      <c r="E45" s="24"/>
    </row>
    <row r="46" spans="2:5" x14ac:dyDescent="0.2">
      <c r="B46" s="36"/>
      <c r="C46" s="43"/>
      <c r="D46" s="43"/>
    </row>
    <row r="47" spans="2:5" ht="14.25" x14ac:dyDescent="0.2">
      <c r="B47" s="335" t="s">
        <v>35</v>
      </c>
      <c r="C47" s="33" t="s">
        <v>16</v>
      </c>
      <c r="D47" s="39" t="s">
        <v>1</v>
      </c>
      <c r="E47" s="24"/>
    </row>
    <row r="48" spans="2:5" ht="14.25" x14ac:dyDescent="0.2">
      <c r="B48" s="336"/>
      <c r="C48" s="33" t="s">
        <v>95</v>
      </c>
      <c r="D48" s="39" t="s">
        <v>1</v>
      </c>
      <c r="E48" s="24"/>
    </row>
    <row r="49" spans="2:5" ht="14.25" x14ac:dyDescent="0.2">
      <c r="B49" s="336"/>
      <c r="C49" s="33" t="s">
        <v>8</v>
      </c>
      <c r="D49" s="39" t="s">
        <v>1</v>
      </c>
      <c r="E49" s="24"/>
    </row>
    <row r="50" spans="2:5" ht="14.25" x14ac:dyDescent="0.2">
      <c r="B50" s="336"/>
      <c r="C50" s="33" t="s">
        <v>246</v>
      </c>
      <c r="D50" s="39" t="s">
        <v>1</v>
      </c>
      <c r="E50" s="24"/>
    </row>
    <row r="51" spans="2:5" ht="14.25" x14ac:dyDescent="0.2">
      <c r="B51" s="337"/>
      <c r="C51" s="33" t="s">
        <v>247</v>
      </c>
      <c r="D51" s="39" t="s">
        <v>3</v>
      </c>
      <c r="E51" s="25"/>
    </row>
    <row r="52" spans="2:5" x14ac:dyDescent="0.2">
      <c r="B52" s="36"/>
      <c r="C52" s="43"/>
      <c r="D52" s="43"/>
    </row>
    <row r="53" spans="2:5" ht="14.25" x14ac:dyDescent="0.2">
      <c r="B53" s="335" t="s">
        <v>131</v>
      </c>
      <c r="C53" s="33" t="s">
        <v>10</v>
      </c>
      <c r="D53" s="39" t="s">
        <v>11</v>
      </c>
      <c r="E53" s="24"/>
    </row>
    <row r="54" spans="2:5" ht="14.25" x14ac:dyDescent="0.2">
      <c r="B54" s="336"/>
      <c r="C54" s="33" t="s">
        <v>12</v>
      </c>
      <c r="D54" s="39" t="s">
        <v>11</v>
      </c>
      <c r="E54" s="24"/>
    </row>
    <row r="55" spans="2:5" ht="14.25" x14ac:dyDescent="0.2">
      <c r="B55" s="336"/>
      <c r="C55" s="33" t="s">
        <v>29</v>
      </c>
      <c r="D55" s="39" t="s">
        <v>24</v>
      </c>
      <c r="E55" s="24"/>
    </row>
    <row r="56" spans="2:5" ht="14.25" x14ac:dyDescent="0.2">
      <c r="B56" s="337"/>
      <c r="C56" s="33" t="s">
        <v>14</v>
      </c>
      <c r="D56" s="39" t="s">
        <v>11</v>
      </c>
      <c r="E56" s="24"/>
    </row>
    <row r="57" spans="2:5" x14ac:dyDescent="0.2">
      <c r="B57" s="36"/>
      <c r="C57" s="43"/>
      <c r="D57" s="43"/>
    </row>
    <row r="58" spans="2:5" ht="14.25" x14ac:dyDescent="0.2">
      <c r="B58" s="338" t="s">
        <v>107</v>
      </c>
      <c r="C58" s="33" t="s">
        <v>108</v>
      </c>
      <c r="D58" s="39" t="s">
        <v>1</v>
      </c>
      <c r="E58" s="24"/>
    </row>
    <row r="59" spans="2:5" ht="14.25" x14ac:dyDescent="0.2">
      <c r="B59" s="338"/>
      <c r="C59" s="33" t="s">
        <v>144</v>
      </c>
      <c r="D59" s="39" t="s">
        <v>248</v>
      </c>
      <c r="E59" s="24"/>
    </row>
    <row r="60" spans="2:5" ht="14.25" x14ac:dyDescent="0.2">
      <c r="B60" s="338"/>
      <c r="C60" s="33" t="s">
        <v>13</v>
      </c>
      <c r="D60" s="39" t="s">
        <v>1</v>
      </c>
      <c r="E60" s="24"/>
    </row>
    <row r="61" spans="2:5" ht="14.25" x14ac:dyDescent="0.2">
      <c r="B61" s="338"/>
      <c r="C61" s="33" t="s">
        <v>249</v>
      </c>
      <c r="D61" s="39" t="s">
        <v>1</v>
      </c>
      <c r="E61" s="24"/>
    </row>
  </sheetData>
  <sheetProtection algorithmName="SHA-512" hashValue="72xfR+PxSnqOgaszKc002QpORFLsWb3vjoZtOvoI4shxmJ8H0lBBGTPqzzsEGx5/UY6PjKNnlHlwqvCpvABkgg==" saltValue="zFDafTeppJXkcMtXDn13Sw==" spinCount="100000" sheet="1" objects="1" scenarios="1"/>
  <protectedRanges>
    <protectedRange sqref="E3:E61" name="Bereich1_1"/>
  </protectedRanges>
  <mergeCells count="12">
    <mergeCell ref="B2:B3"/>
    <mergeCell ref="B10:B15"/>
    <mergeCell ref="B22:B23"/>
    <mergeCell ref="B25:B26"/>
    <mergeCell ref="B28:B33"/>
    <mergeCell ref="B5:B8"/>
    <mergeCell ref="B35:B37"/>
    <mergeCell ref="B39:B41"/>
    <mergeCell ref="B47:B51"/>
    <mergeCell ref="B17:B20"/>
    <mergeCell ref="B58:B61"/>
    <mergeCell ref="B53:B56"/>
  </mergeCells>
  <pageMargins left="0.70866141732283472" right="0.70866141732283472" top="0.78740157480314965" bottom="0.78740157480314965" header="0.31496062992125984" footer="0.31496062992125984"/>
  <pageSetup paperSize="9" scale="94" fitToHeight="2" orientation="portrait" horizontalDpi="0" verticalDpi="0" r:id="rId1"/>
  <rowBreaks count="1" manualBreakCount="1">
    <brk id="34" min="1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</sheetPr>
  <dimension ref="B2:G142"/>
  <sheetViews>
    <sheetView showGridLines="0" topLeftCell="A85" zoomScale="145" zoomScaleNormal="145" workbookViewId="0">
      <selection activeCell="D101" sqref="D101"/>
    </sheetView>
  </sheetViews>
  <sheetFormatPr baseColWidth="10" defaultRowHeight="12.75" x14ac:dyDescent="0.2"/>
  <cols>
    <col min="1" max="1" width="1.85546875" customWidth="1"/>
    <col min="2" max="2" width="23.5703125" style="36" customWidth="1"/>
    <col min="3" max="3" width="42.28515625" style="43" customWidth="1"/>
    <col min="4" max="4" width="11.42578125" style="43" customWidth="1"/>
    <col min="5" max="5" width="14.42578125" style="43" bestFit="1" customWidth="1"/>
    <col min="6" max="6" width="14.85546875" style="4" customWidth="1"/>
    <col min="7" max="7" width="12.85546875" bestFit="1" customWidth="1"/>
  </cols>
  <sheetData>
    <row r="2" spans="2:5" x14ac:dyDescent="0.2">
      <c r="B2" s="47" t="s">
        <v>133</v>
      </c>
    </row>
    <row r="4" spans="2:5" ht="14.25" x14ac:dyDescent="0.2">
      <c r="B4" s="338" t="s">
        <v>64</v>
      </c>
      <c r="C4" s="33" t="s">
        <v>66</v>
      </c>
      <c r="D4" s="38" t="s">
        <v>7</v>
      </c>
      <c r="E4" s="38">
        <f>'1. Eingabe'!E5</f>
        <v>0</v>
      </c>
    </row>
    <row r="5" spans="2:5" ht="14.25" x14ac:dyDescent="0.2">
      <c r="B5" s="338"/>
      <c r="C5" s="33" t="s">
        <v>65</v>
      </c>
      <c r="D5" s="39" t="s">
        <v>24</v>
      </c>
      <c r="E5" s="38">
        <f>'1. Eingabe'!E6</f>
        <v>0</v>
      </c>
    </row>
    <row r="6" spans="2:5" ht="14.25" x14ac:dyDescent="0.2">
      <c r="B6" s="338"/>
      <c r="C6" s="33" t="s">
        <v>67</v>
      </c>
      <c r="D6" s="39" t="s">
        <v>9</v>
      </c>
      <c r="E6" s="38">
        <f>'1. Eingabe'!E7</f>
        <v>0</v>
      </c>
    </row>
    <row r="7" spans="2:5" ht="15" x14ac:dyDescent="0.25">
      <c r="B7" s="338"/>
      <c r="C7" s="48" t="s">
        <v>78</v>
      </c>
      <c r="D7" s="49" t="s">
        <v>79</v>
      </c>
      <c r="E7" s="50">
        <f>E4*E5</f>
        <v>0</v>
      </c>
    </row>
    <row r="8" spans="2:5" ht="15" x14ac:dyDescent="0.25">
      <c r="B8" s="338"/>
      <c r="C8" s="48" t="s">
        <v>80</v>
      </c>
      <c r="D8" s="49" t="s">
        <v>81</v>
      </c>
      <c r="E8" s="51">
        <f>E6*E5</f>
        <v>0</v>
      </c>
    </row>
    <row r="9" spans="2:5" ht="14.25" x14ac:dyDescent="0.2">
      <c r="B9" s="338"/>
      <c r="C9" s="52" t="s">
        <v>250</v>
      </c>
      <c r="D9" s="39" t="s">
        <v>1</v>
      </c>
      <c r="E9" s="53">
        <f>'1. Eingabe'!E8</f>
        <v>0</v>
      </c>
    </row>
    <row r="10" spans="2:5" ht="15" x14ac:dyDescent="0.25">
      <c r="B10" s="338"/>
      <c r="C10" s="48" t="s">
        <v>99</v>
      </c>
      <c r="D10" s="49" t="s">
        <v>1</v>
      </c>
      <c r="E10" s="51">
        <f>E9*E8</f>
        <v>0</v>
      </c>
    </row>
    <row r="13" spans="2:5" x14ac:dyDescent="0.2">
      <c r="B13" s="47" t="s">
        <v>72</v>
      </c>
    </row>
    <row r="15" spans="2:5" ht="14.25" x14ac:dyDescent="0.2">
      <c r="B15" s="339" t="s">
        <v>17</v>
      </c>
      <c r="C15" s="33" t="s">
        <v>264</v>
      </c>
      <c r="D15" s="39" t="s">
        <v>6</v>
      </c>
      <c r="E15" s="53">
        <f>'1. Eingabe'!E22</f>
        <v>0</v>
      </c>
    </row>
    <row r="16" spans="2:5" ht="14.25" x14ac:dyDescent="0.2">
      <c r="B16" s="339"/>
      <c r="C16" s="33" t="s">
        <v>265</v>
      </c>
      <c r="D16" s="39" t="s">
        <v>1</v>
      </c>
      <c r="E16" s="53">
        <f>'1. Eingabe'!E23</f>
        <v>0</v>
      </c>
    </row>
    <row r="17" spans="2:6" ht="14.25" x14ac:dyDescent="0.2">
      <c r="B17" s="339"/>
      <c r="C17" s="52" t="s">
        <v>266</v>
      </c>
      <c r="D17" s="54" t="s">
        <v>1</v>
      </c>
      <c r="E17" s="53">
        <f>E15*E16</f>
        <v>0</v>
      </c>
    </row>
    <row r="18" spans="2:6" ht="15" x14ac:dyDescent="0.25">
      <c r="B18" s="339"/>
      <c r="C18" s="55" t="s">
        <v>255</v>
      </c>
      <c r="D18" s="49" t="s">
        <v>36</v>
      </c>
      <c r="E18" s="51">
        <f>IFERROR(E17/100,0)</f>
        <v>0</v>
      </c>
    </row>
    <row r="19" spans="2:6" ht="14.25" x14ac:dyDescent="0.2">
      <c r="B19" s="40"/>
      <c r="C19" s="41"/>
      <c r="D19" s="42"/>
      <c r="E19" s="56"/>
    </row>
    <row r="20" spans="2:6" ht="14.25" customHeight="1" x14ac:dyDescent="0.2">
      <c r="B20" s="338" t="s">
        <v>34</v>
      </c>
      <c r="C20" s="33" t="s">
        <v>267</v>
      </c>
      <c r="D20" s="39" t="s">
        <v>6</v>
      </c>
      <c r="E20" s="57">
        <f>'1. Eingabe'!E25</f>
        <v>0</v>
      </c>
    </row>
    <row r="21" spans="2:6" ht="14.25" x14ac:dyDescent="0.2">
      <c r="B21" s="338"/>
      <c r="C21" s="33" t="s">
        <v>268</v>
      </c>
      <c r="D21" s="39" t="s">
        <v>1</v>
      </c>
      <c r="E21" s="53">
        <f>'1. Eingabe'!E26</f>
        <v>0</v>
      </c>
    </row>
    <row r="22" spans="2:6" ht="14.25" x14ac:dyDescent="0.2">
      <c r="B22" s="338"/>
      <c r="C22" s="52" t="s">
        <v>266</v>
      </c>
      <c r="D22" s="54" t="s">
        <v>1</v>
      </c>
      <c r="E22" s="53">
        <f>E20*E21</f>
        <v>0</v>
      </c>
    </row>
    <row r="23" spans="2:6" ht="15" x14ac:dyDescent="0.25">
      <c r="B23" s="338"/>
      <c r="C23" s="55" t="s">
        <v>269</v>
      </c>
      <c r="D23" s="49" t="s">
        <v>36</v>
      </c>
      <c r="E23" s="58">
        <f>IFERROR(E22/100,0)</f>
        <v>0</v>
      </c>
    </row>
    <row r="24" spans="2:6" ht="14.25" x14ac:dyDescent="0.2">
      <c r="B24" s="59"/>
      <c r="C24" s="41"/>
      <c r="D24" s="42"/>
      <c r="E24" s="56"/>
    </row>
    <row r="25" spans="2:6" ht="14.25" customHeight="1" x14ac:dyDescent="0.2">
      <c r="B25" s="338" t="s">
        <v>55</v>
      </c>
      <c r="C25" s="33" t="s">
        <v>242</v>
      </c>
      <c r="D25" s="39" t="s">
        <v>1</v>
      </c>
      <c r="E25" s="53">
        <f>'1. Eingabe'!E28</f>
        <v>0</v>
      </c>
    </row>
    <row r="26" spans="2:6" ht="14.25" x14ac:dyDescent="0.2">
      <c r="B26" s="338"/>
      <c r="C26" s="33" t="s">
        <v>69</v>
      </c>
      <c r="D26" s="39" t="s">
        <v>58</v>
      </c>
      <c r="E26" s="53">
        <f>'1. Eingabe'!E29</f>
        <v>0</v>
      </c>
    </row>
    <row r="27" spans="2:6" ht="14.25" x14ac:dyDescent="0.2">
      <c r="B27" s="338"/>
      <c r="C27" s="33" t="s">
        <v>251</v>
      </c>
      <c r="D27" s="39" t="s">
        <v>1</v>
      </c>
      <c r="E27" s="53">
        <f>E25*E26</f>
        <v>0</v>
      </c>
    </row>
    <row r="28" spans="2:6" ht="14.25" x14ac:dyDescent="0.2">
      <c r="B28" s="338"/>
      <c r="C28" s="33" t="s">
        <v>252</v>
      </c>
      <c r="D28" s="39" t="s">
        <v>7</v>
      </c>
      <c r="E28" s="53">
        <f>'1. Eingabe'!E32</f>
        <v>0</v>
      </c>
    </row>
    <row r="29" spans="2:6" ht="15" x14ac:dyDescent="0.25">
      <c r="B29" s="338"/>
      <c r="C29" s="55" t="s">
        <v>270</v>
      </c>
      <c r="D29" s="49" t="s">
        <v>36</v>
      </c>
      <c r="E29" s="60">
        <f>IFERROR(E27/E28,0)</f>
        <v>0</v>
      </c>
    </row>
    <row r="30" spans="2:6" ht="15.75" customHeight="1" x14ac:dyDescent="0.2">
      <c r="B30" s="338"/>
      <c r="C30" s="33" t="s">
        <v>243</v>
      </c>
      <c r="D30" s="39" t="s">
        <v>1</v>
      </c>
      <c r="E30" s="53">
        <f>'1. Eingabe'!E30</f>
        <v>0</v>
      </c>
    </row>
    <row r="31" spans="2:6" ht="15.75" customHeight="1" x14ac:dyDescent="0.2">
      <c r="B31" s="338"/>
      <c r="C31" s="33" t="s">
        <v>70</v>
      </c>
      <c r="D31" s="39" t="s">
        <v>58</v>
      </c>
      <c r="E31" s="53">
        <f>'1. Eingabe'!E31</f>
        <v>0</v>
      </c>
    </row>
    <row r="32" spans="2:6" s="1" customFormat="1" ht="14.25" x14ac:dyDescent="0.2">
      <c r="B32" s="338"/>
      <c r="C32" s="33" t="s">
        <v>254</v>
      </c>
      <c r="D32" s="39" t="s">
        <v>1</v>
      </c>
      <c r="E32" s="53">
        <f>E30*E31</f>
        <v>0</v>
      </c>
      <c r="F32" s="6"/>
    </row>
    <row r="33" spans="2:5" ht="14.25" x14ac:dyDescent="0.2">
      <c r="B33" s="338"/>
      <c r="C33" s="33" t="s">
        <v>253</v>
      </c>
      <c r="D33" s="39" t="s">
        <v>7</v>
      </c>
      <c r="E33" s="53">
        <f>'1. Eingabe'!E33</f>
        <v>0</v>
      </c>
    </row>
    <row r="34" spans="2:5" ht="15" x14ac:dyDescent="0.25">
      <c r="B34" s="338"/>
      <c r="C34" s="55" t="s">
        <v>271</v>
      </c>
      <c r="D34" s="49" t="s">
        <v>36</v>
      </c>
      <c r="E34" s="60">
        <f>IFERROR(E32/E33,0)</f>
        <v>0</v>
      </c>
    </row>
    <row r="35" spans="2:5" ht="14.25" x14ac:dyDescent="0.2">
      <c r="B35" s="61"/>
      <c r="C35" s="62"/>
      <c r="D35" s="62"/>
      <c r="E35" s="56"/>
    </row>
    <row r="36" spans="2:5" ht="14.25" x14ac:dyDescent="0.2">
      <c r="B36" s="339" t="s">
        <v>56</v>
      </c>
      <c r="C36" s="33" t="s">
        <v>57</v>
      </c>
      <c r="D36" s="39" t="s">
        <v>1</v>
      </c>
      <c r="E36" s="53">
        <f>'1. Eingabe'!E35</f>
        <v>0</v>
      </c>
    </row>
    <row r="37" spans="2:5" ht="14.25" x14ac:dyDescent="0.2">
      <c r="B37" s="339"/>
      <c r="C37" s="33" t="s">
        <v>15</v>
      </c>
      <c r="D37" s="39" t="s">
        <v>58</v>
      </c>
      <c r="E37" s="53">
        <f>'1. Eingabe'!E36</f>
        <v>0</v>
      </c>
    </row>
    <row r="38" spans="2:5" ht="14.25" x14ac:dyDescent="0.2">
      <c r="B38" s="339"/>
      <c r="C38" s="33" t="s">
        <v>73</v>
      </c>
      <c r="D38" s="39" t="s">
        <v>1</v>
      </c>
      <c r="E38" s="53">
        <f>E36*E37</f>
        <v>0</v>
      </c>
    </row>
    <row r="39" spans="2:5" ht="14.25" x14ac:dyDescent="0.2">
      <c r="B39" s="339"/>
      <c r="C39" s="33" t="s">
        <v>23</v>
      </c>
      <c r="D39" s="39" t="s">
        <v>7</v>
      </c>
      <c r="E39" s="53">
        <f>'1. Eingabe'!E37</f>
        <v>0</v>
      </c>
    </row>
    <row r="40" spans="2:5" ht="15" x14ac:dyDescent="0.25">
      <c r="B40" s="339"/>
      <c r="C40" s="55" t="s">
        <v>272</v>
      </c>
      <c r="D40" s="49" t="s">
        <v>36</v>
      </c>
      <c r="E40" s="60">
        <f>IFERROR(E38/E39,0)</f>
        <v>0</v>
      </c>
    </row>
    <row r="41" spans="2:5" ht="14.25" x14ac:dyDescent="0.2">
      <c r="B41" s="59"/>
      <c r="C41" s="41"/>
      <c r="D41" s="42"/>
      <c r="E41" s="56"/>
    </row>
    <row r="42" spans="2:5" ht="14.25" x14ac:dyDescent="0.2">
      <c r="B42" s="338" t="s">
        <v>59</v>
      </c>
      <c r="C42" s="33" t="s">
        <v>60</v>
      </c>
      <c r="D42" s="39" t="s">
        <v>1</v>
      </c>
      <c r="E42" s="53">
        <f>'1. Eingabe'!E39</f>
        <v>0</v>
      </c>
    </row>
    <row r="43" spans="2:5" ht="14.25" x14ac:dyDescent="0.2">
      <c r="B43" s="338"/>
      <c r="C43" s="33" t="s">
        <v>61</v>
      </c>
      <c r="D43" s="39" t="s">
        <v>38</v>
      </c>
      <c r="E43" s="53">
        <f>'1. Eingabe'!E40</f>
        <v>0</v>
      </c>
    </row>
    <row r="44" spans="2:5" ht="14.25" x14ac:dyDescent="0.2">
      <c r="B44" s="338"/>
      <c r="C44" s="33" t="s">
        <v>74</v>
      </c>
      <c r="D44" s="39" t="s">
        <v>1</v>
      </c>
      <c r="E44" s="53">
        <f>E42*E43</f>
        <v>0</v>
      </c>
    </row>
    <row r="45" spans="2:5" ht="14.25" x14ac:dyDescent="0.2">
      <c r="B45" s="338"/>
      <c r="C45" s="33" t="s">
        <v>71</v>
      </c>
      <c r="D45" s="39" t="s">
        <v>3</v>
      </c>
      <c r="E45" s="53">
        <f>'1. Eingabe'!E41</f>
        <v>0</v>
      </c>
    </row>
    <row r="46" spans="2:5" ht="14.25" x14ac:dyDescent="0.2">
      <c r="B46" s="338"/>
      <c r="C46" s="33" t="s">
        <v>75</v>
      </c>
      <c r="D46" s="39" t="s">
        <v>1</v>
      </c>
      <c r="E46" s="53">
        <f>IFERROR(E44/E45,0)</f>
        <v>0</v>
      </c>
    </row>
    <row r="47" spans="2:5" ht="14.25" x14ac:dyDescent="0.2">
      <c r="B47" s="338"/>
      <c r="C47" s="33" t="s">
        <v>78</v>
      </c>
      <c r="D47" s="39" t="s">
        <v>7</v>
      </c>
      <c r="E47" s="53">
        <f>E7</f>
        <v>0</v>
      </c>
    </row>
    <row r="48" spans="2:5" ht="15" x14ac:dyDescent="0.25">
      <c r="B48" s="338"/>
      <c r="C48" s="55" t="s">
        <v>273</v>
      </c>
      <c r="D48" s="49" t="s">
        <v>36</v>
      </c>
      <c r="E48" s="58">
        <f>IFERROR(E46/E47,0)</f>
        <v>0</v>
      </c>
    </row>
    <row r="49" spans="2:5" ht="14.25" x14ac:dyDescent="0.2">
      <c r="B49" s="40"/>
      <c r="C49" s="41"/>
      <c r="D49" s="42"/>
      <c r="E49" s="56"/>
    </row>
    <row r="50" spans="2:5" ht="14.25" x14ac:dyDescent="0.2">
      <c r="B50" s="339" t="s">
        <v>62</v>
      </c>
      <c r="C50" s="33" t="s">
        <v>28</v>
      </c>
      <c r="D50" s="45" t="s">
        <v>1</v>
      </c>
      <c r="E50" s="53">
        <f>'1. Eingabe'!E43</f>
        <v>0</v>
      </c>
    </row>
    <row r="51" spans="2:5" ht="14.25" x14ac:dyDescent="0.2">
      <c r="B51" s="339"/>
      <c r="C51" s="33" t="s">
        <v>78</v>
      </c>
      <c r="D51" s="45" t="s">
        <v>7</v>
      </c>
      <c r="E51" s="53">
        <f>E7</f>
        <v>0</v>
      </c>
    </row>
    <row r="52" spans="2:5" ht="15" x14ac:dyDescent="0.25">
      <c r="B52" s="339"/>
      <c r="C52" s="55" t="s">
        <v>274</v>
      </c>
      <c r="D52" s="49" t="s">
        <v>36</v>
      </c>
      <c r="E52" s="51">
        <f>IFERROR(E50/E51,0)</f>
        <v>0</v>
      </c>
    </row>
    <row r="53" spans="2:5" ht="14.25" x14ac:dyDescent="0.2">
      <c r="B53" s="61"/>
      <c r="C53" s="62"/>
      <c r="D53" s="63"/>
      <c r="E53" s="56"/>
    </row>
    <row r="54" spans="2:5" ht="14.25" x14ac:dyDescent="0.2">
      <c r="B54" s="338" t="s">
        <v>63</v>
      </c>
      <c r="C54" s="33" t="s">
        <v>28</v>
      </c>
      <c r="D54" s="45" t="s">
        <v>1</v>
      </c>
      <c r="E54" s="53">
        <f>'1. Eingabe'!E45</f>
        <v>0</v>
      </c>
    </row>
    <row r="55" spans="2:5" ht="14.25" x14ac:dyDescent="0.2">
      <c r="B55" s="338"/>
      <c r="C55" s="33" t="s">
        <v>78</v>
      </c>
      <c r="D55" s="45" t="s">
        <v>7</v>
      </c>
      <c r="E55" s="53">
        <f>E7</f>
        <v>0</v>
      </c>
    </row>
    <row r="56" spans="2:5" ht="15" x14ac:dyDescent="0.25">
      <c r="B56" s="338"/>
      <c r="C56" s="55" t="s">
        <v>256</v>
      </c>
      <c r="D56" s="49" t="s">
        <v>36</v>
      </c>
      <c r="E56" s="51">
        <f>IFERROR(E54/E55,0)</f>
        <v>0</v>
      </c>
    </row>
    <row r="57" spans="2:5" x14ac:dyDescent="0.2">
      <c r="B57" s="61"/>
      <c r="C57" s="62"/>
      <c r="D57" s="62"/>
      <c r="E57" s="62"/>
    </row>
    <row r="58" spans="2:5" ht="14.25" x14ac:dyDescent="0.2">
      <c r="B58" s="339" t="s">
        <v>83</v>
      </c>
      <c r="C58" s="52" t="s">
        <v>90</v>
      </c>
      <c r="D58" s="45" t="s">
        <v>1</v>
      </c>
      <c r="E58" s="53">
        <f>E78-E80</f>
        <v>0</v>
      </c>
    </row>
    <row r="59" spans="2:5" ht="14.25" x14ac:dyDescent="0.2">
      <c r="B59" s="339"/>
      <c r="C59" s="52" t="s">
        <v>91</v>
      </c>
      <c r="D59" s="45" t="s">
        <v>1</v>
      </c>
      <c r="E59" s="53">
        <f>IFERROR(E58/E74,0)</f>
        <v>0</v>
      </c>
    </row>
    <row r="60" spans="2:5" ht="14.25" x14ac:dyDescent="0.2">
      <c r="B60" s="339"/>
      <c r="C60" s="33" t="s">
        <v>78</v>
      </c>
      <c r="D60" s="45" t="s">
        <v>7</v>
      </c>
      <c r="E60" s="53">
        <f>E7</f>
        <v>0</v>
      </c>
    </row>
    <row r="61" spans="2:5" ht="15" x14ac:dyDescent="0.25">
      <c r="B61" s="339"/>
      <c r="C61" s="55" t="s">
        <v>257</v>
      </c>
      <c r="D61" s="49" t="s">
        <v>36</v>
      </c>
      <c r="E61" s="51">
        <f>IFERROR(E59/E60,0)</f>
        <v>0</v>
      </c>
    </row>
    <row r="63" spans="2:5" ht="14.25" x14ac:dyDescent="0.2">
      <c r="B63" s="339" t="s">
        <v>84</v>
      </c>
      <c r="C63" s="52" t="s">
        <v>87</v>
      </c>
      <c r="D63" s="45" t="s">
        <v>1</v>
      </c>
      <c r="E63" s="53">
        <f>E87-E89</f>
        <v>0</v>
      </c>
    </row>
    <row r="64" spans="2:5" ht="14.25" x14ac:dyDescent="0.2">
      <c r="B64" s="339"/>
      <c r="C64" s="52" t="s">
        <v>91</v>
      </c>
      <c r="D64" s="45" t="s">
        <v>1</v>
      </c>
      <c r="E64" s="53">
        <f>IFERROR(E63/E84,0)</f>
        <v>0</v>
      </c>
    </row>
    <row r="65" spans="2:7" ht="14.25" x14ac:dyDescent="0.2">
      <c r="B65" s="339"/>
      <c r="C65" s="33" t="s">
        <v>258</v>
      </c>
      <c r="D65" s="45" t="s">
        <v>7</v>
      </c>
      <c r="E65" s="53">
        <f>E7</f>
        <v>0</v>
      </c>
    </row>
    <row r="66" spans="2:7" ht="15" x14ac:dyDescent="0.25">
      <c r="B66" s="339"/>
      <c r="C66" s="55" t="s">
        <v>257</v>
      </c>
      <c r="D66" s="49" t="s">
        <v>36</v>
      </c>
      <c r="E66" s="51">
        <f>IFERROR(E64/E65,0)</f>
        <v>0</v>
      </c>
    </row>
    <row r="69" spans="2:7" x14ac:dyDescent="0.2">
      <c r="B69" s="47" t="s">
        <v>82</v>
      </c>
    </row>
    <row r="70" spans="2:7" x14ac:dyDescent="0.2">
      <c r="B70" s="47"/>
    </row>
    <row r="71" spans="2:7" ht="14.25" x14ac:dyDescent="0.2">
      <c r="B71" s="339" t="s">
        <v>33</v>
      </c>
      <c r="C71" s="33" t="s">
        <v>238</v>
      </c>
      <c r="D71" s="39" t="s">
        <v>54</v>
      </c>
      <c r="E71" s="53">
        <f>'1. Eingabe'!E10</f>
        <v>0</v>
      </c>
    </row>
    <row r="72" spans="2:7" ht="14.25" x14ac:dyDescent="0.2">
      <c r="B72" s="339"/>
      <c r="C72" s="33" t="s">
        <v>52</v>
      </c>
      <c r="D72" s="39" t="s">
        <v>54</v>
      </c>
      <c r="E72" s="53">
        <f>'1. Eingabe'!E11</f>
        <v>0</v>
      </c>
    </row>
    <row r="73" spans="2:7" ht="14.25" x14ac:dyDescent="0.2">
      <c r="B73" s="339"/>
      <c r="C73" s="33" t="s">
        <v>53</v>
      </c>
      <c r="D73" s="39" t="s">
        <v>54</v>
      </c>
      <c r="E73" s="53">
        <f>'1. Eingabe'!E12</f>
        <v>0</v>
      </c>
    </row>
    <row r="74" spans="2:7" ht="14.25" x14ac:dyDescent="0.2">
      <c r="B74" s="339"/>
      <c r="C74" s="33" t="s">
        <v>2</v>
      </c>
      <c r="D74" s="39" t="s">
        <v>3</v>
      </c>
      <c r="E74" s="53">
        <f>'1. Eingabe'!E13</f>
        <v>0</v>
      </c>
    </row>
    <row r="75" spans="2:7" ht="14.25" x14ac:dyDescent="0.2">
      <c r="B75" s="339"/>
      <c r="C75" s="33" t="s">
        <v>4</v>
      </c>
      <c r="D75" s="39" t="s">
        <v>1</v>
      </c>
      <c r="E75" s="53">
        <f>'1. Eingabe'!E15</f>
        <v>0</v>
      </c>
    </row>
    <row r="76" spans="2:7" ht="14.25" x14ac:dyDescent="0.2">
      <c r="B76" s="339"/>
      <c r="C76" s="33" t="s">
        <v>259</v>
      </c>
      <c r="D76" s="39" t="s">
        <v>54</v>
      </c>
      <c r="E76" s="53">
        <f>E27</f>
        <v>0</v>
      </c>
    </row>
    <row r="77" spans="2:7" ht="14.25" x14ac:dyDescent="0.2">
      <c r="B77" s="339"/>
      <c r="C77" s="33" t="s">
        <v>260</v>
      </c>
      <c r="D77" s="39" t="s">
        <v>54</v>
      </c>
      <c r="E77" s="53">
        <f>E32</f>
        <v>0</v>
      </c>
    </row>
    <row r="78" spans="2:7" ht="14.25" x14ac:dyDescent="0.2">
      <c r="B78" s="339"/>
      <c r="C78" s="52" t="s">
        <v>85</v>
      </c>
      <c r="D78" s="39" t="s">
        <v>54</v>
      </c>
      <c r="E78" s="53">
        <f>E71+E72+E73-E76-E77-E75</f>
        <v>0</v>
      </c>
      <c r="F78" s="27"/>
    </row>
    <row r="79" spans="2:7" ht="14.25" x14ac:dyDescent="0.2">
      <c r="B79" s="339"/>
      <c r="C79" s="52" t="s">
        <v>89</v>
      </c>
      <c r="D79" s="64" t="s">
        <v>11</v>
      </c>
      <c r="E79" s="53">
        <f>'1. Eingabe'!E14</f>
        <v>0</v>
      </c>
    </row>
    <row r="80" spans="2:7" ht="14.25" x14ac:dyDescent="0.2">
      <c r="B80" s="339"/>
      <c r="C80" s="52" t="s">
        <v>86</v>
      </c>
      <c r="D80" s="39" t="s">
        <v>54</v>
      </c>
      <c r="E80" s="53">
        <f>E78*E79/100</f>
        <v>0</v>
      </c>
      <c r="G80" s="7"/>
    </row>
    <row r="81" spans="2:5" ht="15" x14ac:dyDescent="0.25">
      <c r="B81" s="339"/>
      <c r="C81" s="55" t="s">
        <v>88</v>
      </c>
      <c r="D81" s="49" t="s">
        <v>54</v>
      </c>
      <c r="E81" s="51">
        <f>IFERROR(E80/E74,0)</f>
        <v>0</v>
      </c>
    </row>
    <row r="83" spans="2:5" ht="14.25" x14ac:dyDescent="0.2">
      <c r="B83" s="339" t="s">
        <v>68</v>
      </c>
      <c r="C83" s="33" t="s">
        <v>238</v>
      </c>
      <c r="D83" s="39" t="s">
        <v>54</v>
      </c>
      <c r="E83" s="53">
        <f>'1. Eingabe'!E17</f>
        <v>0</v>
      </c>
    </row>
    <row r="84" spans="2:5" ht="14.25" x14ac:dyDescent="0.2">
      <c r="B84" s="339"/>
      <c r="C84" s="33" t="s">
        <v>2</v>
      </c>
      <c r="D84" s="39" t="s">
        <v>3</v>
      </c>
      <c r="E84" s="53">
        <f>'1. Eingabe'!E18</f>
        <v>0</v>
      </c>
    </row>
    <row r="85" spans="2:5" ht="14.25" x14ac:dyDescent="0.2">
      <c r="B85" s="339"/>
      <c r="C85" s="33" t="s">
        <v>4</v>
      </c>
      <c r="D85" s="39" t="s">
        <v>1</v>
      </c>
      <c r="E85" s="53">
        <f>'1. Eingabe'!E20</f>
        <v>0</v>
      </c>
    </row>
    <row r="86" spans="2:5" ht="14.25" x14ac:dyDescent="0.2">
      <c r="B86" s="339"/>
      <c r="C86" s="33" t="s">
        <v>57</v>
      </c>
      <c r="D86" s="39" t="s">
        <v>1</v>
      </c>
      <c r="E86" s="53">
        <f>E38</f>
        <v>0</v>
      </c>
    </row>
    <row r="87" spans="2:5" ht="14.25" x14ac:dyDescent="0.2">
      <c r="B87" s="339"/>
      <c r="C87" s="33" t="s">
        <v>85</v>
      </c>
      <c r="D87" s="39" t="s">
        <v>1</v>
      </c>
      <c r="E87" s="53">
        <f>E83-E85-E86</f>
        <v>0</v>
      </c>
    </row>
    <row r="88" spans="2:5" ht="14.25" x14ac:dyDescent="0.2">
      <c r="B88" s="339"/>
      <c r="C88" s="33" t="s">
        <v>89</v>
      </c>
      <c r="D88" s="39" t="s">
        <v>11</v>
      </c>
      <c r="E88" s="53">
        <f>'1. Eingabe'!E14</f>
        <v>0</v>
      </c>
    </row>
    <row r="89" spans="2:5" ht="14.25" x14ac:dyDescent="0.2">
      <c r="B89" s="339"/>
      <c r="C89" s="33" t="s">
        <v>86</v>
      </c>
      <c r="D89" s="39" t="s">
        <v>54</v>
      </c>
      <c r="E89" s="53">
        <f>E87*E88/100</f>
        <v>0</v>
      </c>
    </row>
    <row r="90" spans="2:5" ht="15" x14ac:dyDescent="0.25">
      <c r="B90" s="339"/>
      <c r="C90" s="55" t="s">
        <v>88</v>
      </c>
      <c r="D90" s="49" t="s">
        <v>54</v>
      </c>
      <c r="E90" s="51">
        <f>IFERROR(E89/E84,0)</f>
        <v>0</v>
      </c>
    </row>
    <row r="92" spans="2:5" ht="14.25" x14ac:dyDescent="0.2">
      <c r="B92" s="338" t="s">
        <v>35</v>
      </c>
      <c r="C92" s="33" t="s">
        <v>16</v>
      </c>
      <c r="D92" s="39" t="s">
        <v>1</v>
      </c>
      <c r="E92" s="53">
        <f>'1. Eingabe'!E47</f>
        <v>0</v>
      </c>
    </row>
    <row r="93" spans="2:5" ht="14.25" x14ac:dyDescent="0.2">
      <c r="B93" s="338"/>
      <c r="C93" s="33" t="s">
        <v>300</v>
      </c>
      <c r="D93" s="39" t="s">
        <v>1</v>
      </c>
      <c r="E93" s="53">
        <f>'1. Eingabe'!E48</f>
        <v>0</v>
      </c>
    </row>
    <row r="94" spans="2:5" ht="14.25" x14ac:dyDescent="0.2">
      <c r="B94" s="338"/>
      <c r="C94" s="33" t="s">
        <v>8</v>
      </c>
      <c r="D94" s="39" t="s">
        <v>1</v>
      </c>
      <c r="E94" s="53">
        <f>'1. Eingabe'!E49</f>
        <v>0</v>
      </c>
    </row>
    <row r="95" spans="2:5" ht="14.25" x14ac:dyDescent="0.2">
      <c r="B95" s="338"/>
      <c r="C95" s="33" t="s">
        <v>246</v>
      </c>
      <c r="D95" s="39" t="s">
        <v>1</v>
      </c>
      <c r="E95" s="53">
        <f>'1. Eingabe'!E50</f>
        <v>0</v>
      </c>
    </row>
    <row r="96" spans="2:5" ht="14.25" x14ac:dyDescent="0.2">
      <c r="B96" s="338"/>
      <c r="C96" s="52" t="s">
        <v>247</v>
      </c>
      <c r="D96" s="39" t="s">
        <v>3</v>
      </c>
      <c r="E96" s="65">
        <f>'1. Eingabe'!E51</f>
        <v>0</v>
      </c>
    </row>
    <row r="97" spans="2:5" ht="14.25" x14ac:dyDescent="0.2">
      <c r="B97" s="338"/>
      <c r="C97" s="52" t="s">
        <v>261</v>
      </c>
      <c r="D97" s="54" t="s">
        <v>37</v>
      </c>
      <c r="E97" s="53">
        <f>IFERROR(E94/E96,0)</f>
        <v>0</v>
      </c>
    </row>
    <row r="98" spans="2:5" ht="15" x14ac:dyDescent="0.25">
      <c r="B98" s="338"/>
      <c r="C98" s="48" t="s">
        <v>96</v>
      </c>
      <c r="D98" s="66" t="s">
        <v>37</v>
      </c>
      <c r="E98" s="51">
        <f>E92+E93+E95+E97</f>
        <v>0</v>
      </c>
    </row>
    <row r="100" spans="2:5" ht="14.25" x14ac:dyDescent="0.2">
      <c r="B100" s="338" t="s">
        <v>104</v>
      </c>
      <c r="C100" s="52" t="s">
        <v>10</v>
      </c>
      <c r="D100" s="39" t="s">
        <v>11</v>
      </c>
      <c r="E100" s="53">
        <f>'1. Eingabe'!E53</f>
        <v>0</v>
      </c>
    </row>
    <row r="101" spans="2:5" ht="14.25" x14ac:dyDescent="0.2">
      <c r="B101" s="338"/>
      <c r="C101" s="52" t="s">
        <v>12</v>
      </c>
      <c r="D101" s="39" t="s">
        <v>11</v>
      </c>
      <c r="E101" s="67">
        <f>'1. Eingabe'!E54</f>
        <v>0</v>
      </c>
    </row>
    <row r="102" spans="2:5" ht="14.25" x14ac:dyDescent="0.2">
      <c r="B102" s="338"/>
      <c r="C102" s="52" t="s">
        <v>29</v>
      </c>
      <c r="D102" s="39" t="s">
        <v>24</v>
      </c>
      <c r="E102" s="53">
        <f>'1. Eingabe'!E55</f>
        <v>0</v>
      </c>
    </row>
    <row r="103" spans="2:5" ht="14.25" x14ac:dyDescent="0.2">
      <c r="B103" s="338"/>
      <c r="C103" s="52" t="s">
        <v>14</v>
      </c>
      <c r="D103" s="39" t="s">
        <v>11</v>
      </c>
      <c r="E103" s="53">
        <f>'1. Eingabe'!E56</f>
        <v>0</v>
      </c>
    </row>
    <row r="104" spans="2:5" ht="14.25" x14ac:dyDescent="0.2">
      <c r="B104" s="338"/>
      <c r="C104" s="52" t="s">
        <v>97</v>
      </c>
      <c r="D104" s="39" t="s">
        <v>1</v>
      </c>
      <c r="E104" s="53">
        <f>(E71+E72+E73+E75)/2</f>
        <v>0</v>
      </c>
    </row>
    <row r="105" spans="2:5" ht="14.25" x14ac:dyDescent="0.2">
      <c r="B105" s="338"/>
      <c r="C105" s="52" t="s">
        <v>98</v>
      </c>
      <c r="D105" s="39" t="s">
        <v>1</v>
      </c>
      <c r="E105" s="53">
        <f>(E83+E85)/2</f>
        <v>0</v>
      </c>
    </row>
    <row r="106" spans="2:5" ht="14.25" x14ac:dyDescent="0.2">
      <c r="B106" s="338"/>
      <c r="C106" s="52" t="s">
        <v>101</v>
      </c>
      <c r="D106" s="39" t="s">
        <v>1</v>
      </c>
      <c r="E106" s="53">
        <f>E104+E105</f>
        <v>0</v>
      </c>
    </row>
    <row r="107" spans="2:5" ht="14.25" x14ac:dyDescent="0.2">
      <c r="B107" s="338"/>
      <c r="C107" s="52" t="s">
        <v>262</v>
      </c>
      <c r="D107" s="39" t="s">
        <v>1</v>
      </c>
      <c r="E107" s="53">
        <f>E10</f>
        <v>0</v>
      </c>
    </row>
    <row r="108" spans="2:5" ht="14.25" x14ac:dyDescent="0.2">
      <c r="B108" s="338"/>
      <c r="C108" s="52" t="s">
        <v>40</v>
      </c>
      <c r="D108" s="39" t="s">
        <v>1</v>
      </c>
      <c r="E108" s="53">
        <f>E107/360</f>
        <v>0</v>
      </c>
    </row>
    <row r="109" spans="2:5" ht="14.25" x14ac:dyDescent="0.2">
      <c r="B109" s="338"/>
      <c r="C109" s="52" t="s">
        <v>41</v>
      </c>
      <c r="D109" s="39" t="s">
        <v>1</v>
      </c>
      <c r="E109" s="53">
        <f>E108*E102</f>
        <v>0</v>
      </c>
    </row>
    <row r="110" spans="2:5" ht="14.25" x14ac:dyDescent="0.2">
      <c r="B110" s="338"/>
      <c r="C110" s="52" t="s">
        <v>42</v>
      </c>
      <c r="D110" s="39" t="s">
        <v>1</v>
      </c>
      <c r="E110" s="53">
        <f>E106+E109</f>
        <v>0</v>
      </c>
    </row>
    <row r="111" spans="2:5" ht="15" x14ac:dyDescent="0.25">
      <c r="B111" s="338"/>
      <c r="C111" s="48" t="s">
        <v>105</v>
      </c>
      <c r="D111" s="49" t="s">
        <v>1</v>
      </c>
      <c r="E111" s="51">
        <f>E110*E100/100*E101/100</f>
        <v>0</v>
      </c>
    </row>
    <row r="112" spans="2:5" ht="15" x14ac:dyDescent="0.25">
      <c r="B112" s="338"/>
      <c r="C112" s="48" t="s">
        <v>106</v>
      </c>
      <c r="D112" s="49" t="s">
        <v>1</v>
      </c>
      <c r="E112" s="51">
        <f>E110*(100-E100)/100*E103/100</f>
        <v>0</v>
      </c>
    </row>
    <row r="114" spans="2:7" ht="14.25" x14ac:dyDescent="0.2">
      <c r="B114" s="332" t="s">
        <v>107</v>
      </c>
      <c r="C114" s="52" t="s">
        <v>110</v>
      </c>
      <c r="D114" s="39" t="s">
        <v>1</v>
      </c>
      <c r="E114" s="53">
        <f>'1. Eingabe'!E58</f>
        <v>0</v>
      </c>
    </row>
    <row r="115" spans="2:7" ht="14.25" x14ac:dyDescent="0.2">
      <c r="B115" s="333"/>
      <c r="C115" s="52" t="s">
        <v>13</v>
      </c>
      <c r="D115" s="39" t="s">
        <v>1</v>
      </c>
      <c r="E115" s="53">
        <f>'1. Eingabe'!E60</f>
        <v>0</v>
      </c>
    </row>
    <row r="116" spans="2:7" ht="14.25" x14ac:dyDescent="0.2">
      <c r="B116" s="333"/>
      <c r="C116" s="52" t="s">
        <v>150</v>
      </c>
      <c r="D116" s="39" t="s">
        <v>1</v>
      </c>
      <c r="E116" s="53">
        <f>'1. Eingabe'!E61</f>
        <v>0</v>
      </c>
    </row>
    <row r="117" spans="2:7" ht="14.25" x14ac:dyDescent="0.2">
      <c r="B117" s="333"/>
      <c r="C117" s="52" t="s">
        <v>144</v>
      </c>
      <c r="D117" s="39" t="s">
        <v>145</v>
      </c>
      <c r="E117" s="53">
        <f>'1. Eingabe'!E59</f>
        <v>0</v>
      </c>
    </row>
    <row r="118" spans="2:7" ht="14.25" x14ac:dyDescent="0.2">
      <c r="B118" s="333"/>
      <c r="C118" s="52" t="s">
        <v>149</v>
      </c>
      <c r="D118" s="39" t="s">
        <v>1</v>
      </c>
      <c r="E118" s="53">
        <f>E114*E117</f>
        <v>0</v>
      </c>
    </row>
    <row r="119" spans="2:7" ht="14.25" x14ac:dyDescent="0.2">
      <c r="B119" s="333"/>
      <c r="C119" s="52" t="s">
        <v>225</v>
      </c>
      <c r="D119" s="39"/>
      <c r="E119" s="53">
        <f>(E114*2)/12*E117</f>
        <v>0</v>
      </c>
      <c r="G119" s="7"/>
    </row>
    <row r="120" spans="2:7" ht="14.25" x14ac:dyDescent="0.2">
      <c r="B120" s="333"/>
      <c r="C120" s="52" t="s">
        <v>146</v>
      </c>
      <c r="D120" s="39"/>
      <c r="E120" s="53">
        <f>E118+E119</f>
        <v>0</v>
      </c>
    </row>
    <row r="121" spans="2:7" ht="14.25" x14ac:dyDescent="0.2">
      <c r="B121" s="333"/>
      <c r="C121" s="52" t="s">
        <v>147</v>
      </c>
      <c r="D121" s="39" t="s">
        <v>1</v>
      </c>
      <c r="E121" s="53">
        <f>E115</f>
        <v>0</v>
      </c>
      <c r="G121" s="7"/>
    </row>
    <row r="122" spans="2:7" ht="14.25" x14ac:dyDescent="0.2">
      <c r="B122" s="333"/>
      <c r="C122" s="52" t="s">
        <v>148</v>
      </c>
      <c r="D122" s="39" t="s">
        <v>1</v>
      </c>
      <c r="E122" s="53">
        <f>(E120+E121)*0.32</f>
        <v>0</v>
      </c>
      <c r="G122" s="7"/>
    </row>
    <row r="123" spans="2:7" ht="15" x14ac:dyDescent="0.25">
      <c r="B123" s="333"/>
      <c r="C123" s="48" t="s">
        <v>109</v>
      </c>
      <c r="D123" s="49" t="s">
        <v>1</v>
      </c>
      <c r="E123" s="51">
        <f>E120+E121+E122+E116</f>
        <v>0</v>
      </c>
      <c r="G123" s="7"/>
    </row>
    <row r="124" spans="2:7" ht="14.25" x14ac:dyDescent="0.2">
      <c r="B124" s="333"/>
      <c r="C124" s="52" t="s">
        <v>125</v>
      </c>
      <c r="D124" s="39" t="s">
        <v>1</v>
      </c>
      <c r="E124" s="53">
        <f>E8</f>
        <v>0</v>
      </c>
      <c r="G124" s="7"/>
    </row>
    <row r="125" spans="2:7" ht="15" x14ac:dyDescent="0.25">
      <c r="B125" s="334"/>
      <c r="C125" s="48" t="s">
        <v>193</v>
      </c>
      <c r="D125" s="49" t="s">
        <v>126</v>
      </c>
      <c r="E125" s="51">
        <f>IFERROR(E123/E124,0)</f>
        <v>0</v>
      </c>
      <c r="G125" s="7"/>
    </row>
    <row r="127" spans="2:7" ht="14.25" x14ac:dyDescent="0.2">
      <c r="B127" s="338" t="s">
        <v>130</v>
      </c>
      <c r="C127" s="306" t="s">
        <v>128</v>
      </c>
      <c r="D127" s="39" t="s">
        <v>1</v>
      </c>
      <c r="E127" s="68">
        <f>E81+E90+E98+E111+E112</f>
        <v>0</v>
      </c>
    </row>
    <row r="128" spans="2:7" ht="14.25" x14ac:dyDescent="0.2">
      <c r="B128" s="338"/>
      <c r="C128" s="52" t="s">
        <v>125</v>
      </c>
      <c r="D128" s="39" t="s">
        <v>1</v>
      </c>
      <c r="E128" s="53">
        <f>E124</f>
        <v>0</v>
      </c>
    </row>
    <row r="129" spans="2:5" ht="15" x14ac:dyDescent="0.25">
      <c r="B129" s="338"/>
      <c r="C129" s="48" t="s">
        <v>263</v>
      </c>
      <c r="D129" s="49" t="s">
        <v>126</v>
      </c>
      <c r="E129" s="51">
        <f>IFERROR(E127/E128,0)</f>
        <v>0</v>
      </c>
    </row>
    <row r="130" spans="2:5" ht="12.75" customHeight="1" x14ac:dyDescent="0.2">
      <c r="B130" s="69"/>
    </row>
    <row r="131" spans="2:5" ht="14.25" x14ac:dyDescent="0.2">
      <c r="B131" s="338" t="s">
        <v>129</v>
      </c>
      <c r="C131" s="306" t="s">
        <v>129</v>
      </c>
      <c r="D131" s="39" t="s">
        <v>1</v>
      </c>
      <c r="E131" s="68">
        <f>'0. Übersicht'!D50</f>
        <v>0</v>
      </c>
    </row>
    <row r="132" spans="2:5" ht="12.75" customHeight="1" x14ac:dyDescent="0.2">
      <c r="B132" s="338"/>
      <c r="C132" s="52" t="s">
        <v>125</v>
      </c>
      <c r="D132" s="39" t="s">
        <v>1</v>
      </c>
      <c r="E132" s="53">
        <f>E128</f>
        <v>0</v>
      </c>
    </row>
    <row r="133" spans="2:5" ht="15" x14ac:dyDescent="0.25">
      <c r="B133" s="338"/>
      <c r="C133" s="48" t="s">
        <v>193</v>
      </c>
      <c r="D133" s="49" t="s">
        <v>126</v>
      </c>
      <c r="E133" s="51">
        <f>IFERROR(E131/E132,0)</f>
        <v>0</v>
      </c>
    </row>
    <row r="134" spans="2:5" ht="12.75" customHeight="1" x14ac:dyDescent="0.2">
      <c r="B134" s="69"/>
    </row>
    <row r="135" spans="2:5" ht="12.75" customHeight="1" x14ac:dyDescent="0.2">
      <c r="B135" s="69"/>
    </row>
    <row r="136" spans="2:5" x14ac:dyDescent="0.2">
      <c r="C136" s="70" t="s">
        <v>139</v>
      </c>
      <c r="D136" s="71"/>
      <c r="E136" s="72">
        <f>E18+E23+E29+E34+E40+E48+E52+E56+E61+E66</f>
        <v>0</v>
      </c>
    </row>
    <row r="137" spans="2:5" x14ac:dyDescent="0.2">
      <c r="C137" s="73" t="s">
        <v>140</v>
      </c>
      <c r="D137" s="74"/>
      <c r="E137" s="75">
        <f>'0. Übersicht'!C22</f>
        <v>0</v>
      </c>
    </row>
    <row r="138" spans="2:5" x14ac:dyDescent="0.2">
      <c r="C138" s="73" t="s">
        <v>141</v>
      </c>
      <c r="D138" s="74"/>
      <c r="E138" s="75">
        <f>E136-E137</f>
        <v>0</v>
      </c>
    </row>
    <row r="139" spans="2:5" x14ac:dyDescent="0.2">
      <c r="C139" s="76"/>
      <c r="D139" s="76"/>
      <c r="E139" s="77"/>
    </row>
    <row r="140" spans="2:5" x14ac:dyDescent="0.2">
      <c r="C140" s="70" t="s">
        <v>142</v>
      </c>
      <c r="D140" s="71"/>
      <c r="E140" s="72">
        <f>E81+E90+E98+E111+E112+E123+E131</f>
        <v>0</v>
      </c>
    </row>
    <row r="141" spans="2:5" x14ac:dyDescent="0.2">
      <c r="C141" s="78" t="s">
        <v>143</v>
      </c>
      <c r="D141" s="74"/>
      <c r="E141" s="75">
        <f>'0. Übersicht'!D33+'0. Übersicht'!D50</f>
        <v>0</v>
      </c>
    </row>
    <row r="142" spans="2:5" x14ac:dyDescent="0.2">
      <c r="C142" s="73" t="s">
        <v>141</v>
      </c>
      <c r="D142" s="74"/>
      <c r="E142" s="75">
        <f>E140-E141</f>
        <v>0</v>
      </c>
    </row>
  </sheetData>
  <sheetProtection algorithmName="SHA-512" hashValue="E0+2OTFAKEQZvHeVnOOWf/T7kO/fWueZAIo4b/BYS/6PNGJBF6NbJNT//FqbpeEKQNsvbYh3/m9jdPZcxIYBiA==" saltValue="v2z0wQ26QZ6C3UKSWtxnWA==" spinCount="100000" sheet="1" objects="1" scenarios="1"/>
  <mergeCells count="17">
    <mergeCell ref="B127:B129"/>
    <mergeCell ref="B131:B133"/>
    <mergeCell ref="B15:B18"/>
    <mergeCell ref="B20:B23"/>
    <mergeCell ref="B25:B34"/>
    <mergeCell ref="B36:B40"/>
    <mergeCell ref="B71:B81"/>
    <mergeCell ref="B83:B90"/>
    <mergeCell ref="B92:B98"/>
    <mergeCell ref="B4:B10"/>
    <mergeCell ref="B100:B112"/>
    <mergeCell ref="B114:B125"/>
    <mergeCell ref="B42:B48"/>
    <mergeCell ref="B50:B52"/>
    <mergeCell ref="B54:B56"/>
    <mergeCell ref="B58:B61"/>
    <mergeCell ref="B63:B66"/>
  </mergeCells>
  <pageMargins left="0.70866141732283472" right="0.70866141732283472" top="0.78740157480314965" bottom="0.78740157480314965" header="0.31496062992125984" footer="0.31496062992125984"/>
  <pageSetup paperSize="9" scale="97" fitToHeight="3" orientation="portrait" horizontalDpi="0" verticalDpi="0" r:id="rId1"/>
  <rowBreaks count="2" manualBreakCount="2">
    <brk id="41" min="1" max="4" man="1"/>
    <brk id="91" min="1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</sheetPr>
  <dimension ref="B4:F30"/>
  <sheetViews>
    <sheetView showGridLines="0" zoomScale="160" zoomScaleNormal="160" workbookViewId="0">
      <selection activeCell="D16" sqref="D16"/>
    </sheetView>
  </sheetViews>
  <sheetFormatPr baseColWidth="10" defaultColWidth="10.85546875" defaultRowHeight="12.75" x14ac:dyDescent="0.2"/>
  <cols>
    <col min="1" max="1" width="2.28515625" style="36" customWidth="1"/>
    <col min="2" max="2" width="34.5703125" style="36" customWidth="1"/>
    <col min="3" max="3" width="10.85546875" style="36"/>
    <col min="4" max="4" width="17.5703125" style="36" customWidth="1"/>
    <col min="5" max="5" width="12.85546875" style="36" bestFit="1" customWidth="1"/>
    <col min="6" max="16384" width="10.85546875" style="36"/>
  </cols>
  <sheetData>
    <row r="4" spans="2:5" ht="15" x14ac:dyDescent="0.25">
      <c r="B4" s="149" t="s">
        <v>47</v>
      </c>
    </row>
    <row r="6" spans="2:5" ht="13.5" thickBot="1" x14ac:dyDescent="0.25"/>
    <row r="7" spans="2:5" ht="15.75" thickBot="1" x14ac:dyDescent="0.25">
      <c r="B7" s="152" t="s">
        <v>0</v>
      </c>
      <c r="C7" s="153" t="s">
        <v>25</v>
      </c>
      <c r="D7" s="154" t="s">
        <v>26</v>
      </c>
      <c r="E7" s="155"/>
    </row>
    <row r="8" spans="2:5" ht="14.25" x14ac:dyDescent="0.2">
      <c r="B8" s="156" t="s">
        <v>156</v>
      </c>
      <c r="C8" s="157"/>
      <c r="D8" s="32"/>
      <c r="E8" s="155"/>
    </row>
    <row r="9" spans="2:5" ht="14.25" x14ac:dyDescent="0.2">
      <c r="B9" s="158" t="s">
        <v>157</v>
      </c>
      <c r="C9" s="159"/>
      <c r="D9" s="28"/>
      <c r="E9" s="155"/>
    </row>
    <row r="10" spans="2:5" ht="14.25" x14ac:dyDescent="0.2">
      <c r="B10" s="160" t="s">
        <v>43</v>
      </c>
      <c r="C10" s="54" t="s">
        <v>1</v>
      </c>
      <c r="D10" s="29"/>
      <c r="E10" s="150"/>
    </row>
    <row r="11" spans="2:5" ht="14.25" x14ac:dyDescent="0.2">
      <c r="B11" s="160" t="s">
        <v>132</v>
      </c>
      <c r="C11" s="54" t="s">
        <v>1</v>
      </c>
      <c r="D11" s="29"/>
      <c r="E11" s="150"/>
    </row>
    <row r="12" spans="2:5" ht="14.25" x14ac:dyDescent="0.2">
      <c r="B12" s="160" t="s">
        <v>20</v>
      </c>
      <c r="C12" s="54" t="s">
        <v>7</v>
      </c>
      <c r="D12" s="30"/>
      <c r="E12" s="150"/>
    </row>
    <row r="13" spans="2:5" ht="15" thickBot="1" x14ac:dyDescent="0.25">
      <c r="B13" s="161" t="s">
        <v>30</v>
      </c>
      <c r="C13" s="162" t="s">
        <v>9</v>
      </c>
      <c r="D13" s="31"/>
      <c r="E13" s="151"/>
    </row>
    <row r="14" spans="2:5" ht="15" thickBot="1" x14ac:dyDescent="0.25">
      <c r="B14" s="151"/>
      <c r="C14" s="151"/>
      <c r="D14" s="163"/>
      <c r="E14" s="151"/>
    </row>
    <row r="15" spans="2:5" ht="15" x14ac:dyDescent="0.25">
      <c r="B15" s="164" t="s">
        <v>0</v>
      </c>
      <c r="C15" s="165" t="s">
        <v>21</v>
      </c>
      <c r="D15" s="166" t="s">
        <v>31</v>
      </c>
      <c r="E15" s="167" t="s">
        <v>26</v>
      </c>
    </row>
    <row r="16" spans="2:5" ht="14.25" x14ac:dyDescent="0.2">
      <c r="B16" s="160" t="s">
        <v>43</v>
      </c>
      <c r="C16" s="54"/>
      <c r="D16" s="168"/>
      <c r="E16" s="169">
        <f>D10</f>
        <v>0</v>
      </c>
    </row>
    <row r="17" spans="2:6" ht="14.25" x14ac:dyDescent="0.2">
      <c r="B17" s="160" t="s">
        <v>19</v>
      </c>
      <c r="C17" s="54"/>
      <c r="D17" s="168"/>
      <c r="E17" s="169">
        <f>D11</f>
        <v>0</v>
      </c>
    </row>
    <row r="18" spans="2:6" ht="14.25" x14ac:dyDescent="0.2">
      <c r="B18" s="160" t="s">
        <v>275</v>
      </c>
      <c r="C18" s="218"/>
      <c r="D18" s="168"/>
      <c r="E18" s="169">
        <f>E16-E17</f>
        <v>0</v>
      </c>
    </row>
    <row r="19" spans="2:6" ht="15" thickBot="1" x14ac:dyDescent="0.25">
      <c r="B19" s="170" t="s">
        <v>39</v>
      </c>
      <c r="C19" s="174">
        <f>D12</f>
        <v>0</v>
      </c>
      <c r="D19" s="171">
        <f>'0. Übersicht'!C22</f>
        <v>0</v>
      </c>
      <c r="E19" s="172">
        <f>C19*D19*-1</f>
        <v>0</v>
      </c>
    </row>
    <row r="20" spans="2:6" ht="15.75" thickBot="1" x14ac:dyDescent="0.3">
      <c r="B20" s="307" t="s">
        <v>44</v>
      </c>
      <c r="C20" s="308"/>
      <c r="D20" s="309"/>
      <c r="E20" s="310">
        <f>E18+E19</f>
        <v>0</v>
      </c>
    </row>
    <row r="21" spans="2:6" ht="15" thickBot="1" x14ac:dyDescent="0.25">
      <c r="B21" s="173" t="s">
        <v>22</v>
      </c>
      <c r="C21" s="174">
        <f>D13</f>
        <v>0</v>
      </c>
      <c r="D21" s="175">
        <f>'2. Berechnung'!E125</f>
        <v>0</v>
      </c>
      <c r="E21" s="176">
        <f>C21*D21*-1</f>
        <v>0</v>
      </c>
    </row>
    <row r="22" spans="2:6" ht="15.75" thickBot="1" x14ac:dyDescent="0.3">
      <c r="B22" s="307" t="s">
        <v>45</v>
      </c>
      <c r="C22" s="308"/>
      <c r="D22" s="311"/>
      <c r="E22" s="310">
        <f>E20+E21</f>
        <v>0</v>
      </c>
      <c r="F22" s="43"/>
    </row>
    <row r="23" spans="2:6" ht="15" thickBot="1" x14ac:dyDescent="0.25">
      <c r="B23" s="177" t="s">
        <v>127</v>
      </c>
      <c r="C23" s="178">
        <f>D13</f>
        <v>0</v>
      </c>
      <c r="D23" s="179">
        <f>'2. Berechnung'!E129</f>
        <v>0</v>
      </c>
      <c r="E23" s="180">
        <f>C23*D23*-1</f>
        <v>0</v>
      </c>
      <c r="F23" s="43"/>
    </row>
    <row r="24" spans="2:6" ht="15.75" thickBot="1" x14ac:dyDescent="0.3">
      <c r="B24" s="307" t="s">
        <v>46</v>
      </c>
      <c r="C24" s="308"/>
      <c r="D24" s="311"/>
      <c r="E24" s="310">
        <f>E22+E23</f>
        <v>0</v>
      </c>
      <c r="F24" s="43"/>
    </row>
    <row r="25" spans="2:6" ht="15" thickBot="1" x14ac:dyDescent="0.25">
      <c r="B25" s="177" t="s">
        <v>18</v>
      </c>
      <c r="C25" s="178">
        <f>D13</f>
        <v>0</v>
      </c>
      <c r="D25" s="179">
        <f>'2. Berechnung'!E133</f>
        <v>0</v>
      </c>
      <c r="E25" s="180">
        <f>C25*D25*-1</f>
        <v>0</v>
      </c>
      <c r="F25" s="43"/>
    </row>
    <row r="26" spans="2:6" ht="15.75" thickBot="1" x14ac:dyDescent="0.3">
      <c r="B26" s="307" t="s">
        <v>32</v>
      </c>
      <c r="C26" s="312" t="s">
        <v>1</v>
      </c>
      <c r="D26" s="313"/>
      <c r="E26" s="310">
        <f>E24+E25</f>
        <v>0</v>
      </c>
      <c r="F26" s="43"/>
    </row>
    <row r="27" spans="2:6" ht="15" x14ac:dyDescent="0.25">
      <c r="B27" s="219"/>
      <c r="C27" s="220"/>
      <c r="D27" s="221"/>
      <c r="E27" s="222"/>
      <c r="F27" s="43"/>
    </row>
    <row r="28" spans="2:6" x14ac:dyDescent="0.2">
      <c r="B28" s="181" t="s">
        <v>276</v>
      </c>
      <c r="C28" s="182" t="s">
        <v>1</v>
      </c>
      <c r="D28" s="183"/>
      <c r="E28" s="184">
        <f>IFERROR(E26/D13,0)</f>
        <v>0</v>
      </c>
    </row>
    <row r="29" spans="2:6" ht="13.5" thickBot="1" x14ac:dyDescent="0.25">
      <c r="B29" s="185" t="s">
        <v>277</v>
      </c>
      <c r="C29" s="186" t="s">
        <v>1</v>
      </c>
      <c r="D29" s="187"/>
      <c r="E29" s="188">
        <f>IFERROR(E16/D12,0)</f>
        <v>0</v>
      </c>
    </row>
    <row r="30" spans="2:6" x14ac:dyDescent="0.2">
      <c r="E30" s="189"/>
    </row>
  </sheetData>
  <sheetProtection algorithmName="SHA-512" hashValue="yMJG3p6BqgrIyQzRJoqpXldUj3+pJ4QGPD0yoU4Bkv/9/CtXwVA/dAdxyPJjPGUB+Og2Ej4CiFNB7gBIIRk9Wg==" saltValue="g5T5ze2FBrTJX2mJ4Ruzwg==" spinCount="100000" sheet="1"/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59999389629810485"/>
  </sheetPr>
  <dimension ref="B2:G53"/>
  <sheetViews>
    <sheetView showGridLines="0" topLeftCell="A10" zoomScale="115" zoomScaleNormal="115" workbookViewId="0">
      <selection activeCell="D31" sqref="D31"/>
    </sheetView>
  </sheetViews>
  <sheetFormatPr baseColWidth="10" defaultRowHeight="12.75" x14ac:dyDescent="0.2"/>
  <cols>
    <col min="1" max="1" width="1.5703125" customWidth="1"/>
    <col min="2" max="2" width="4.28515625" customWidth="1"/>
    <col min="3" max="3" width="27.7109375" customWidth="1"/>
    <col min="4" max="4" width="14.5703125" customWidth="1"/>
    <col min="5" max="5" width="13.140625" style="13" customWidth="1"/>
    <col min="6" max="6" width="22.140625" customWidth="1"/>
  </cols>
  <sheetData>
    <row r="2" spans="2:6" ht="15" customHeight="1" x14ac:dyDescent="0.25">
      <c r="B2" s="193" t="s">
        <v>198</v>
      </c>
    </row>
    <row r="3" spans="2:6" ht="15" customHeight="1" x14ac:dyDescent="0.25">
      <c r="B3" s="193"/>
    </row>
    <row r="4" spans="2:6" x14ac:dyDescent="0.2">
      <c r="D4" s="340" t="s">
        <v>186</v>
      </c>
      <c r="E4" s="341"/>
      <c r="F4" s="323" t="s">
        <v>188</v>
      </c>
    </row>
    <row r="5" spans="2:6" ht="14.25" x14ac:dyDescent="0.2">
      <c r="B5" s="88" t="s">
        <v>166</v>
      </c>
      <c r="C5" s="88" t="s">
        <v>173</v>
      </c>
      <c r="D5" s="200">
        <f>'0. Übersicht'!D14</f>
        <v>0</v>
      </c>
      <c r="E5" s="201">
        <f>IFERROR(D5/$D$18,0)</f>
        <v>0</v>
      </c>
      <c r="F5" s="194">
        <v>1.18E-2</v>
      </c>
    </row>
    <row r="6" spans="2:6" ht="14.25" x14ac:dyDescent="0.2">
      <c r="B6" s="88" t="s">
        <v>160</v>
      </c>
      <c r="C6" s="88" t="s">
        <v>174</v>
      </c>
      <c r="D6" s="191">
        <f>'0. Übersicht'!D15+'0. Übersicht'!D16+'0. Übersicht'!D17</f>
        <v>0</v>
      </c>
      <c r="E6" s="201">
        <f t="shared" ref="E6:E17" si="0">IFERROR(D6/$D$18,0)</f>
        <v>0</v>
      </c>
      <c r="F6" s="194">
        <v>2.0199999999999999E-2</v>
      </c>
    </row>
    <row r="7" spans="2:6" ht="14.25" x14ac:dyDescent="0.2">
      <c r="B7" s="88" t="s">
        <v>167</v>
      </c>
      <c r="C7" s="88" t="s">
        <v>175</v>
      </c>
      <c r="D7" s="191">
        <f>'0. Übersicht'!D18+'0. Übersicht'!D19</f>
        <v>0</v>
      </c>
      <c r="E7" s="201">
        <f t="shared" si="0"/>
        <v>0</v>
      </c>
      <c r="F7" s="194">
        <v>8.3599999999999994E-2</v>
      </c>
    </row>
    <row r="8" spans="2:6" ht="14.25" x14ac:dyDescent="0.2">
      <c r="B8" s="88" t="s">
        <v>161</v>
      </c>
      <c r="C8" s="88" t="s">
        <v>176</v>
      </c>
      <c r="D8" s="191">
        <f>'0. Übersicht'!D20+'0. Übersicht'!D21+'0. Übersicht'!D27+'0. Übersicht'!D28</f>
        <v>0</v>
      </c>
      <c r="E8" s="201">
        <f t="shared" si="0"/>
        <v>0</v>
      </c>
      <c r="F8" s="194">
        <v>0.1275</v>
      </c>
    </row>
    <row r="9" spans="2:6" ht="14.25" x14ac:dyDescent="0.2">
      <c r="B9" s="88" t="s">
        <v>168</v>
      </c>
      <c r="C9" s="88" t="s">
        <v>177</v>
      </c>
      <c r="D9" s="191">
        <f>'0. Übersicht'!D30</f>
        <v>0</v>
      </c>
      <c r="E9" s="201">
        <f t="shared" si="0"/>
        <v>0</v>
      </c>
      <c r="F9" s="194">
        <v>2.3300000000000001E-2</v>
      </c>
    </row>
    <row r="10" spans="2:6" ht="14.25" x14ac:dyDescent="0.2">
      <c r="B10" s="88" t="s">
        <v>162</v>
      </c>
      <c r="C10" s="88" t="s">
        <v>178</v>
      </c>
      <c r="D10" s="191">
        <v>0</v>
      </c>
      <c r="E10" s="201">
        <f t="shared" si="0"/>
        <v>0</v>
      </c>
      <c r="F10" s="194">
        <v>3.8999999999999998E-3</v>
      </c>
    </row>
    <row r="11" spans="2:6" ht="14.25" x14ac:dyDescent="0.2">
      <c r="B11" s="88" t="s">
        <v>169</v>
      </c>
      <c r="C11" s="88" t="s">
        <v>179</v>
      </c>
      <c r="D11" s="191">
        <f>'0. Übersicht'!D29</f>
        <v>0</v>
      </c>
      <c r="E11" s="201">
        <f t="shared" si="0"/>
        <v>0</v>
      </c>
      <c r="F11" s="194">
        <v>0.11210000000000001</v>
      </c>
    </row>
    <row r="12" spans="2:6" ht="14.25" x14ac:dyDescent="0.2">
      <c r="B12" s="88" t="s">
        <v>163</v>
      </c>
      <c r="C12" s="88" t="s">
        <v>180</v>
      </c>
      <c r="D12" s="191">
        <f>'0. Übersicht'!D41</f>
        <v>0</v>
      </c>
      <c r="E12" s="201">
        <f t="shared" si="0"/>
        <v>0</v>
      </c>
      <c r="F12" s="194">
        <v>1.24E-2</v>
      </c>
    </row>
    <row r="13" spans="2:6" ht="14.25" x14ac:dyDescent="0.2">
      <c r="B13" s="88" t="s">
        <v>170</v>
      </c>
      <c r="C13" s="88" t="s">
        <v>181</v>
      </c>
      <c r="D13" s="191">
        <f>'0. Übersicht'!D32</f>
        <v>0</v>
      </c>
      <c r="E13" s="201">
        <f t="shared" si="0"/>
        <v>0</v>
      </c>
      <c r="F13" s="194">
        <v>0.46039999999999998</v>
      </c>
    </row>
    <row r="14" spans="2:6" ht="14.25" x14ac:dyDescent="0.2">
      <c r="B14" s="88" t="s">
        <v>164</v>
      </c>
      <c r="C14" s="88" t="s">
        <v>182</v>
      </c>
      <c r="D14" s="191">
        <f>'0. Übersicht'!D50-'0. Übersicht'!D39-'0. Übersicht'!D41</f>
        <v>0</v>
      </c>
      <c r="E14" s="201">
        <f t="shared" si="0"/>
        <v>0</v>
      </c>
      <c r="F14" s="194">
        <v>5.7299999999999997E-2</v>
      </c>
    </row>
    <row r="15" spans="2:6" ht="14.25" x14ac:dyDescent="0.2">
      <c r="B15" s="88" t="s">
        <v>171</v>
      </c>
      <c r="C15" s="88" t="s">
        <v>208</v>
      </c>
      <c r="D15" s="191">
        <f>'0. Übersicht'!D39</f>
        <v>0</v>
      </c>
      <c r="E15" s="201">
        <f t="shared" si="0"/>
        <v>0</v>
      </c>
      <c r="F15" s="194">
        <v>4.4699999999999997E-2</v>
      </c>
    </row>
    <row r="16" spans="2:6" ht="14.25" x14ac:dyDescent="0.2">
      <c r="B16" s="88" t="s">
        <v>165</v>
      </c>
      <c r="C16" s="88" t="s">
        <v>183</v>
      </c>
      <c r="D16" s="191">
        <v>0</v>
      </c>
      <c r="E16" s="201">
        <f t="shared" si="0"/>
        <v>0</v>
      </c>
      <c r="F16" s="194">
        <v>3.3500000000000002E-2</v>
      </c>
    </row>
    <row r="17" spans="2:7" ht="14.25" x14ac:dyDescent="0.2">
      <c r="B17" s="195" t="s">
        <v>172</v>
      </c>
      <c r="C17" s="195" t="s">
        <v>184</v>
      </c>
      <c r="D17" s="191">
        <v>0</v>
      </c>
      <c r="E17" s="201">
        <f t="shared" si="0"/>
        <v>0</v>
      </c>
      <c r="F17" s="194">
        <v>9.2999999999999992E-3</v>
      </c>
    </row>
    <row r="18" spans="2:7" ht="15" x14ac:dyDescent="0.2">
      <c r="B18" s="92"/>
      <c r="C18" s="231" t="s">
        <v>94</v>
      </c>
      <c r="D18" s="229">
        <f>SUM(D5:D17)</f>
        <v>0</v>
      </c>
      <c r="E18" s="202">
        <f>SUM(E5:E17)</f>
        <v>0</v>
      </c>
      <c r="F18" s="202">
        <f>SUM(F5:F17)</f>
        <v>0.99999999999999989</v>
      </c>
      <c r="G18" s="206"/>
    </row>
    <row r="19" spans="2:7" ht="15" x14ac:dyDescent="0.2">
      <c r="B19" s="203"/>
      <c r="C19" s="230" t="s">
        <v>187</v>
      </c>
      <c r="D19" s="208">
        <f>'0. Übersicht'!D22-'0. Übersicht'!D13+'0. Übersicht'!D33+'0. Übersicht'!D50</f>
        <v>0</v>
      </c>
      <c r="E19" s="205"/>
      <c r="F19" s="205"/>
      <c r="G19" s="206"/>
    </row>
    <row r="20" spans="2:7" ht="15" x14ac:dyDescent="0.2">
      <c r="B20" s="203"/>
      <c r="C20" s="209" t="s">
        <v>141</v>
      </c>
      <c r="D20" s="210">
        <f>D18-D19</f>
        <v>0</v>
      </c>
      <c r="E20" s="205"/>
      <c r="F20" s="205"/>
      <c r="G20" s="206"/>
    </row>
    <row r="21" spans="2:7" ht="15" x14ac:dyDescent="0.2">
      <c r="B21" s="203"/>
      <c r="C21" s="203"/>
      <c r="D21" s="204"/>
      <c r="E21" s="205"/>
      <c r="F21" s="205"/>
      <c r="G21" s="206"/>
    </row>
    <row r="22" spans="2:7" ht="15" x14ac:dyDescent="0.2">
      <c r="B22" s="203"/>
      <c r="C22" s="214" t="s">
        <v>194</v>
      </c>
      <c r="D22" s="196">
        <f>'2. Berechnung'!E8</f>
        <v>0</v>
      </c>
      <c r="E22" s="205"/>
      <c r="F22" s="205"/>
      <c r="G22" s="206"/>
    </row>
    <row r="23" spans="2:7" ht="15.75" thickBot="1" x14ac:dyDescent="0.25">
      <c r="B23" s="203"/>
      <c r="C23" s="276" t="s">
        <v>195</v>
      </c>
      <c r="D23" s="272">
        <f>'2. Berechnung'!E7</f>
        <v>0</v>
      </c>
      <c r="E23" s="205"/>
      <c r="F23" s="205"/>
      <c r="G23" s="206"/>
    </row>
    <row r="24" spans="2:7" ht="15" x14ac:dyDescent="0.2">
      <c r="B24" s="203"/>
      <c r="C24" s="277" t="s">
        <v>216</v>
      </c>
      <c r="D24" s="279">
        <f>IFERROR(D18/D22,0)</f>
        <v>0</v>
      </c>
      <c r="E24" s="205"/>
      <c r="F24" s="205"/>
      <c r="G24" s="206"/>
    </row>
    <row r="25" spans="2:7" ht="15.75" thickBot="1" x14ac:dyDescent="0.25">
      <c r="B25" s="203"/>
      <c r="C25" s="278" t="s">
        <v>217</v>
      </c>
      <c r="D25" s="280">
        <f>IFERROR(D43/D22,0)</f>
        <v>0</v>
      </c>
      <c r="E25" s="205"/>
      <c r="F25" s="205"/>
      <c r="G25" s="206"/>
    </row>
    <row r="26" spans="2:7" ht="15.75" thickBot="1" x14ac:dyDescent="0.25">
      <c r="B26" s="203"/>
      <c r="C26" s="324" t="s">
        <v>278</v>
      </c>
      <c r="D26" s="325">
        <f>D24+D25</f>
        <v>0</v>
      </c>
      <c r="E26" s="205"/>
      <c r="F26" s="190" t="s">
        <v>218</v>
      </c>
      <c r="G26" s="206"/>
    </row>
    <row r="27" spans="2:7" ht="15" x14ac:dyDescent="0.2">
      <c r="B27" s="203"/>
      <c r="C27" s="192"/>
      <c r="D27" s="212"/>
      <c r="E27" s="205"/>
      <c r="F27" s="281" t="s">
        <v>227</v>
      </c>
      <c r="G27" s="206"/>
    </row>
    <row r="28" spans="2:7" ht="15" x14ac:dyDescent="0.2">
      <c r="B28" s="203"/>
      <c r="C28" s="192"/>
      <c r="D28" s="212"/>
      <c r="E28" s="205"/>
      <c r="F28" s="281"/>
      <c r="G28" s="206"/>
    </row>
    <row r="29" spans="2:7" ht="15.75" x14ac:dyDescent="0.25">
      <c r="B29" s="193" t="s">
        <v>280</v>
      </c>
      <c r="C29" s="193"/>
      <c r="D29" s="212"/>
      <c r="E29" s="205"/>
      <c r="F29" s="281"/>
      <c r="G29" s="206"/>
    </row>
    <row r="30" spans="2:7" ht="15" x14ac:dyDescent="0.2">
      <c r="B30" s="203"/>
      <c r="C30" s="203"/>
      <c r="D30" s="204"/>
      <c r="E30" s="205"/>
      <c r="F30" s="205"/>
    </row>
    <row r="31" spans="2:7" ht="14.25" x14ac:dyDescent="0.2">
      <c r="B31" s="192"/>
      <c r="C31" s="88" t="s">
        <v>190</v>
      </c>
      <c r="D31" s="88" t="s">
        <v>189</v>
      </c>
    </row>
    <row r="32" spans="2:7" ht="14.25" x14ac:dyDescent="0.2">
      <c r="B32" s="192"/>
      <c r="C32" s="223"/>
      <c r="D32" s="224"/>
      <c r="F32" s="275" t="s">
        <v>200</v>
      </c>
    </row>
    <row r="33" spans="2:6" ht="14.25" x14ac:dyDescent="0.2">
      <c r="B33" s="197"/>
      <c r="C33" s="225"/>
      <c r="D33" s="226"/>
      <c r="E33" s="198"/>
      <c r="F33" s="228" t="s">
        <v>202</v>
      </c>
    </row>
    <row r="34" spans="2:6" ht="15" thickBot="1" x14ac:dyDescent="0.25">
      <c r="B34" s="197"/>
      <c r="C34" s="216" t="s">
        <v>191</v>
      </c>
      <c r="D34" s="217">
        <f>IFERROR((D33-D32)/D32,0)</f>
        <v>0</v>
      </c>
      <c r="E34" s="212"/>
      <c r="F34" s="1"/>
    </row>
    <row r="35" spans="2:6" ht="15" thickTop="1" x14ac:dyDescent="0.2">
      <c r="B35" s="197"/>
      <c r="C35" s="211" t="s">
        <v>192</v>
      </c>
      <c r="D35" s="200">
        <f>D18*D34</f>
        <v>0</v>
      </c>
      <c r="E35" s="198"/>
      <c r="F35" s="1"/>
    </row>
    <row r="36" spans="2:6" ht="14.25" x14ac:dyDescent="0.2">
      <c r="B36" s="197"/>
      <c r="C36" s="213" t="s">
        <v>193</v>
      </c>
      <c r="D36" s="200">
        <f>IFERROR(D18/D22,0)</f>
        <v>0</v>
      </c>
      <c r="E36" s="198"/>
      <c r="F36" s="1"/>
    </row>
    <row r="37" spans="2:6" ht="15" thickBot="1" x14ac:dyDescent="0.25">
      <c r="B37" s="197"/>
      <c r="C37" s="271" t="s">
        <v>279</v>
      </c>
      <c r="D37" s="272">
        <f>D36*D34</f>
        <v>0</v>
      </c>
      <c r="E37" s="198"/>
      <c r="F37" s="1"/>
    </row>
    <row r="38" spans="2:6" ht="15.75" thickBot="1" x14ac:dyDescent="0.25">
      <c r="B38" s="197"/>
      <c r="C38" s="327" t="s">
        <v>215</v>
      </c>
      <c r="D38" s="328">
        <f>D36+D37</f>
        <v>0</v>
      </c>
      <c r="E38" s="198"/>
      <c r="F38" s="274" t="s">
        <v>220</v>
      </c>
    </row>
    <row r="39" spans="2:6" x14ac:dyDescent="0.2">
      <c r="C39" s="215"/>
    </row>
    <row r="40" spans="2:6" ht="15.75" x14ac:dyDescent="0.25">
      <c r="B40" s="193" t="s">
        <v>217</v>
      </c>
      <c r="C40" s="1"/>
      <c r="D40" s="1"/>
    </row>
    <row r="41" spans="2:6" ht="14.25" x14ac:dyDescent="0.2">
      <c r="C41" s="192"/>
      <c r="D41" s="199"/>
    </row>
    <row r="42" spans="2:6" ht="14.25" x14ac:dyDescent="0.2">
      <c r="C42" s="88" t="s">
        <v>190</v>
      </c>
      <c r="D42" s="88" t="s">
        <v>189</v>
      </c>
    </row>
    <row r="43" spans="2:6" ht="14.25" x14ac:dyDescent="0.2">
      <c r="C43" s="213" t="s">
        <v>196</v>
      </c>
      <c r="D43" s="191">
        <f>'0. Übersicht'!D13</f>
        <v>0</v>
      </c>
    </row>
    <row r="44" spans="2:6" ht="14.25" x14ac:dyDescent="0.2">
      <c r="C44" s="223"/>
      <c r="D44" s="224"/>
      <c r="F44" s="275" t="s">
        <v>200</v>
      </c>
    </row>
    <row r="45" spans="2:6" ht="14.25" x14ac:dyDescent="0.2">
      <c r="C45" s="225"/>
      <c r="D45" s="226"/>
      <c r="F45" s="227" t="s">
        <v>201</v>
      </c>
    </row>
    <row r="46" spans="2:6" ht="13.5" thickBot="1" x14ac:dyDescent="0.25">
      <c r="C46" s="216" t="s">
        <v>191</v>
      </c>
      <c r="D46" s="217">
        <f>IFERROR((D45-D44)/D44,0)</f>
        <v>0</v>
      </c>
    </row>
    <row r="47" spans="2:6" ht="15" thickTop="1" x14ac:dyDescent="0.2">
      <c r="C47" s="211" t="s">
        <v>192</v>
      </c>
      <c r="D47" s="200">
        <f>D43*D46</f>
        <v>0</v>
      </c>
      <c r="E47" s="282"/>
    </row>
    <row r="48" spans="2:6" ht="14.25" x14ac:dyDescent="0.2">
      <c r="C48" s="213" t="s">
        <v>281</v>
      </c>
      <c r="D48" s="191">
        <f>IFERROR(D23/D43,0)</f>
        <v>0</v>
      </c>
    </row>
    <row r="49" spans="3:6" ht="15" thickBot="1" x14ac:dyDescent="0.25">
      <c r="C49" s="271" t="s">
        <v>197</v>
      </c>
      <c r="D49" s="196">
        <f>D48*D46</f>
        <v>0</v>
      </c>
    </row>
    <row r="50" spans="3:6" ht="15.75" thickBot="1" x14ac:dyDescent="0.25">
      <c r="C50" s="327" t="s">
        <v>215</v>
      </c>
      <c r="D50" s="328">
        <f>IFERROR((D43+D47)/D22,0)</f>
        <v>0</v>
      </c>
      <c r="F50" s="274" t="s">
        <v>221</v>
      </c>
    </row>
    <row r="51" spans="3:6" ht="13.5" thickBot="1" x14ac:dyDescent="0.25"/>
    <row r="52" spans="3:6" ht="30.75" thickBot="1" x14ac:dyDescent="0.3">
      <c r="C52" s="326" t="s">
        <v>282</v>
      </c>
      <c r="D52" s="273">
        <f>D38+D50</f>
        <v>0</v>
      </c>
      <c r="F52" s="275" t="s">
        <v>222</v>
      </c>
    </row>
    <row r="53" spans="3:6" x14ac:dyDescent="0.2">
      <c r="F53" s="275"/>
    </row>
  </sheetData>
  <sheetProtection algorithmName="SHA-512" hashValue="StxeASTqMAeYCVBt0XqdGICQZ0taxb7I7HGiefHDs8aO4mwQCtsfH9Itw6RUvfVU2xDmfKQhVW2rw1cFY4u22w==" saltValue="RRSerl+S7Y8HeojX/NZfXQ==" spinCount="100000" sheet="1"/>
  <mergeCells count="1">
    <mergeCell ref="D4:E4"/>
  </mergeCells>
  <hyperlinks>
    <hyperlink ref="F45" r:id="rId1" xr:uid="{00000000-0004-0000-0500-000000000000}"/>
    <hyperlink ref="F33" r:id="rId2" xr:uid="{00000000-0004-0000-0500-000001000000}"/>
  </hyperlink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AA1BA-E278-4975-A512-329E165E1239}">
  <sheetPr>
    <tabColor theme="4" tint="0.39997558519241921"/>
  </sheetPr>
  <dimension ref="B2:T66"/>
  <sheetViews>
    <sheetView showGridLines="0" zoomScale="130" zoomScaleNormal="130" workbookViewId="0">
      <selection activeCell="D12" sqref="D12"/>
    </sheetView>
  </sheetViews>
  <sheetFormatPr baseColWidth="10" defaultRowHeight="12.75" x14ac:dyDescent="0.2"/>
  <cols>
    <col min="1" max="1" width="1.5703125" customWidth="1"/>
    <col min="2" max="2" width="4.28515625" customWidth="1"/>
    <col min="3" max="3" width="35.5703125" customWidth="1"/>
    <col min="4" max="4" width="14.140625" customWidth="1"/>
    <col min="5" max="5" width="13.140625" style="13" customWidth="1"/>
  </cols>
  <sheetData>
    <row r="2" spans="2:5" ht="15" customHeight="1" x14ac:dyDescent="0.25">
      <c r="B2" s="193" t="s">
        <v>224</v>
      </c>
    </row>
    <row r="3" spans="2:5" ht="15" customHeight="1" x14ac:dyDescent="0.25">
      <c r="B3" s="193"/>
    </row>
    <row r="4" spans="2:5" x14ac:dyDescent="0.2">
      <c r="D4" s="340" t="s">
        <v>186</v>
      </c>
      <c r="E4" s="341"/>
    </row>
    <row r="5" spans="2:5" ht="14.25" x14ac:dyDescent="0.2">
      <c r="B5" s="88" t="s">
        <v>166</v>
      </c>
      <c r="C5" s="88" t="s">
        <v>173</v>
      </c>
      <c r="D5" s="200">
        <f>'0. Übersicht'!D14</f>
        <v>0</v>
      </c>
      <c r="E5" s="201">
        <f>IFERROR(D5/$D$19,0)</f>
        <v>0</v>
      </c>
    </row>
    <row r="6" spans="2:5" ht="14.25" x14ac:dyDescent="0.2">
      <c r="B6" s="88" t="s">
        <v>160</v>
      </c>
      <c r="C6" s="88" t="s">
        <v>174</v>
      </c>
      <c r="D6" s="191">
        <f>'0. Übersicht'!D15+'0. Übersicht'!D16+'0. Übersicht'!D17</f>
        <v>0</v>
      </c>
      <c r="E6" s="201">
        <f t="shared" ref="E6:E18" si="0">IFERROR(D6/$D$19,0)</f>
        <v>0</v>
      </c>
    </row>
    <row r="7" spans="2:5" ht="14.25" x14ac:dyDescent="0.2">
      <c r="B7" s="88" t="s">
        <v>167</v>
      </c>
      <c r="C7" s="88" t="s">
        <v>175</v>
      </c>
      <c r="D7" s="191">
        <f>'0. Übersicht'!D18+'0. Übersicht'!D19</f>
        <v>0</v>
      </c>
      <c r="E7" s="201">
        <f t="shared" si="0"/>
        <v>0</v>
      </c>
    </row>
    <row r="8" spans="2:5" ht="14.25" x14ac:dyDescent="0.2">
      <c r="B8" s="88" t="s">
        <v>161</v>
      </c>
      <c r="C8" s="88" t="s">
        <v>176</v>
      </c>
      <c r="D8" s="191">
        <f>'0. Übersicht'!D20+'0. Übersicht'!D21+'0. Übersicht'!D27+'0. Übersicht'!D28</f>
        <v>0</v>
      </c>
      <c r="E8" s="201">
        <f t="shared" si="0"/>
        <v>0</v>
      </c>
    </row>
    <row r="9" spans="2:5" ht="14.25" x14ac:dyDescent="0.2">
      <c r="B9" s="88" t="s">
        <v>168</v>
      </c>
      <c r="C9" s="88" t="s">
        <v>177</v>
      </c>
      <c r="D9" s="191">
        <f>'0. Übersicht'!D30</f>
        <v>0</v>
      </c>
      <c r="E9" s="201">
        <f t="shared" si="0"/>
        <v>0</v>
      </c>
    </row>
    <row r="10" spans="2:5" ht="14.25" x14ac:dyDescent="0.2">
      <c r="B10" s="88" t="s">
        <v>162</v>
      </c>
      <c r="C10" s="88" t="s">
        <v>178</v>
      </c>
      <c r="D10" s="191">
        <v>0</v>
      </c>
      <c r="E10" s="201">
        <f t="shared" si="0"/>
        <v>0</v>
      </c>
    </row>
    <row r="11" spans="2:5" ht="14.25" x14ac:dyDescent="0.2">
      <c r="B11" s="88" t="s">
        <v>169</v>
      </c>
      <c r="C11" s="88" t="s">
        <v>179</v>
      </c>
      <c r="D11" s="191">
        <f>'0. Übersicht'!D29</f>
        <v>0</v>
      </c>
      <c r="E11" s="201">
        <f t="shared" si="0"/>
        <v>0</v>
      </c>
    </row>
    <row r="12" spans="2:5" ht="14.25" x14ac:dyDescent="0.2">
      <c r="B12" s="88" t="s">
        <v>163</v>
      </c>
      <c r="C12" s="88" t="s">
        <v>180</v>
      </c>
      <c r="D12" s="191">
        <f>'0. Übersicht'!D41</f>
        <v>0</v>
      </c>
      <c r="E12" s="201">
        <f t="shared" si="0"/>
        <v>0</v>
      </c>
    </row>
    <row r="13" spans="2:5" ht="14.25" x14ac:dyDescent="0.2">
      <c r="B13" s="88" t="s">
        <v>170</v>
      </c>
      <c r="C13" s="88" t="s">
        <v>181</v>
      </c>
      <c r="D13" s="191">
        <f>'0. Übersicht'!D32</f>
        <v>0</v>
      </c>
      <c r="E13" s="201">
        <f t="shared" si="0"/>
        <v>0</v>
      </c>
    </row>
    <row r="14" spans="2:5" ht="14.25" x14ac:dyDescent="0.2">
      <c r="B14" s="88" t="s">
        <v>164</v>
      </c>
      <c r="C14" s="88" t="s">
        <v>182</v>
      </c>
      <c r="D14" s="191">
        <f>'0. Übersicht'!D50-'0. Übersicht'!D39-'0. Übersicht'!D41</f>
        <v>0</v>
      </c>
      <c r="E14" s="201">
        <f t="shared" si="0"/>
        <v>0</v>
      </c>
    </row>
    <row r="15" spans="2:5" ht="14.25" x14ac:dyDescent="0.2">
      <c r="B15" s="88" t="s">
        <v>171</v>
      </c>
      <c r="C15" s="88" t="s">
        <v>208</v>
      </c>
      <c r="D15" s="191">
        <f>'0. Übersicht'!D39</f>
        <v>0</v>
      </c>
      <c r="E15" s="201">
        <f t="shared" si="0"/>
        <v>0</v>
      </c>
    </row>
    <row r="16" spans="2:5" ht="14.25" x14ac:dyDescent="0.2">
      <c r="B16" s="88" t="s">
        <v>165</v>
      </c>
      <c r="C16" s="88" t="s">
        <v>183</v>
      </c>
      <c r="D16" s="191">
        <v>0</v>
      </c>
      <c r="E16" s="201">
        <f t="shared" si="0"/>
        <v>0</v>
      </c>
    </row>
    <row r="17" spans="2:20" ht="14.25" x14ac:dyDescent="0.2">
      <c r="B17" s="195" t="s">
        <v>172</v>
      </c>
      <c r="C17" s="195" t="s">
        <v>184</v>
      </c>
      <c r="D17" s="191">
        <v>0</v>
      </c>
      <c r="E17" s="201">
        <f t="shared" si="0"/>
        <v>0</v>
      </c>
    </row>
    <row r="18" spans="2:20" ht="14.25" x14ac:dyDescent="0.2">
      <c r="B18" s="195" t="s">
        <v>283</v>
      </c>
      <c r="C18" s="235" t="s">
        <v>185</v>
      </c>
      <c r="D18" s="236">
        <f>'0. Übersicht'!D13</f>
        <v>0</v>
      </c>
      <c r="E18" s="304">
        <f t="shared" si="0"/>
        <v>0</v>
      </c>
      <c r="I18" s="15"/>
    </row>
    <row r="19" spans="2:20" ht="15" x14ac:dyDescent="0.2">
      <c r="B19" s="92"/>
      <c r="C19" s="231" t="s">
        <v>94</v>
      </c>
      <c r="D19" s="229">
        <f>SUM(D5:D18)</f>
        <v>0</v>
      </c>
      <c r="E19" s="202">
        <f>SUM(E5:E18)</f>
        <v>0</v>
      </c>
      <c r="F19" s="206"/>
    </row>
    <row r="20" spans="2:20" ht="15" x14ac:dyDescent="0.2">
      <c r="B20" s="203"/>
      <c r="C20" s="230" t="s">
        <v>187</v>
      </c>
      <c r="D20" s="208">
        <f>'0. Übersicht'!D22+'0. Übersicht'!D33+'0. Übersicht'!D50</f>
        <v>0</v>
      </c>
      <c r="E20" s="205"/>
      <c r="F20" s="206"/>
      <c r="I20" s="15"/>
    </row>
    <row r="21" spans="2:20" ht="15" x14ac:dyDescent="0.2">
      <c r="B21" s="203"/>
      <c r="C21" s="209" t="s">
        <v>141</v>
      </c>
      <c r="D21" s="210">
        <f>D19-D20</f>
        <v>0</v>
      </c>
      <c r="E21" s="205"/>
      <c r="F21" s="206"/>
    </row>
    <row r="22" spans="2:20" ht="15" x14ac:dyDescent="0.2">
      <c r="B22" s="203"/>
      <c r="C22" s="203"/>
      <c r="D22" s="204"/>
      <c r="E22" s="205"/>
      <c r="F22" s="206"/>
    </row>
    <row r="23" spans="2:20" ht="15" x14ac:dyDescent="0.2">
      <c r="B23" s="203"/>
      <c r="C23" s="214" t="s">
        <v>194</v>
      </c>
      <c r="D23" s="196">
        <f>'2. Berechnung'!E8</f>
        <v>0</v>
      </c>
      <c r="E23" s="205"/>
      <c r="F23" s="206"/>
    </row>
    <row r="24" spans="2:20" ht="15" x14ac:dyDescent="0.2">
      <c r="B24" s="203"/>
      <c r="C24" s="128" t="s">
        <v>195</v>
      </c>
      <c r="D24" s="200">
        <f>'2. Berechnung'!E7</f>
        <v>0</v>
      </c>
      <c r="E24" s="205"/>
      <c r="F24" s="206"/>
    </row>
    <row r="25" spans="2:20" ht="15.75" thickBot="1" x14ac:dyDescent="0.25">
      <c r="B25" s="203"/>
      <c r="C25" s="203"/>
      <c r="D25" s="204"/>
      <c r="E25" s="205"/>
      <c r="G25" s="275" t="s">
        <v>284</v>
      </c>
    </row>
    <row r="26" spans="2:20" ht="15.75" thickBot="1" x14ac:dyDescent="0.25">
      <c r="B26" s="203"/>
      <c r="C26" s="329" t="s">
        <v>209</v>
      </c>
      <c r="D26" s="328">
        <f>IFERROR(D19/D23,0)</f>
        <v>0</v>
      </c>
      <c r="E26" s="205"/>
      <c r="G26" s="283" t="s">
        <v>219</v>
      </c>
    </row>
    <row r="27" spans="2:20" ht="15" x14ac:dyDescent="0.2">
      <c r="B27" s="203"/>
      <c r="C27" s="203"/>
      <c r="D27" s="204"/>
      <c r="E27" s="205"/>
    </row>
    <row r="28" spans="2:20" ht="27" thickBot="1" x14ac:dyDescent="0.45">
      <c r="C28" s="237"/>
      <c r="D28" s="238" t="s">
        <v>210</v>
      </c>
      <c r="E28"/>
    </row>
    <row r="29" spans="2:20" x14ac:dyDescent="0.2">
      <c r="C29" s="239" t="s">
        <v>285</v>
      </c>
      <c r="D29" s="284"/>
      <c r="E29" s="240">
        <f>D30</f>
        <v>0</v>
      </c>
      <c r="F29" s="240">
        <f t="shared" ref="F29:T29" si="1">E30</f>
        <v>0</v>
      </c>
      <c r="G29" s="240">
        <f t="shared" si="1"/>
        <v>0</v>
      </c>
      <c r="H29" s="240">
        <f t="shared" si="1"/>
        <v>0</v>
      </c>
      <c r="I29" s="240">
        <f t="shared" si="1"/>
        <v>0</v>
      </c>
      <c r="J29" s="240">
        <f t="shared" si="1"/>
        <v>0</v>
      </c>
      <c r="K29" s="240">
        <f t="shared" si="1"/>
        <v>0</v>
      </c>
      <c r="L29" s="240">
        <f>K30</f>
        <v>0</v>
      </c>
      <c r="M29" s="240">
        <f t="shared" si="1"/>
        <v>0</v>
      </c>
      <c r="N29" s="240">
        <f t="shared" si="1"/>
        <v>0</v>
      </c>
      <c r="O29" s="240">
        <f t="shared" si="1"/>
        <v>0</v>
      </c>
      <c r="P29" s="240">
        <f t="shared" si="1"/>
        <v>0</v>
      </c>
      <c r="Q29" s="240">
        <f t="shared" si="1"/>
        <v>0</v>
      </c>
      <c r="R29" s="240">
        <f t="shared" si="1"/>
        <v>0</v>
      </c>
      <c r="S29" s="240">
        <f t="shared" si="1"/>
        <v>0</v>
      </c>
      <c r="T29" s="241">
        <f t="shared" si="1"/>
        <v>0</v>
      </c>
    </row>
    <row r="30" spans="2:20" x14ac:dyDescent="0.2">
      <c r="C30" s="242" t="s">
        <v>286</v>
      </c>
      <c r="D30" s="285"/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s="286"/>
      <c r="R30" s="286"/>
      <c r="S30" s="286"/>
      <c r="T30" s="331"/>
    </row>
    <row r="31" spans="2:20" x14ac:dyDescent="0.2">
      <c r="C31" s="243" t="s">
        <v>287</v>
      </c>
      <c r="D31" s="293"/>
      <c r="E31" s="294">
        <f>D32</f>
        <v>0</v>
      </c>
      <c r="F31" s="294">
        <f t="shared" ref="F31:T31" si="2">E32</f>
        <v>0</v>
      </c>
      <c r="G31" s="294">
        <f t="shared" si="2"/>
        <v>0</v>
      </c>
      <c r="H31" s="294">
        <f t="shared" si="2"/>
        <v>0</v>
      </c>
      <c r="I31" s="294">
        <f t="shared" si="2"/>
        <v>0</v>
      </c>
      <c r="J31" s="294">
        <f t="shared" si="2"/>
        <v>0</v>
      </c>
      <c r="K31" s="294">
        <f t="shared" si="2"/>
        <v>0</v>
      </c>
      <c r="L31" s="294">
        <f t="shared" si="2"/>
        <v>0</v>
      </c>
      <c r="M31" s="294">
        <f t="shared" si="2"/>
        <v>0</v>
      </c>
      <c r="N31" s="294">
        <f t="shared" si="2"/>
        <v>0</v>
      </c>
      <c r="O31" s="294">
        <f t="shared" si="2"/>
        <v>0</v>
      </c>
      <c r="P31" s="294">
        <f t="shared" si="2"/>
        <v>0</v>
      </c>
      <c r="Q31" s="294">
        <f t="shared" si="2"/>
        <v>0</v>
      </c>
      <c r="R31" s="294">
        <f t="shared" si="2"/>
        <v>0</v>
      </c>
      <c r="S31" s="294">
        <f t="shared" si="2"/>
        <v>0</v>
      </c>
      <c r="T31" s="295">
        <f t="shared" si="2"/>
        <v>0</v>
      </c>
    </row>
    <row r="32" spans="2:20" x14ac:dyDescent="0.2">
      <c r="C32" s="242" t="s">
        <v>288</v>
      </c>
      <c r="D32" s="296"/>
      <c r="E32" s="297"/>
      <c r="F32" s="297"/>
      <c r="G32" s="297"/>
      <c r="H32" s="297"/>
      <c r="I32" s="297"/>
      <c r="J32" s="297"/>
      <c r="K32" s="297"/>
      <c r="L32" s="297"/>
      <c r="M32" s="297"/>
      <c r="N32" s="297"/>
      <c r="O32" s="297"/>
      <c r="P32" s="297"/>
      <c r="Q32" s="297"/>
      <c r="R32" s="297"/>
      <c r="S32" s="297"/>
      <c r="T32" s="298"/>
    </row>
    <row r="33" spans="3:20" x14ac:dyDescent="0.2">
      <c r="C33" s="243" t="s">
        <v>211</v>
      </c>
      <c r="D33" s="299">
        <f>D32-D31</f>
        <v>0</v>
      </c>
      <c r="E33" s="300">
        <f t="shared" ref="E33:T33" si="3">E32-E31</f>
        <v>0</v>
      </c>
      <c r="F33" s="300">
        <f t="shared" si="3"/>
        <v>0</v>
      </c>
      <c r="G33" s="300">
        <f t="shared" si="3"/>
        <v>0</v>
      </c>
      <c r="H33" s="300">
        <f t="shared" si="3"/>
        <v>0</v>
      </c>
      <c r="I33" s="300">
        <f t="shared" si="3"/>
        <v>0</v>
      </c>
      <c r="J33" s="300">
        <f t="shared" si="3"/>
        <v>0</v>
      </c>
      <c r="K33" s="300">
        <f t="shared" si="3"/>
        <v>0</v>
      </c>
      <c r="L33" s="300">
        <f t="shared" si="3"/>
        <v>0</v>
      </c>
      <c r="M33" s="300">
        <f t="shared" si="3"/>
        <v>0</v>
      </c>
      <c r="N33" s="300">
        <f t="shared" si="3"/>
        <v>0</v>
      </c>
      <c r="O33" s="300">
        <f t="shared" si="3"/>
        <v>0</v>
      </c>
      <c r="P33" s="300">
        <f t="shared" si="3"/>
        <v>0</v>
      </c>
      <c r="Q33" s="300">
        <f t="shared" si="3"/>
        <v>0</v>
      </c>
      <c r="R33" s="300">
        <f t="shared" si="3"/>
        <v>0</v>
      </c>
      <c r="S33" s="300">
        <f t="shared" si="3"/>
        <v>0</v>
      </c>
      <c r="T33" s="301">
        <f t="shared" si="3"/>
        <v>0</v>
      </c>
    </row>
    <row r="34" spans="3:20" ht="13.5" thickBot="1" x14ac:dyDescent="0.25">
      <c r="C34" s="244" t="s">
        <v>212</v>
      </c>
      <c r="D34" s="245">
        <f t="shared" ref="D34:T34" si="4">IFERROR(D33/D31,0)</f>
        <v>0</v>
      </c>
      <c r="E34" s="330">
        <f t="shared" si="4"/>
        <v>0</v>
      </c>
      <c r="F34" s="330">
        <f t="shared" si="4"/>
        <v>0</v>
      </c>
      <c r="G34" s="246">
        <f t="shared" si="4"/>
        <v>0</v>
      </c>
      <c r="H34" s="330">
        <f t="shared" si="4"/>
        <v>0</v>
      </c>
      <c r="I34" s="330">
        <f t="shared" si="4"/>
        <v>0</v>
      </c>
      <c r="J34" s="330">
        <f t="shared" si="4"/>
        <v>0</v>
      </c>
      <c r="K34" s="330">
        <f t="shared" si="4"/>
        <v>0</v>
      </c>
      <c r="L34" s="330">
        <f t="shared" si="4"/>
        <v>0</v>
      </c>
      <c r="M34" s="330">
        <f t="shared" si="4"/>
        <v>0</v>
      </c>
      <c r="N34" s="330">
        <f t="shared" si="4"/>
        <v>0</v>
      </c>
      <c r="O34" s="330">
        <f t="shared" si="4"/>
        <v>0</v>
      </c>
      <c r="P34" s="330">
        <f t="shared" si="4"/>
        <v>0</v>
      </c>
      <c r="Q34" s="330">
        <f t="shared" si="4"/>
        <v>0</v>
      </c>
      <c r="R34" s="330">
        <f t="shared" si="4"/>
        <v>0</v>
      </c>
      <c r="S34" s="330">
        <f t="shared" si="4"/>
        <v>0</v>
      </c>
      <c r="T34" s="247">
        <f t="shared" si="4"/>
        <v>0</v>
      </c>
    </row>
    <row r="35" spans="3:20" ht="13.5" thickBot="1" x14ac:dyDescent="0.25">
      <c r="E35"/>
    </row>
    <row r="36" spans="3:20" x14ac:dyDescent="0.2">
      <c r="C36" s="239" t="s">
        <v>294</v>
      </c>
      <c r="D36" s="248">
        <f>D38-D37</f>
        <v>1</v>
      </c>
      <c r="E36" s="249">
        <f>IFERROR(E41/E43,0)</f>
        <v>0</v>
      </c>
      <c r="F36" s="249">
        <f t="shared" ref="F36:T36" si="5">IFERROR(F41/F43,0)</f>
        <v>0</v>
      </c>
      <c r="G36" s="249">
        <f t="shared" si="5"/>
        <v>0</v>
      </c>
      <c r="H36" s="249">
        <f t="shared" si="5"/>
        <v>0</v>
      </c>
      <c r="I36" s="249">
        <f t="shared" si="5"/>
        <v>0</v>
      </c>
      <c r="J36" s="249">
        <f t="shared" si="5"/>
        <v>0</v>
      </c>
      <c r="K36" s="249">
        <f t="shared" si="5"/>
        <v>0</v>
      </c>
      <c r="L36" s="249">
        <f t="shared" si="5"/>
        <v>0</v>
      </c>
      <c r="M36" s="249">
        <f t="shared" si="5"/>
        <v>0</v>
      </c>
      <c r="N36" s="249">
        <f t="shared" si="5"/>
        <v>0</v>
      </c>
      <c r="O36" s="249">
        <f t="shared" si="5"/>
        <v>0</v>
      </c>
      <c r="P36" s="249">
        <f t="shared" si="5"/>
        <v>0</v>
      </c>
      <c r="Q36" s="249">
        <f t="shared" si="5"/>
        <v>0</v>
      </c>
      <c r="R36" s="249">
        <f t="shared" si="5"/>
        <v>0</v>
      </c>
      <c r="S36" s="249">
        <f t="shared" si="5"/>
        <v>0</v>
      </c>
      <c r="T36" s="250">
        <f t="shared" si="5"/>
        <v>0</v>
      </c>
    </row>
    <row r="37" spans="3:20" x14ac:dyDescent="0.2">
      <c r="C37" s="242" t="s">
        <v>289</v>
      </c>
      <c r="D37" s="303">
        <f>E18</f>
        <v>0</v>
      </c>
      <c r="E37" s="251">
        <f>IFERROR(E42/E43,0)</f>
        <v>0</v>
      </c>
      <c r="F37" s="251">
        <f t="shared" ref="F37:T37" si="6">IFERROR(F42/F43,0)</f>
        <v>0</v>
      </c>
      <c r="G37" s="251">
        <f t="shared" si="6"/>
        <v>0</v>
      </c>
      <c r="H37" s="251">
        <f t="shared" si="6"/>
        <v>0</v>
      </c>
      <c r="I37" s="251">
        <f t="shared" si="6"/>
        <v>0</v>
      </c>
      <c r="J37" s="251">
        <f t="shared" si="6"/>
        <v>0</v>
      </c>
      <c r="K37" s="251">
        <f t="shared" si="6"/>
        <v>0</v>
      </c>
      <c r="L37" s="251">
        <f t="shared" si="6"/>
        <v>0</v>
      </c>
      <c r="M37" s="251">
        <f t="shared" si="6"/>
        <v>0</v>
      </c>
      <c r="N37" s="251">
        <f t="shared" si="6"/>
        <v>0</v>
      </c>
      <c r="O37" s="251">
        <f t="shared" si="6"/>
        <v>0</v>
      </c>
      <c r="P37" s="251">
        <f t="shared" si="6"/>
        <v>0</v>
      </c>
      <c r="Q37" s="251">
        <f t="shared" si="6"/>
        <v>0</v>
      </c>
      <c r="R37" s="251">
        <f t="shared" si="6"/>
        <v>0</v>
      </c>
      <c r="S37" s="251">
        <f t="shared" si="6"/>
        <v>0</v>
      </c>
      <c r="T37" s="252">
        <f t="shared" si="6"/>
        <v>0</v>
      </c>
    </row>
    <row r="38" spans="3:20" ht="13.5" thickBot="1" x14ac:dyDescent="0.25">
      <c r="C38" s="244" t="s">
        <v>213</v>
      </c>
      <c r="D38" s="253">
        <v>1</v>
      </c>
      <c r="E38" s="254">
        <f>E36+E37</f>
        <v>0</v>
      </c>
      <c r="F38" s="254">
        <f>SUM(F36:F37)</f>
        <v>0</v>
      </c>
      <c r="G38" s="254">
        <f>SUM(G36:G37)</f>
        <v>0</v>
      </c>
      <c r="H38" s="254">
        <f>SUM(H36:H37)</f>
        <v>0</v>
      </c>
      <c r="I38" s="254">
        <f>SUM(I36:I37)</f>
        <v>0</v>
      </c>
      <c r="J38" s="254">
        <f>SUM(J36:J37)</f>
        <v>0</v>
      </c>
      <c r="K38" s="254">
        <f t="shared" ref="K38:T38" si="7">SUM(K36:K37)</f>
        <v>0</v>
      </c>
      <c r="L38" s="254">
        <f t="shared" si="7"/>
        <v>0</v>
      </c>
      <c r="M38" s="254">
        <f t="shared" si="7"/>
        <v>0</v>
      </c>
      <c r="N38" s="254">
        <f t="shared" si="7"/>
        <v>0</v>
      </c>
      <c r="O38" s="254">
        <f t="shared" si="7"/>
        <v>0</v>
      </c>
      <c r="P38" s="254">
        <f t="shared" si="7"/>
        <v>0</v>
      </c>
      <c r="Q38" s="254">
        <f t="shared" si="7"/>
        <v>0</v>
      </c>
      <c r="R38" s="254">
        <f t="shared" si="7"/>
        <v>0</v>
      </c>
      <c r="S38" s="254">
        <f t="shared" si="7"/>
        <v>0</v>
      </c>
      <c r="T38" s="255">
        <f t="shared" si="7"/>
        <v>0</v>
      </c>
    </row>
    <row r="39" spans="3:20" ht="13.5" thickBot="1" x14ac:dyDescent="0.25">
      <c r="E39"/>
    </row>
    <row r="40" spans="3:20" ht="13.5" thickBot="1" x14ac:dyDescent="0.25">
      <c r="C40" s="287" t="s">
        <v>223</v>
      </c>
      <c r="D40" s="289"/>
      <c r="E40" s="290"/>
      <c r="F40" s="290"/>
      <c r="G40" s="290"/>
      <c r="H40" s="290"/>
      <c r="I40" s="290"/>
      <c r="J40" s="290"/>
      <c r="K40" s="290"/>
      <c r="L40" s="290"/>
      <c r="M40" s="290"/>
      <c r="N40" s="290"/>
      <c r="O40" s="290"/>
      <c r="P40" s="290"/>
      <c r="Q40" s="290"/>
      <c r="R40" s="290"/>
      <c r="S40" s="290"/>
      <c r="T40" s="288"/>
    </row>
    <row r="41" spans="3:20" x14ac:dyDescent="0.2">
      <c r="C41" s="239" t="s">
        <v>290</v>
      </c>
      <c r="D41" s="291">
        <f>D43*D36</f>
        <v>0</v>
      </c>
      <c r="E41" s="256">
        <f>D41+(D41*E40)</f>
        <v>0</v>
      </c>
      <c r="F41" s="256">
        <f t="shared" ref="F41:T41" si="8">E41+(E41*F40)</f>
        <v>0</v>
      </c>
      <c r="G41" s="256">
        <f t="shared" si="8"/>
        <v>0</v>
      </c>
      <c r="H41" s="256">
        <f t="shared" si="8"/>
        <v>0</v>
      </c>
      <c r="I41" s="256">
        <f t="shared" si="8"/>
        <v>0</v>
      </c>
      <c r="J41" s="256">
        <f t="shared" si="8"/>
        <v>0</v>
      </c>
      <c r="K41" s="256">
        <f t="shared" si="8"/>
        <v>0</v>
      </c>
      <c r="L41" s="256">
        <f t="shared" si="8"/>
        <v>0</v>
      </c>
      <c r="M41" s="256">
        <f t="shared" si="8"/>
        <v>0</v>
      </c>
      <c r="N41" s="256">
        <f t="shared" si="8"/>
        <v>0</v>
      </c>
      <c r="O41" s="256">
        <f t="shared" si="8"/>
        <v>0</v>
      </c>
      <c r="P41" s="256">
        <f t="shared" si="8"/>
        <v>0</v>
      </c>
      <c r="Q41" s="256">
        <f t="shared" si="8"/>
        <v>0</v>
      </c>
      <c r="R41" s="256">
        <f t="shared" si="8"/>
        <v>0</v>
      </c>
      <c r="S41" s="256">
        <f t="shared" si="8"/>
        <v>0</v>
      </c>
      <c r="T41" s="257">
        <f t="shared" si="8"/>
        <v>0</v>
      </c>
    </row>
    <row r="42" spans="3:20" x14ac:dyDescent="0.2">
      <c r="C42" s="242" t="s">
        <v>291</v>
      </c>
      <c r="D42" s="292">
        <f>D43*D37</f>
        <v>0</v>
      </c>
      <c r="E42" s="258">
        <f>D50</f>
        <v>0</v>
      </c>
      <c r="F42" s="258">
        <f t="shared" ref="F42:T42" si="9">E50</f>
        <v>0</v>
      </c>
      <c r="G42" s="258">
        <f t="shared" si="9"/>
        <v>0</v>
      </c>
      <c r="H42" s="258">
        <f t="shared" si="9"/>
        <v>0</v>
      </c>
      <c r="I42" s="258">
        <f t="shared" si="9"/>
        <v>0</v>
      </c>
      <c r="J42" s="258">
        <f t="shared" si="9"/>
        <v>0</v>
      </c>
      <c r="K42" s="258">
        <f t="shared" si="9"/>
        <v>0</v>
      </c>
      <c r="L42" s="258">
        <f t="shared" si="9"/>
        <v>0</v>
      </c>
      <c r="M42" s="258">
        <f t="shared" si="9"/>
        <v>0</v>
      </c>
      <c r="N42" s="258">
        <f t="shared" si="9"/>
        <v>0</v>
      </c>
      <c r="O42" s="258">
        <f t="shared" si="9"/>
        <v>0</v>
      </c>
      <c r="P42" s="258">
        <f t="shared" si="9"/>
        <v>0</v>
      </c>
      <c r="Q42" s="258">
        <f t="shared" si="9"/>
        <v>0</v>
      </c>
      <c r="R42" s="258">
        <f t="shared" si="9"/>
        <v>0</v>
      </c>
      <c r="S42" s="258">
        <f t="shared" si="9"/>
        <v>0</v>
      </c>
      <c r="T42" s="259">
        <f t="shared" si="9"/>
        <v>0</v>
      </c>
    </row>
    <row r="43" spans="3:20" ht="13.5" thickBot="1" x14ac:dyDescent="0.25">
      <c r="C43" s="244" t="s">
        <v>296</v>
      </c>
      <c r="D43" s="302">
        <f>D26</f>
        <v>0</v>
      </c>
      <c r="E43" s="260">
        <f>E41+E42</f>
        <v>0</v>
      </c>
      <c r="F43" s="260">
        <f t="shared" ref="F43:T43" si="10">F41+F42</f>
        <v>0</v>
      </c>
      <c r="G43" s="260">
        <f t="shared" si="10"/>
        <v>0</v>
      </c>
      <c r="H43" s="260">
        <f t="shared" si="10"/>
        <v>0</v>
      </c>
      <c r="I43" s="260">
        <f t="shared" si="10"/>
        <v>0</v>
      </c>
      <c r="J43" s="260">
        <f t="shared" si="10"/>
        <v>0</v>
      </c>
      <c r="K43" s="260">
        <f t="shared" si="10"/>
        <v>0</v>
      </c>
      <c r="L43" s="260">
        <f t="shared" si="10"/>
        <v>0</v>
      </c>
      <c r="M43" s="260">
        <f t="shared" si="10"/>
        <v>0</v>
      </c>
      <c r="N43" s="260">
        <f t="shared" si="10"/>
        <v>0</v>
      </c>
      <c r="O43" s="260">
        <f t="shared" si="10"/>
        <v>0</v>
      </c>
      <c r="P43" s="260">
        <f t="shared" si="10"/>
        <v>0</v>
      </c>
      <c r="Q43" s="260">
        <f t="shared" si="10"/>
        <v>0</v>
      </c>
      <c r="R43" s="260">
        <f t="shared" si="10"/>
        <v>0</v>
      </c>
      <c r="S43" s="260">
        <f t="shared" si="10"/>
        <v>0</v>
      </c>
      <c r="T43" s="261">
        <f t="shared" si="10"/>
        <v>0</v>
      </c>
    </row>
    <row r="44" spans="3:20" ht="13.5" thickBot="1" x14ac:dyDescent="0.25"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</row>
    <row r="45" spans="3:20" x14ac:dyDescent="0.2">
      <c r="C45" s="239" t="s">
        <v>292</v>
      </c>
      <c r="D45" s="291">
        <f>D42</f>
        <v>0</v>
      </c>
      <c r="E45" s="256">
        <f t="shared" ref="E45:T45" si="11">E42</f>
        <v>0</v>
      </c>
      <c r="F45" s="256">
        <f t="shared" si="11"/>
        <v>0</v>
      </c>
      <c r="G45" s="256">
        <f t="shared" si="11"/>
        <v>0</v>
      </c>
      <c r="H45" s="256">
        <f t="shared" si="11"/>
        <v>0</v>
      </c>
      <c r="I45" s="256">
        <f t="shared" si="11"/>
        <v>0</v>
      </c>
      <c r="J45" s="256">
        <f t="shared" si="11"/>
        <v>0</v>
      </c>
      <c r="K45" s="256">
        <f t="shared" si="11"/>
        <v>0</v>
      </c>
      <c r="L45" s="256">
        <f t="shared" si="11"/>
        <v>0</v>
      </c>
      <c r="M45" s="256">
        <f t="shared" si="11"/>
        <v>0</v>
      </c>
      <c r="N45" s="256">
        <f t="shared" si="11"/>
        <v>0</v>
      </c>
      <c r="O45" s="256">
        <f t="shared" si="11"/>
        <v>0</v>
      </c>
      <c r="P45" s="256">
        <f t="shared" si="11"/>
        <v>0</v>
      </c>
      <c r="Q45" s="256">
        <f t="shared" si="11"/>
        <v>0</v>
      </c>
      <c r="R45" s="256">
        <f t="shared" si="11"/>
        <v>0</v>
      </c>
      <c r="S45" s="256">
        <f t="shared" si="11"/>
        <v>0</v>
      </c>
      <c r="T45" s="257">
        <f t="shared" si="11"/>
        <v>0</v>
      </c>
    </row>
    <row r="46" spans="3:20" x14ac:dyDescent="0.2">
      <c r="C46" s="242" t="s">
        <v>297</v>
      </c>
      <c r="D46" s="262">
        <f t="shared" ref="D46:T46" si="12">D34</f>
        <v>0</v>
      </c>
      <c r="E46" s="251">
        <f t="shared" si="12"/>
        <v>0</v>
      </c>
      <c r="F46" s="251">
        <f t="shared" si="12"/>
        <v>0</v>
      </c>
      <c r="G46" s="251">
        <f t="shared" si="12"/>
        <v>0</v>
      </c>
      <c r="H46" s="251">
        <f t="shared" si="12"/>
        <v>0</v>
      </c>
      <c r="I46" s="251">
        <f t="shared" si="12"/>
        <v>0</v>
      </c>
      <c r="J46" s="251">
        <f t="shared" si="12"/>
        <v>0</v>
      </c>
      <c r="K46" s="251">
        <f t="shared" si="12"/>
        <v>0</v>
      </c>
      <c r="L46" s="251">
        <f t="shared" si="12"/>
        <v>0</v>
      </c>
      <c r="M46" s="251">
        <f t="shared" si="12"/>
        <v>0</v>
      </c>
      <c r="N46" s="251">
        <f t="shared" si="12"/>
        <v>0</v>
      </c>
      <c r="O46" s="251">
        <f t="shared" si="12"/>
        <v>0</v>
      </c>
      <c r="P46" s="251">
        <f t="shared" si="12"/>
        <v>0</v>
      </c>
      <c r="Q46" s="251">
        <f t="shared" si="12"/>
        <v>0</v>
      </c>
      <c r="R46" s="251">
        <f t="shared" si="12"/>
        <v>0</v>
      </c>
      <c r="S46" s="251">
        <f t="shared" si="12"/>
        <v>0</v>
      </c>
      <c r="T46" s="252">
        <f t="shared" si="12"/>
        <v>0</v>
      </c>
    </row>
    <row r="47" spans="3:20" ht="13.5" thickBot="1" x14ac:dyDescent="0.25">
      <c r="C47" s="244" t="s">
        <v>293</v>
      </c>
      <c r="D47" s="263">
        <f>D45*D34</f>
        <v>0</v>
      </c>
      <c r="E47" s="264">
        <f t="shared" ref="E47:T47" si="13">E45*E34</f>
        <v>0</v>
      </c>
      <c r="F47" s="264">
        <f t="shared" si="13"/>
        <v>0</v>
      </c>
      <c r="G47" s="264">
        <f t="shared" si="13"/>
        <v>0</v>
      </c>
      <c r="H47" s="264">
        <f t="shared" si="13"/>
        <v>0</v>
      </c>
      <c r="I47" s="264">
        <f t="shared" si="13"/>
        <v>0</v>
      </c>
      <c r="J47" s="264">
        <f t="shared" si="13"/>
        <v>0</v>
      </c>
      <c r="K47" s="264">
        <f t="shared" si="13"/>
        <v>0</v>
      </c>
      <c r="L47" s="264">
        <f t="shared" si="13"/>
        <v>0</v>
      </c>
      <c r="M47" s="264">
        <f t="shared" si="13"/>
        <v>0</v>
      </c>
      <c r="N47" s="264">
        <f t="shared" si="13"/>
        <v>0</v>
      </c>
      <c r="O47" s="264">
        <f t="shared" si="13"/>
        <v>0</v>
      </c>
      <c r="P47" s="264">
        <f t="shared" si="13"/>
        <v>0</v>
      </c>
      <c r="Q47" s="264">
        <f t="shared" si="13"/>
        <v>0</v>
      </c>
      <c r="R47" s="264">
        <f t="shared" si="13"/>
        <v>0</v>
      </c>
      <c r="S47" s="264">
        <f t="shared" si="13"/>
        <v>0</v>
      </c>
      <c r="T47" s="265">
        <f t="shared" si="13"/>
        <v>0</v>
      </c>
    </row>
    <row r="48" spans="3:20" ht="13.5" thickBot="1" x14ac:dyDescent="0.25"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</row>
    <row r="49" spans="3:20" x14ac:dyDescent="0.2">
      <c r="C49" s="239" t="s">
        <v>295</v>
      </c>
      <c r="D49" s="266">
        <f t="shared" ref="D49:T49" si="14">D41</f>
        <v>0</v>
      </c>
      <c r="E49" s="256">
        <f t="shared" si="14"/>
        <v>0</v>
      </c>
      <c r="F49" s="256">
        <f t="shared" si="14"/>
        <v>0</v>
      </c>
      <c r="G49" s="256">
        <f t="shared" si="14"/>
        <v>0</v>
      </c>
      <c r="H49" s="256">
        <f t="shared" si="14"/>
        <v>0</v>
      </c>
      <c r="I49" s="256">
        <f t="shared" si="14"/>
        <v>0</v>
      </c>
      <c r="J49" s="256">
        <f t="shared" si="14"/>
        <v>0</v>
      </c>
      <c r="K49" s="256">
        <f t="shared" si="14"/>
        <v>0</v>
      </c>
      <c r="L49" s="256">
        <f t="shared" si="14"/>
        <v>0</v>
      </c>
      <c r="M49" s="256">
        <f t="shared" si="14"/>
        <v>0</v>
      </c>
      <c r="N49" s="256">
        <f t="shared" si="14"/>
        <v>0</v>
      </c>
      <c r="O49" s="256">
        <f t="shared" si="14"/>
        <v>0</v>
      </c>
      <c r="P49" s="256">
        <f t="shared" si="14"/>
        <v>0</v>
      </c>
      <c r="Q49" s="256">
        <f t="shared" si="14"/>
        <v>0</v>
      </c>
      <c r="R49" s="256">
        <f t="shared" si="14"/>
        <v>0</v>
      </c>
      <c r="S49" s="256">
        <f t="shared" si="14"/>
        <v>0</v>
      </c>
      <c r="T49" s="256">
        <f t="shared" si="14"/>
        <v>0</v>
      </c>
    </row>
    <row r="50" spans="3:20" x14ac:dyDescent="0.2">
      <c r="C50" s="242" t="s">
        <v>292</v>
      </c>
      <c r="D50" s="267">
        <f>D42+D47</f>
        <v>0</v>
      </c>
      <c r="E50" s="258">
        <f t="shared" ref="E50:T50" si="15">E42+E47</f>
        <v>0</v>
      </c>
      <c r="F50" s="258">
        <f t="shared" si="15"/>
        <v>0</v>
      </c>
      <c r="G50" s="258">
        <f t="shared" si="15"/>
        <v>0</v>
      </c>
      <c r="H50" s="258">
        <f t="shared" si="15"/>
        <v>0</v>
      </c>
      <c r="I50" s="258">
        <f t="shared" si="15"/>
        <v>0</v>
      </c>
      <c r="J50" s="258">
        <f t="shared" si="15"/>
        <v>0</v>
      </c>
      <c r="K50" s="258">
        <f t="shared" si="15"/>
        <v>0</v>
      </c>
      <c r="L50" s="258">
        <f t="shared" si="15"/>
        <v>0</v>
      </c>
      <c r="M50" s="258">
        <f t="shared" si="15"/>
        <v>0</v>
      </c>
      <c r="N50" s="258">
        <f t="shared" si="15"/>
        <v>0</v>
      </c>
      <c r="O50" s="258">
        <f t="shared" si="15"/>
        <v>0</v>
      </c>
      <c r="P50" s="258">
        <f t="shared" si="15"/>
        <v>0</v>
      </c>
      <c r="Q50" s="258">
        <f t="shared" si="15"/>
        <v>0</v>
      </c>
      <c r="R50" s="258">
        <f t="shared" si="15"/>
        <v>0</v>
      </c>
      <c r="S50" s="258">
        <f t="shared" si="15"/>
        <v>0</v>
      </c>
      <c r="T50" s="258">
        <f t="shared" si="15"/>
        <v>0</v>
      </c>
    </row>
    <row r="51" spans="3:20" ht="16.5" thickBot="1" x14ac:dyDescent="0.3">
      <c r="C51" s="268" t="s">
        <v>214</v>
      </c>
      <c r="D51" s="269">
        <f>SUM(D49:D50)</f>
        <v>0</v>
      </c>
      <c r="E51" s="270">
        <f t="shared" ref="E51:T51" si="16">SUM(E49:E50)</f>
        <v>0</v>
      </c>
      <c r="F51" s="270">
        <f t="shared" si="16"/>
        <v>0</v>
      </c>
      <c r="G51" s="270">
        <f t="shared" si="16"/>
        <v>0</v>
      </c>
      <c r="H51" s="270">
        <f t="shared" si="16"/>
        <v>0</v>
      </c>
      <c r="I51" s="270">
        <f t="shared" si="16"/>
        <v>0</v>
      </c>
      <c r="J51" s="270">
        <f t="shared" si="16"/>
        <v>0</v>
      </c>
      <c r="K51" s="270">
        <f t="shared" si="16"/>
        <v>0</v>
      </c>
      <c r="L51" s="270">
        <f t="shared" si="16"/>
        <v>0</v>
      </c>
      <c r="M51" s="270">
        <f t="shared" si="16"/>
        <v>0</v>
      </c>
      <c r="N51" s="270">
        <f t="shared" si="16"/>
        <v>0</v>
      </c>
      <c r="O51" s="270">
        <f t="shared" si="16"/>
        <v>0</v>
      </c>
      <c r="P51" s="270">
        <f t="shared" si="16"/>
        <v>0</v>
      </c>
      <c r="Q51" s="270">
        <f t="shared" si="16"/>
        <v>0</v>
      </c>
      <c r="R51" s="270">
        <f t="shared" si="16"/>
        <v>0</v>
      </c>
      <c r="S51" s="270">
        <f t="shared" si="16"/>
        <v>0</v>
      </c>
      <c r="T51" s="270">
        <f t="shared" si="16"/>
        <v>0</v>
      </c>
    </row>
    <row r="52" spans="3:20" ht="13.5" thickTop="1" x14ac:dyDescent="0.2">
      <c r="D52" s="15"/>
      <c r="E52" s="15"/>
      <c r="F52" s="15"/>
      <c r="G52" s="15"/>
      <c r="H52" s="15"/>
      <c r="I52" s="15"/>
      <c r="J52" s="15"/>
      <c r="K52" s="15"/>
    </row>
    <row r="53" spans="3:20" s="1" customFormat="1" x14ac:dyDescent="0.2"/>
    <row r="54" spans="3:20" s="1" customFormat="1" x14ac:dyDescent="0.2"/>
    <row r="55" spans="3:20" s="1" customFormat="1" x14ac:dyDescent="0.2"/>
    <row r="56" spans="3:20" s="1" customFormat="1" x14ac:dyDescent="0.2"/>
    <row r="57" spans="3:20" s="1" customFormat="1" x14ac:dyDescent="0.2"/>
    <row r="58" spans="3:20" s="1" customFormat="1" x14ac:dyDescent="0.2"/>
    <row r="59" spans="3:20" s="1" customFormat="1" x14ac:dyDescent="0.2"/>
    <row r="60" spans="3:20" s="1" customFormat="1" x14ac:dyDescent="0.2"/>
    <row r="61" spans="3:20" s="1" customFormat="1" x14ac:dyDescent="0.2"/>
    <row r="62" spans="3:20" s="1" customFormat="1" x14ac:dyDescent="0.2"/>
    <row r="63" spans="3:20" s="1" customFormat="1" x14ac:dyDescent="0.2"/>
    <row r="64" spans="3:20" s="1" customFormat="1" x14ac:dyDescent="0.2"/>
    <row r="65" s="1" customFormat="1" x14ac:dyDescent="0.2"/>
    <row r="66" s="1" customFormat="1" x14ac:dyDescent="0.2"/>
  </sheetData>
  <sheetProtection algorithmName="SHA-512" hashValue="VqgmLYYcp5nonKtcP7jDf9LTuKM4/AgXlITjk/t1Zr11ObtXNE5nhYzOgkJCg1ZVb/Bp+uk/CnqL6MArGXJ5WA==" saltValue="OhweTxJ3kdvUfdsRAV25fQ==" spinCount="100000" sheet="1"/>
  <mergeCells count="1">
    <mergeCell ref="D4:E4"/>
  </mergeCells>
  <hyperlinks>
    <hyperlink ref="G26" r:id="rId1" xr:uid="{DE1F37FE-0ACA-407F-81A7-CD98DD88BC41}"/>
  </hyperlinks>
  <pageMargins left="0.7" right="0.7" top="0.78740157499999996" bottom="0.78740157499999996" header="0.3" footer="0.3"/>
  <pageSetup paperSize="9" orientation="portrait" horizontalDpi="0" verticalDpi="0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BD95EA54-5F64-4603-9AFC-26AE024204D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'5. Treibstoff Planer '!D51:D51</xm:f>
              <xm:sqref>D51</xm:sqref>
            </x14:sparkline>
            <x14:sparkline>
              <xm:f>'5. Treibstoff Planer '!E51:E51</xm:f>
              <xm:sqref>E51</xm:sqref>
            </x14:sparkline>
            <x14:sparkline>
              <xm:f>'5. Treibstoff Planer '!F51:F51</xm:f>
              <xm:sqref>F51</xm:sqref>
            </x14:sparkline>
            <x14:sparkline>
              <xm:f>'5. Treibstoff Planer '!G51:G51</xm:f>
              <xm:sqref>G51</xm:sqref>
            </x14:sparkline>
            <x14:sparkline>
              <xm:f>'5. Treibstoff Planer '!H51:H51</xm:f>
              <xm:sqref>H51</xm:sqref>
            </x14:sparkline>
            <x14:sparkline>
              <xm:f>'5. Treibstoff Planer '!I51:I51</xm:f>
              <xm:sqref>I51</xm:sqref>
            </x14:sparkline>
            <x14:sparkline>
              <xm:f>'5. Treibstoff Planer '!J51:J51</xm:f>
              <xm:sqref>J51</xm:sqref>
            </x14:sparkline>
            <x14:sparkline>
              <xm:f>'5. Treibstoff Planer '!K51:K51</xm:f>
              <xm:sqref>K51</xm:sqref>
            </x14:sparkline>
            <x14:sparkline>
              <xm:f>'5. Treibstoff Planer '!L51:L51</xm:f>
              <xm:sqref>L51</xm:sqref>
            </x14:sparkline>
            <x14:sparkline>
              <xm:f>'5. Treibstoff Planer '!M51:M51</xm:f>
              <xm:sqref>M51</xm:sqref>
            </x14:sparkline>
            <x14:sparkline>
              <xm:f>'5. Treibstoff Planer '!N51:N51</xm:f>
              <xm:sqref>N51</xm:sqref>
            </x14:sparkline>
            <x14:sparkline>
              <xm:f>'5. Treibstoff Planer '!O51:O51</xm:f>
              <xm:sqref>O51</xm:sqref>
            </x14:sparkline>
            <x14:sparkline>
              <xm:f>'5. Treibstoff Planer '!P51:P51</xm:f>
              <xm:sqref>P51</xm:sqref>
            </x14:sparkline>
            <x14:sparkline>
              <xm:f>'5. Treibstoff Planer '!Q51:Q51</xm:f>
              <xm:sqref>Q51</xm:sqref>
            </x14:sparkline>
            <x14:sparkline>
              <xm:f>'5. Treibstoff Planer '!R51:R51</xm:f>
              <xm:sqref>R51</xm:sqref>
            </x14:sparkline>
            <x14:sparkline>
              <xm:f>'5. Treibstoff Planer '!S51:S51</xm:f>
              <xm:sqref>S51</xm:sqref>
            </x14:sparkline>
            <x14:sparkline>
              <xm:f>'5. Treibstoff Planer '!T51:T51</xm:f>
              <xm:sqref>T51</xm:sqref>
            </x14:sparkline>
          </x14:sparklines>
        </x14:sparklineGroup>
      </x14:sparklineGroup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59999389629810485"/>
  </sheetPr>
  <dimension ref="B2:G35"/>
  <sheetViews>
    <sheetView workbookViewId="0">
      <selection activeCell="C2" sqref="C2:D28"/>
    </sheetView>
  </sheetViews>
  <sheetFormatPr baseColWidth="10" defaultRowHeight="12.75" x14ac:dyDescent="0.2"/>
  <cols>
    <col min="3" max="3" width="24" bestFit="1" customWidth="1"/>
    <col min="4" max="4" width="14.140625" style="15" bestFit="1" customWidth="1"/>
    <col min="5" max="5" width="10.85546875" style="207"/>
  </cols>
  <sheetData>
    <row r="2" spans="2:7" x14ac:dyDescent="0.2">
      <c r="B2" s="190" t="s">
        <v>204</v>
      </c>
      <c r="C2" t="str">
        <f>'0. Übersicht'!B13</f>
        <v>Treibstoff</v>
      </c>
      <c r="D2" s="15">
        <f>'0. Übersicht'!D13</f>
        <v>0</v>
      </c>
      <c r="E2" s="207" t="e">
        <f>D2/$D$30</f>
        <v>#DIV/0!</v>
      </c>
      <c r="G2" s="190"/>
    </row>
    <row r="3" spans="2:7" x14ac:dyDescent="0.2">
      <c r="B3" s="190" t="s">
        <v>204</v>
      </c>
      <c r="C3" t="str">
        <f>'0. Übersicht'!B14</f>
        <v>Öl- und Schmierstoff</v>
      </c>
      <c r="D3" s="15">
        <f>'0. Übersicht'!D14</f>
        <v>0</v>
      </c>
      <c r="E3" s="207" t="e">
        <f t="shared" ref="E3:E28" si="0">D3/$D$30</f>
        <v>#DIV/0!</v>
      </c>
    </row>
    <row r="4" spans="2:7" x14ac:dyDescent="0.2">
      <c r="B4" s="190" t="s">
        <v>204</v>
      </c>
      <c r="C4" t="str">
        <f>'0. Übersicht'!B15</f>
        <v xml:space="preserve">Bereifung Fahrzeug </v>
      </c>
      <c r="D4" s="15">
        <f>'0. Übersicht'!D15</f>
        <v>0</v>
      </c>
      <c r="E4" s="207" t="e">
        <f t="shared" si="0"/>
        <v>#DIV/0!</v>
      </c>
    </row>
    <row r="5" spans="2:7" x14ac:dyDescent="0.2">
      <c r="B5" s="190" t="s">
        <v>204</v>
      </c>
      <c r="C5" t="str">
        <f>'0. Übersicht'!B16</f>
        <v>Bereifung Anhänger</v>
      </c>
      <c r="D5" s="15">
        <f>'0. Übersicht'!D16</f>
        <v>0</v>
      </c>
      <c r="E5" s="207" t="e">
        <f t="shared" si="0"/>
        <v>#DIV/0!</v>
      </c>
    </row>
    <row r="6" spans="2:7" x14ac:dyDescent="0.2">
      <c r="B6" s="190" t="s">
        <v>204</v>
      </c>
      <c r="C6" t="str">
        <f>'0. Übersicht'!B17</f>
        <v>Ketten</v>
      </c>
      <c r="D6" s="15">
        <f>'0. Übersicht'!D17</f>
        <v>0</v>
      </c>
      <c r="E6" s="207" t="e">
        <f t="shared" si="0"/>
        <v>#DIV/0!</v>
      </c>
    </row>
    <row r="7" spans="2:7" x14ac:dyDescent="0.2">
      <c r="B7" s="190" t="s">
        <v>204</v>
      </c>
      <c r="C7" t="str">
        <f>'0. Übersicht'!B18</f>
        <v>Reparatur Fahrzeug</v>
      </c>
      <c r="D7" s="15">
        <f>'0. Übersicht'!D18</f>
        <v>0</v>
      </c>
      <c r="E7" s="207" t="e">
        <f t="shared" si="0"/>
        <v>#DIV/0!</v>
      </c>
    </row>
    <row r="8" spans="2:7" x14ac:dyDescent="0.2">
      <c r="B8" s="190" t="s">
        <v>204</v>
      </c>
      <c r="C8" t="str">
        <f>'0. Übersicht'!B19</f>
        <v>Reparatur Anhänger</v>
      </c>
      <c r="D8" s="15">
        <f>'0. Übersicht'!D19</f>
        <v>0</v>
      </c>
      <c r="E8" s="207" t="e">
        <f t="shared" si="0"/>
        <v>#DIV/0!</v>
      </c>
    </row>
    <row r="9" spans="2:7" x14ac:dyDescent="0.2">
      <c r="B9" s="190" t="s">
        <v>204</v>
      </c>
      <c r="C9" t="str">
        <f>'0. Übersicht'!B20</f>
        <v xml:space="preserve">Abschreibung Fahrzeug </v>
      </c>
      <c r="D9" s="15">
        <f>'0. Übersicht'!D20</f>
        <v>0</v>
      </c>
      <c r="E9" s="207" t="e">
        <f t="shared" si="0"/>
        <v>#DIV/0!</v>
      </c>
    </row>
    <row r="10" spans="2:7" x14ac:dyDescent="0.2">
      <c r="B10" s="190" t="s">
        <v>204</v>
      </c>
      <c r="C10" t="str">
        <f>'0. Übersicht'!B21</f>
        <v xml:space="preserve">Abschreibung Anhänger </v>
      </c>
      <c r="D10" s="15">
        <f>'0. Übersicht'!D21</f>
        <v>0</v>
      </c>
      <c r="E10" s="207" t="e">
        <f t="shared" si="0"/>
        <v>#DIV/0!</v>
      </c>
    </row>
    <row r="11" spans="2:7" x14ac:dyDescent="0.2">
      <c r="B11" s="190" t="s">
        <v>205</v>
      </c>
      <c r="C11" t="str">
        <f>'0. Übersicht'!B27</f>
        <v xml:space="preserve">Abschreibung Fahrzeug </v>
      </c>
      <c r="D11" s="15">
        <f>'0. Übersicht'!D27</f>
        <v>0</v>
      </c>
      <c r="E11" s="207" t="e">
        <f t="shared" si="0"/>
        <v>#DIV/0!</v>
      </c>
    </row>
    <row r="12" spans="2:7" x14ac:dyDescent="0.2">
      <c r="B12" s="190" t="s">
        <v>205</v>
      </c>
      <c r="C12" t="str">
        <f>'0. Übersicht'!B28</f>
        <v xml:space="preserve">Abschreibung Anhänger </v>
      </c>
      <c r="D12" s="15">
        <f>'0. Übersicht'!D28</f>
        <v>0</v>
      </c>
      <c r="E12" s="207" t="e">
        <f t="shared" si="0"/>
        <v>#DIV/0!</v>
      </c>
    </row>
    <row r="13" spans="2:7" x14ac:dyDescent="0.2">
      <c r="B13" s="190" t="s">
        <v>205</v>
      </c>
      <c r="C13" t="str">
        <f>'0. Übersicht'!B29</f>
        <v>Versicherung</v>
      </c>
      <c r="D13" s="15">
        <f>'0. Übersicht'!D29</f>
        <v>0</v>
      </c>
      <c r="E13" s="207" t="e">
        <f t="shared" si="0"/>
        <v>#DIV/0!</v>
      </c>
    </row>
    <row r="14" spans="2:7" x14ac:dyDescent="0.2">
      <c r="B14" s="190" t="s">
        <v>205</v>
      </c>
      <c r="C14" t="str">
        <f>'0. Übersicht'!B30</f>
        <v xml:space="preserve">Fremdkapitalzinsen </v>
      </c>
      <c r="D14" s="15">
        <f>'0. Übersicht'!D30</f>
        <v>0</v>
      </c>
      <c r="E14" s="207" t="e">
        <f t="shared" si="0"/>
        <v>#DIV/0!</v>
      </c>
    </row>
    <row r="15" spans="2:7" x14ac:dyDescent="0.2">
      <c r="B15" s="190" t="s">
        <v>205</v>
      </c>
      <c r="C15" t="str">
        <f>'0. Übersicht'!B31</f>
        <v xml:space="preserve">Eigenkapitalzinsen </v>
      </c>
      <c r="D15" s="15">
        <f>'0. Übersicht'!D31</f>
        <v>0</v>
      </c>
      <c r="E15" s="207" t="e">
        <f t="shared" si="0"/>
        <v>#DIV/0!</v>
      </c>
    </row>
    <row r="16" spans="2:7" x14ac:dyDescent="0.2">
      <c r="B16" s="190" t="s">
        <v>205</v>
      </c>
      <c r="C16" t="str">
        <f>'0. Übersicht'!B32</f>
        <v xml:space="preserve">Personal </v>
      </c>
      <c r="D16" s="15">
        <f>'0. Übersicht'!D32</f>
        <v>0</v>
      </c>
      <c r="E16" s="207" t="e">
        <f t="shared" si="0"/>
        <v>#DIV/0!</v>
      </c>
    </row>
    <row r="17" spans="2:5" x14ac:dyDescent="0.2">
      <c r="B17" s="190" t="s">
        <v>205</v>
      </c>
      <c r="C17" t="str">
        <f>'0. Übersicht'!B38</f>
        <v xml:space="preserve">PKW </v>
      </c>
      <c r="D17" s="15">
        <f>'0. Übersicht'!D38</f>
        <v>0</v>
      </c>
      <c r="E17" s="207" t="e">
        <f t="shared" si="0"/>
        <v>#DIV/0!</v>
      </c>
    </row>
    <row r="18" spans="2:5" x14ac:dyDescent="0.2">
      <c r="B18" s="190" t="s">
        <v>205</v>
      </c>
      <c r="C18" t="str">
        <f>'0. Übersicht'!B39</f>
        <v xml:space="preserve">GF-Bezug </v>
      </c>
      <c r="D18" s="15">
        <f>'0. Übersicht'!D39</f>
        <v>0</v>
      </c>
      <c r="E18" s="207" t="e">
        <f t="shared" si="0"/>
        <v>#DIV/0!</v>
      </c>
    </row>
    <row r="19" spans="2:5" x14ac:dyDescent="0.2">
      <c r="B19" s="190" t="s">
        <v>205</v>
      </c>
      <c r="C19" t="str">
        <f>'0. Übersicht'!B40</f>
        <v xml:space="preserve">Verwaltungspersonal </v>
      </c>
      <c r="D19" s="15">
        <f>'0. Übersicht'!D40</f>
        <v>0</v>
      </c>
      <c r="E19" s="207" t="e">
        <f t="shared" si="0"/>
        <v>#DIV/0!</v>
      </c>
    </row>
    <row r="20" spans="2:5" x14ac:dyDescent="0.2">
      <c r="B20" s="190" t="s">
        <v>205</v>
      </c>
      <c r="C20" t="str">
        <f>'0. Übersicht'!B41</f>
        <v xml:space="preserve">Garage / Abstellplatz </v>
      </c>
      <c r="D20" s="15">
        <f>'0. Übersicht'!D41</f>
        <v>0</v>
      </c>
      <c r="E20" s="207" t="e">
        <f t="shared" si="0"/>
        <v>#DIV/0!</v>
      </c>
    </row>
    <row r="21" spans="2:5" x14ac:dyDescent="0.2">
      <c r="B21" s="190" t="s">
        <v>205</v>
      </c>
      <c r="C21" t="str">
        <f>'0. Übersicht'!B42</f>
        <v xml:space="preserve">GWG </v>
      </c>
      <c r="D21" s="15">
        <f>'0. Übersicht'!D42</f>
        <v>0</v>
      </c>
      <c r="E21" s="207" t="e">
        <f t="shared" si="0"/>
        <v>#DIV/0!</v>
      </c>
    </row>
    <row r="22" spans="2:5" x14ac:dyDescent="0.2">
      <c r="B22" s="190" t="s">
        <v>205</v>
      </c>
      <c r="C22" t="str">
        <f>'0. Übersicht'!B43</f>
        <v xml:space="preserve">Verwaltungskosten </v>
      </c>
      <c r="D22" s="15">
        <f>'0. Übersicht'!D43</f>
        <v>0</v>
      </c>
      <c r="E22" s="207" t="e">
        <f t="shared" si="0"/>
        <v>#DIV/0!</v>
      </c>
    </row>
    <row r="23" spans="2:5" x14ac:dyDescent="0.2">
      <c r="B23" s="190" t="s">
        <v>205</v>
      </c>
      <c r="C23" t="str">
        <f>'0. Übersicht'!B44</f>
        <v>Steuern, Gebühren, Beiträge</v>
      </c>
      <c r="D23" s="15">
        <f>'0. Übersicht'!D44</f>
        <v>0</v>
      </c>
      <c r="E23" s="207" t="e">
        <f t="shared" si="0"/>
        <v>#DIV/0!</v>
      </c>
    </row>
    <row r="24" spans="2:5" x14ac:dyDescent="0.2">
      <c r="B24" s="190" t="s">
        <v>205</v>
      </c>
      <c r="C24" t="str">
        <f>'0. Übersicht'!B45</f>
        <v>Versicherungen</v>
      </c>
      <c r="D24" s="15">
        <f>'0. Übersicht'!D45</f>
        <v>0</v>
      </c>
      <c r="E24" s="207" t="e">
        <f t="shared" si="0"/>
        <v>#DIV/0!</v>
      </c>
    </row>
    <row r="25" spans="2:5" x14ac:dyDescent="0.2">
      <c r="B25" s="190" t="s">
        <v>205</v>
      </c>
      <c r="C25" t="str">
        <f>'0. Übersicht'!B46</f>
        <v>Instandhaltungen</v>
      </c>
      <c r="D25" s="15">
        <f>'0. Übersicht'!D46</f>
        <v>0</v>
      </c>
      <c r="E25" s="207" t="e">
        <f t="shared" si="0"/>
        <v>#DIV/0!</v>
      </c>
    </row>
    <row r="26" spans="2:5" x14ac:dyDescent="0.2">
      <c r="B26" s="190" t="s">
        <v>205</v>
      </c>
      <c r="C26" t="str">
        <f>'0. Übersicht'!B47</f>
        <v>Miete, Pacht, Leasing</v>
      </c>
      <c r="D26" s="15">
        <f>'0. Übersicht'!D47</f>
        <v>0</v>
      </c>
      <c r="E26" s="207" t="e">
        <f t="shared" si="0"/>
        <v>#DIV/0!</v>
      </c>
    </row>
    <row r="27" spans="2:5" x14ac:dyDescent="0.2">
      <c r="B27" s="190" t="s">
        <v>205</v>
      </c>
      <c r="C27" t="str">
        <f>'0. Übersicht'!B48</f>
        <v>Energie und Entsorgung</v>
      </c>
      <c r="D27" s="15">
        <f>'0. Übersicht'!D48</f>
        <v>0</v>
      </c>
      <c r="E27" s="207" t="e">
        <f t="shared" si="0"/>
        <v>#DIV/0!</v>
      </c>
    </row>
    <row r="28" spans="2:5" x14ac:dyDescent="0.2">
      <c r="B28" s="190" t="s">
        <v>205</v>
      </c>
      <c r="C28" t="str">
        <f>'0. Übersicht'!B49</f>
        <v>sonstige Kosten</v>
      </c>
      <c r="D28" s="15">
        <f>'0. Übersicht'!D49</f>
        <v>0</v>
      </c>
      <c r="E28" s="207" t="e">
        <f t="shared" si="0"/>
        <v>#DIV/0!</v>
      </c>
    </row>
    <row r="30" spans="2:5" x14ac:dyDescent="0.2">
      <c r="C30" s="190" t="s">
        <v>203</v>
      </c>
      <c r="D30" s="15">
        <f>SUM(D2:D28)</f>
        <v>0</v>
      </c>
    </row>
    <row r="32" spans="2:5" x14ac:dyDescent="0.2">
      <c r="C32" s="190" t="s">
        <v>206</v>
      </c>
      <c r="D32" s="15">
        <f>SUM(D11:D28)</f>
        <v>0</v>
      </c>
      <c r="E32" s="207" t="e">
        <f>D32/D30</f>
        <v>#DIV/0!</v>
      </c>
    </row>
    <row r="33" spans="3:5" x14ac:dyDescent="0.2">
      <c r="C33" s="190" t="s">
        <v>76</v>
      </c>
      <c r="D33" s="15">
        <f>SUM(D2:D10)</f>
        <v>0</v>
      </c>
      <c r="E33" s="207" t="e">
        <f>D33/D30</f>
        <v>#DIV/0!</v>
      </c>
    </row>
    <row r="34" spans="3:5" x14ac:dyDescent="0.2">
      <c r="C34" s="190" t="s">
        <v>207</v>
      </c>
      <c r="D34" s="15">
        <f>SUM(D32:D33)</f>
        <v>0</v>
      </c>
      <c r="E34" s="207" t="e">
        <f>SUM(E32:E33)</f>
        <v>#DIV/0!</v>
      </c>
    </row>
    <row r="35" spans="3:5" x14ac:dyDescent="0.2">
      <c r="D35" s="207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4</vt:i4>
      </vt:variant>
    </vt:vector>
  </HeadingPairs>
  <TitlesOfParts>
    <vt:vector size="12" baseType="lpstr">
      <vt:lpstr>Beschreibung</vt:lpstr>
      <vt:lpstr>0. Übersicht</vt:lpstr>
      <vt:lpstr>1. Eingabe</vt:lpstr>
      <vt:lpstr>2. Berechnung</vt:lpstr>
      <vt:lpstr>3. Kalkulation </vt:lpstr>
      <vt:lpstr>4. TKI ohne Treibstoff </vt:lpstr>
      <vt:lpstr>5. Treibstoff Planer </vt:lpstr>
      <vt:lpstr>Grafik</vt:lpstr>
      <vt:lpstr>'0. Übersicht'!Druckbereich</vt:lpstr>
      <vt:lpstr>'1. Eingabe'!Druckbereich</vt:lpstr>
      <vt:lpstr>'2. Berechnung'!Druckbereich</vt:lpstr>
      <vt:lpstr>'3. Kalkulation '!Druckbereich</vt:lpstr>
    </vt:vector>
  </TitlesOfParts>
  <Company>ODS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</dc:creator>
  <cp:lastModifiedBy>Andreas Wultsch - Die Steuerberater</cp:lastModifiedBy>
  <cp:lastPrinted>2021-12-13T15:10:33Z</cp:lastPrinted>
  <dcterms:created xsi:type="dcterms:W3CDTF">2006-01-31T15:27:05Z</dcterms:created>
  <dcterms:modified xsi:type="dcterms:W3CDTF">2022-03-31T14:28:09Z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