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7B58BF36-DF79-4121-A287-81E8B920801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berechnen'!$B$2:$W$86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6" l="1"/>
  <c r="F44" i="6"/>
  <c r="D60" i="8"/>
  <c r="E60" i="8" s="1"/>
  <c r="H60" i="8"/>
  <c r="I60" i="8" s="1"/>
  <c r="J60" i="8" s="1"/>
  <c r="D48" i="8"/>
  <c r="E48" i="8" s="1"/>
  <c r="H48" i="8"/>
  <c r="I48" i="8" s="1"/>
  <c r="J48" i="8" s="1"/>
  <c r="D60" i="5"/>
  <c r="E60" i="5" s="1"/>
  <c r="H60" i="5"/>
  <c r="I60" i="5" s="1"/>
  <c r="D48" i="5"/>
  <c r="E48" i="5" s="1"/>
  <c r="H48" i="5"/>
  <c r="I48" i="5" s="1"/>
  <c r="F60" i="8" l="1"/>
  <c r="F48" i="8"/>
  <c r="J60" i="5"/>
  <c r="K60" i="5" s="1"/>
  <c r="F60" i="5"/>
  <c r="J48" i="5"/>
  <c r="K48" i="5" s="1"/>
  <c r="F48" i="5"/>
  <c r="F60" i="4"/>
  <c r="G60" i="4" s="1"/>
  <c r="H60" i="4"/>
  <c r="I60" i="4"/>
  <c r="J60" i="4" s="1"/>
  <c r="M60" i="4"/>
  <c r="N60" i="4" s="1"/>
  <c r="Q60" i="4"/>
  <c r="R60" i="4" s="1"/>
  <c r="U60" i="4"/>
  <c r="V60" i="4"/>
  <c r="W60" i="4"/>
  <c r="N48" i="4"/>
  <c r="O48" i="4" s="1"/>
  <c r="P48" i="4"/>
  <c r="Q48" i="4"/>
  <c r="R48" i="4" s="1"/>
  <c r="S48" i="4" s="1"/>
  <c r="U48" i="4"/>
  <c r="V48" i="4"/>
  <c r="W48" i="4"/>
  <c r="S60" i="4" l="1"/>
  <c r="L60" i="4"/>
  <c r="K60" i="4"/>
  <c r="T60" i="4"/>
  <c r="P60" i="4"/>
  <c r="O60" i="4"/>
  <c r="T48" i="4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D62" i="8"/>
  <c r="E62" i="8" s="1"/>
  <c r="H62" i="8"/>
  <c r="I62" i="8" s="1"/>
  <c r="D63" i="8"/>
  <c r="E63" i="8" s="1"/>
  <c r="H63" i="8"/>
  <c r="I63" i="8" s="1"/>
  <c r="J63" i="8" s="1"/>
  <c r="D64" i="8"/>
  <c r="E64" i="8" s="1"/>
  <c r="H64" i="8"/>
  <c r="I64" i="8" s="1"/>
  <c r="D65" i="8"/>
  <c r="E65" i="8" s="1"/>
  <c r="F65" i="8" s="1"/>
  <c r="H65" i="8"/>
  <c r="I65" i="8" s="1"/>
  <c r="J65" i="8" s="1"/>
  <c r="D66" i="8"/>
  <c r="E66" i="8" s="1"/>
  <c r="F66" i="8" s="1"/>
  <c r="H66" i="8"/>
  <c r="I66" i="8" s="1"/>
  <c r="J66" i="8" s="1"/>
  <c r="D67" i="8"/>
  <c r="H67" i="8"/>
  <c r="I67" i="8" s="1"/>
  <c r="J67" i="8" s="1"/>
  <c r="D68" i="8"/>
  <c r="E68" i="8" s="1"/>
  <c r="H68" i="8"/>
  <c r="I68" i="8" s="1"/>
  <c r="D69" i="8"/>
  <c r="E69" i="8" s="1"/>
  <c r="F69" i="8" s="1"/>
  <c r="H69" i="8"/>
  <c r="I69" i="8" s="1"/>
  <c r="D70" i="8"/>
  <c r="E70" i="8" s="1"/>
  <c r="F70" i="8" s="1"/>
  <c r="H70" i="8"/>
  <c r="I70" i="8" s="1"/>
  <c r="J70" i="8" s="1"/>
  <c r="D71" i="8"/>
  <c r="E71" i="8" s="1"/>
  <c r="H71" i="8"/>
  <c r="I71" i="8" s="1"/>
  <c r="J71" i="8" s="1"/>
  <c r="D72" i="8"/>
  <c r="E72" i="8" s="1"/>
  <c r="H72" i="8"/>
  <c r="I72" i="8" s="1"/>
  <c r="D73" i="8"/>
  <c r="E73" i="8" s="1"/>
  <c r="F73" i="8" s="1"/>
  <c r="H73" i="8"/>
  <c r="I73" i="8" s="1"/>
  <c r="D74" i="8"/>
  <c r="E74" i="8" s="1"/>
  <c r="F74" i="8" s="1"/>
  <c r="H74" i="8"/>
  <c r="I74" i="8" s="1"/>
  <c r="J74" i="8" s="1"/>
  <c r="D75" i="8"/>
  <c r="E75" i="8" s="1"/>
  <c r="H75" i="8"/>
  <c r="I75" i="8" s="1"/>
  <c r="J75" i="8" s="1"/>
  <c r="D76" i="8"/>
  <c r="E76" i="8" s="1"/>
  <c r="F76" i="8" s="1"/>
  <c r="H76" i="8"/>
  <c r="I76" i="8" s="1"/>
  <c r="D62" i="5"/>
  <c r="E62" i="5" s="1"/>
  <c r="F62" i="5" s="1"/>
  <c r="H62" i="5"/>
  <c r="I62" i="5" s="1"/>
  <c r="J62" i="5" s="1"/>
  <c r="D63" i="5"/>
  <c r="E63" i="5" s="1"/>
  <c r="H63" i="5"/>
  <c r="I63" i="5" s="1"/>
  <c r="D64" i="5"/>
  <c r="E64" i="5" s="1"/>
  <c r="F64" i="5" s="1"/>
  <c r="H64" i="5"/>
  <c r="I64" i="5" s="1"/>
  <c r="D65" i="5"/>
  <c r="E65" i="5" s="1"/>
  <c r="F65" i="5" s="1"/>
  <c r="H65" i="5"/>
  <c r="I65" i="5" s="1"/>
  <c r="J65" i="5" s="1"/>
  <c r="D66" i="5"/>
  <c r="E66" i="5" s="1"/>
  <c r="H66" i="5"/>
  <c r="I66" i="5" s="1"/>
  <c r="D67" i="5"/>
  <c r="E67" i="5" s="1"/>
  <c r="F67" i="5" s="1"/>
  <c r="H67" i="5"/>
  <c r="I67" i="5" s="1"/>
  <c r="J67" i="5" s="1"/>
  <c r="K67" i="5" s="1"/>
  <c r="D68" i="5"/>
  <c r="E68" i="5" s="1"/>
  <c r="H68" i="5"/>
  <c r="I68" i="5" s="1"/>
  <c r="D69" i="5"/>
  <c r="E69" i="5" s="1"/>
  <c r="H69" i="5"/>
  <c r="I69" i="5" s="1"/>
  <c r="D70" i="5"/>
  <c r="E70" i="5" s="1"/>
  <c r="F70" i="5" s="1"/>
  <c r="H70" i="5"/>
  <c r="I70" i="5" s="1"/>
  <c r="J70" i="5" s="1"/>
  <c r="D71" i="5"/>
  <c r="E71" i="5" s="1"/>
  <c r="F71" i="5" s="1"/>
  <c r="H71" i="5"/>
  <c r="I71" i="5" s="1"/>
  <c r="D72" i="5"/>
  <c r="E72" i="5" s="1"/>
  <c r="F72" i="5" s="1"/>
  <c r="H72" i="5"/>
  <c r="I72" i="5" s="1"/>
  <c r="J72" i="5" s="1"/>
  <c r="D73" i="5"/>
  <c r="E73" i="5" s="1"/>
  <c r="F73" i="5" s="1"/>
  <c r="H73" i="5"/>
  <c r="I73" i="5" s="1"/>
  <c r="D74" i="5"/>
  <c r="E74" i="5" s="1"/>
  <c r="H74" i="5"/>
  <c r="I74" i="5" s="1"/>
  <c r="D75" i="5"/>
  <c r="E75" i="5" s="1"/>
  <c r="F75" i="5" s="1"/>
  <c r="H75" i="5"/>
  <c r="I75" i="5" s="1"/>
  <c r="J75" i="5" s="1"/>
  <c r="K75" i="5" s="1"/>
  <c r="D76" i="5"/>
  <c r="E76" i="5" s="1"/>
  <c r="H76" i="5"/>
  <c r="I76" i="5" s="1"/>
  <c r="E62" i="4"/>
  <c r="I62" i="4" s="1"/>
  <c r="F62" i="4"/>
  <c r="G62" i="4" s="1"/>
  <c r="H62" i="4"/>
  <c r="E63" i="4"/>
  <c r="V63" i="4" s="1"/>
  <c r="F63" i="4"/>
  <c r="G63" i="4" s="1"/>
  <c r="H63" i="4"/>
  <c r="E64" i="4"/>
  <c r="W64" i="4" s="1"/>
  <c r="F64" i="4"/>
  <c r="G64" i="4" s="1"/>
  <c r="H64" i="4"/>
  <c r="E65" i="4"/>
  <c r="Q65" i="4" s="1"/>
  <c r="F65" i="4"/>
  <c r="G65" i="4" s="1"/>
  <c r="H65" i="4"/>
  <c r="W65" i="4"/>
  <c r="E66" i="4"/>
  <c r="I66" i="4" s="1"/>
  <c r="F66" i="4"/>
  <c r="G66" i="4" s="1"/>
  <c r="H66" i="4"/>
  <c r="E67" i="4"/>
  <c r="V67" i="4" s="1"/>
  <c r="F67" i="4"/>
  <c r="G67" i="4" s="1"/>
  <c r="H67" i="4"/>
  <c r="E68" i="4"/>
  <c r="W68" i="4" s="1"/>
  <c r="F68" i="4"/>
  <c r="G68" i="4" s="1"/>
  <c r="H68" i="4"/>
  <c r="E69" i="4"/>
  <c r="I69" i="4" s="1"/>
  <c r="F69" i="4"/>
  <c r="G69" i="4" s="1"/>
  <c r="H69" i="4"/>
  <c r="E70" i="4"/>
  <c r="Q70" i="4" s="1"/>
  <c r="F70" i="4"/>
  <c r="G70" i="4" s="1"/>
  <c r="H70" i="4"/>
  <c r="E71" i="4"/>
  <c r="M71" i="4" s="1"/>
  <c r="F71" i="4"/>
  <c r="G71" i="4" s="1"/>
  <c r="H71" i="4"/>
  <c r="E72" i="4"/>
  <c r="W72" i="4" s="1"/>
  <c r="F72" i="4"/>
  <c r="G72" i="4" s="1"/>
  <c r="H72" i="4"/>
  <c r="E73" i="4"/>
  <c r="V73" i="4" s="1"/>
  <c r="F73" i="4"/>
  <c r="G73" i="4" s="1"/>
  <c r="H73" i="4"/>
  <c r="E74" i="4"/>
  <c r="I74" i="4" s="1"/>
  <c r="F74" i="4"/>
  <c r="G74" i="4" s="1"/>
  <c r="H74" i="4"/>
  <c r="E75" i="4"/>
  <c r="V75" i="4" s="1"/>
  <c r="F75" i="4"/>
  <c r="G75" i="4" s="1"/>
  <c r="H75" i="4"/>
  <c r="E76" i="4"/>
  <c r="M76" i="4" s="1"/>
  <c r="F76" i="4"/>
  <c r="G76" i="4" s="1"/>
  <c r="H76" i="4"/>
  <c r="V65" i="4" l="1"/>
  <c r="M65" i="4"/>
  <c r="N65" i="4" s="1"/>
  <c r="O65" i="4" s="1"/>
  <c r="F68" i="8"/>
  <c r="W74" i="4"/>
  <c r="U73" i="4"/>
  <c r="V74" i="4"/>
  <c r="Q73" i="4"/>
  <c r="T73" i="4" s="1"/>
  <c r="U74" i="4"/>
  <c r="I73" i="4"/>
  <c r="L73" i="4" s="1"/>
  <c r="U71" i="4"/>
  <c r="Q71" i="4"/>
  <c r="R71" i="4" s="1"/>
  <c r="W73" i="4"/>
  <c r="U76" i="4"/>
  <c r="U68" i="4"/>
  <c r="I76" i="4"/>
  <c r="L76" i="4" s="1"/>
  <c r="I65" i="4"/>
  <c r="V76" i="4"/>
  <c r="V68" i="4"/>
  <c r="T65" i="4"/>
  <c r="R65" i="4"/>
  <c r="S65" i="4" s="1"/>
  <c r="Q68" i="4"/>
  <c r="R68" i="4" s="1"/>
  <c r="U63" i="4"/>
  <c r="M68" i="4"/>
  <c r="N68" i="4" s="1"/>
  <c r="O68" i="4" s="1"/>
  <c r="U65" i="4"/>
  <c r="I63" i="4"/>
  <c r="J63" i="4" s="1"/>
  <c r="M66" i="4"/>
  <c r="P66" i="4" s="1"/>
  <c r="V70" i="4"/>
  <c r="I68" i="4"/>
  <c r="J68" i="4" s="1"/>
  <c r="W76" i="4"/>
  <c r="M74" i="4"/>
  <c r="U70" i="4"/>
  <c r="V64" i="4"/>
  <c r="F64" i="8"/>
  <c r="J69" i="8"/>
  <c r="F72" i="8"/>
  <c r="J73" i="8"/>
  <c r="E67" i="8"/>
  <c r="F67" i="8" s="1"/>
  <c r="F63" i="8"/>
  <c r="F71" i="8"/>
  <c r="F75" i="8"/>
  <c r="F62" i="8"/>
  <c r="J62" i="8"/>
  <c r="J76" i="8"/>
  <c r="J72" i="8"/>
  <c r="J68" i="8"/>
  <c r="J64" i="8"/>
  <c r="J73" i="5"/>
  <c r="K73" i="5" s="1"/>
  <c r="J74" i="5"/>
  <c r="K74" i="5" s="1"/>
  <c r="J63" i="5"/>
  <c r="K63" i="5" s="1"/>
  <c r="J64" i="5"/>
  <c r="K64" i="5" s="1"/>
  <c r="J69" i="5"/>
  <c r="K69" i="5" s="1"/>
  <c r="J76" i="5"/>
  <c r="K76" i="5" s="1"/>
  <c r="J71" i="5"/>
  <c r="K71" i="5" s="1"/>
  <c r="J68" i="5"/>
  <c r="K68" i="5" s="1"/>
  <c r="J66" i="5"/>
  <c r="K66" i="5" s="1"/>
  <c r="F74" i="5"/>
  <c r="K70" i="5"/>
  <c r="F66" i="5"/>
  <c r="K62" i="5"/>
  <c r="F76" i="5"/>
  <c r="K72" i="5"/>
  <c r="F68" i="5"/>
  <c r="F69" i="5"/>
  <c r="K65" i="5"/>
  <c r="F63" i="5"/>
  <c r="L62" i="4"/>
  <c r="J62" i="4"/>
  <c r="K62" i="4" s="1"/>
  <c r="Q62" i="4"/>
  <c r="M62" i="4"/>
  <c r="N62" i="4" s="1"/>
  <c r="O62" i="4" s="1"/>
  <c r="W62" i="4"/>
  <c r="V62" i="4"/>
  <c r="U62" i="4"/>
  <c r="R70" i="4"/>
  <c r="S70" i="4" s="1"/>
  <c r="T70" i="4"/>
  <c r="U67" i="4"/>
  <c r="W71" i="4"/>
  <c r="W70" i="4"/>
  <c r="M70" i="4"/>
  <c r="W69" i="4"/>
  <c r="M64" i="4"/>
  <c r="P64" i="4" s="1"/>
  <c r="M63" i="4"/>
  <c r="I71" i="4"/>
  <c r="J71" i="4" s="1"/>
  <c r="K68" i="4"/>
  <c r="W66" i="4"/>
  <c r="U75" i="4"/>
  <c r="M73" i="4"/>
  <c r="V72" i="4"/>
  <c r="I70" i="4"/>
  <c r="V66" i="4"/>
  <c r="P65" i="4"/>
  <c r="W63" i="4"/>
  <c r="V69" i="4"/>
  <c r="U69" i="4"/>
  <c r="M75" i="4"/>
  <c r="N75" i="4" s="1"/>
  <c r="M69" i="4"/>
  <c r="U66" i="4"/>
  <c r="U64" i="4"/>
  <c r="Q63" i="4"/>
  <c r="R63" i="4" s="1"/>
  <c r="N76" i="4"/>
  <c r="O76" i="4" s="1"/>
  <c r="P76" i="4"/>
  <c r="Q76" i="4"/>
  <c r="J74" i="4"/>
  <c r="K74" i="4" s="1"/>
  <c r="L74" i="4"/>
  <c r="P71" i="4"/>
  <c r="N71" i="4"/>
  <c r="O71" i="4" s="1"/>
  <c r="J69" i="4"/>
  <c r="K69" i="4" s="1"/>
  <c r="L69" i="4"/>
  <c r="J66" i="4"/>
  <c r="K66" i="4" s="1"/>
  <c r="L66" i="4"/>
  <c r="M67" i="4"/>
  <c r="V71" i="4"/>
  <c r="Q67" i="4"/>
  <c r="I67" i="4"/>
  <c r="U72" i="4"/>
  <c r="Q72" i="4"/>
  <c r="I72" i="4"/>
  <c r="Q64" i="4"/>
  <c r="I64" i="4"/>
  <c r="I75" i="4"/>
  <c r="W75" i="4"/>
  <c r="K71" i="4"/>
  <c r="Q69" i="4"/>
  <c r="L68" i="4"/>
  <c r="W67" i="4"/>
  <c r="M72" i="4"/>
  <c r="Q75" i="4"/>
  <c r="Q74" i="4"/>
  <c r="Q66" i="4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9" i="5"/>
  <c r="H50" i="5"/>
  <c r="H51" i="5"/>
  <c r="H52" i="5"/>
  <c r="H53" i="5"/>
  <c r="H54" i="5"/>
  <c r="H55" i="5"/>
  <c r="H56" i="5"/>
  <c r="H57" i="5"/>
  <c r="H58" i="5"/>
  <c r="H59" i="5"/>
  <c r="H61" i="5"/>
  <c r="H12" i="5"/>
  <c r="F13" i="6"/>
  <c r="J76" i="4" l="1"/>
  <c r="K76" i="4" s="1"/>
  <c r="R73" i="4"/>
  <c r="S73" i="4" s="1"/>
  <c r="S71" i="4"/>
  <c r="T71" i="4"/>
  <c r="S68" i="4"/>
  <c r="J73" i="4"/>
  <c r="K73" i="4" s="1"/>
  <c r="L65" i="4"/>
  <c r="J65" i="4"/>
  <c r="K65" i="4" s="1"/>
  <c r="O75" i="4"/>
  <c r="S63" i="4"/>
  <c r="N66" i="4"/>
  <c r="O66" i="4" s="1"/>
  <c r="N74" i="4"/>
  <c r="O74" i="4" s="1"/>
  <c r="P74" i="4"/>
  <c r="P68" i="4"/>
  <c r="K63" i="4"/>
  <c r="T68" i="4"/>
  <c r="L63" i="4"/>
  <c r="R62" i="4"/>
  <c r="S62" i="4" s="1"/>
  <c r="T62" i="4"/>
  <c r="P62" i="4"/>
  <c r="P69" i="4"/>
  <c r="N69" i="4"/>
  <c r="O69" i="4" s="1"/>
  <c r="J70" i="4"/>
  <c r="K70" i="4" s="1"/>
  <c r="L70" i="4"/>
  <c r="N64" i="4"/>
  <c r="O64" i="4" s="1"/>
  <c r="N73" i="4"/>
  <c r="O73" i="4" s="1"/>
  <c r="P73" i="4"/>
  <c r="L71" i="4"/>
  <c r="N70" i="4"/>
  <c r="O70" i="4" s="1"/>
  <c r="P70" i="4"/>
  <c r="N63" i="4"/>
  <c r="O63" i="4" s="1"/>
  <c r="P63" i="4"/>
  <c r="T63" i="4"/>
  <c r="P75" i="4"/>
  <c r="R76" i="4"/>
  <c r="S76" i="4" s="1"/>
  <c r="T76" i="4"/>
  <c r="J67" i="4"/>
  <c r="K67" i="4" s="1"/>
  <c r="L67" i="4"/>
  <c r="R64" i="4"/>
  <c r="S64" i="4" s="1"/>
  <c r="T64" i="4"/>
  <c r="R74" i="4"/>
  <c r="S74" i="4" s="1"/>
  <c r="T74" i="4"/>
  <c r="L75" i="4"/>
  <c r="J75" i="4"/>
  <c r="K75" i="4" s="1"/>
  <c r="J72" i="4"/>
  <c r="K72" i="4" s="1"/>
  <c r="L72" i="4"/>
  <c r="N67" i="4"/>
  <c r="O67" i="4" s="1"/>
  <c r="P67" i="4"/>
  <c r="R69" i="4"/>
  <c r="S69" i="4" s="1"/>
  <c r="T69" i="4"/>
  <c r="R72" i="4"/>
  <c r="S72" i="4" s="1"/>
  <c r="T72" i="4"/>
  <c r="R67" i="4"/>
  <c r="S67" i="4"/>
  <c r="T67" i="4"/>
  <c r="R66" i="4"/>
  <c r="S66" i="4" s="1"/>
  <c r="T66" i="4"/>
  <c r="T75" i="4"/>
  <c r="R75" i="4"/>
  <c r="S75" i="4" s="1"/>
  <c r="P72" i="4"/>
  <c r="N72" i="4"/>
  <c r="O72" i="4" s="1"/>
  <c r="J64" i="4"/>
  <c r="K64" i="4"/>
  <c r="L64" i="4"/>
  <c r="H13" i="4"/>
  <c r="E13" i="4"/>
  <c r="F13" i="4"/>
  <c r="G13" i="4" s="1"/>
  <c r="F9" i="6" l="1"/>
  <c r="F57" i="6"/>
  <c r="F55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1" i="8"/>
  <c r="H59" i="8"/>
  <c r="I59" i="8" s="1"/>
  <c r="H58" i="8"/>
  <c r="H57" i="8"/>
  <c r="H56" i="8"/>
  <c r="I56" i="8" s="1"/>
  <c r="J56" i="8" s="1"/>
  <c r="H55" i="8"/>
  <c r="I55" i="8" s="1"/>
  <c r="J55" i="8" s="1"/>
  <c r="H54" i="8"/>
  <c r="H53" i="8"/>
  <c r="H52" i="8"/>
  <c r="I52" i="8" s="1"/>
  <c r="J52" i="8" s="1"/>
  <c r="H51" i="8"/>
  <c r="I51" i="8" s="1"/>
  <c r="J51" i="8" s="1"/>
  <c r="H50" i="8"/>
  <c r="H49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H34" i="8"/>
  <c r="I34" i="8" s="1"/>
  <c r="J34" i="8" s="1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H26" i="8"/>
  <c r="I26" i="8" s="1"/>
  <c r="H25" i="8"/>
  <c r="H24" i="8"/>
  <c r="I24" i="8" s="1"/>
  <c r="H23" i="8"/>
  <c r="I23" i="8" s="1"/>
  <c r="J23" i="8" s="1"/>
  <c r="H22" i="8"/>
  <c r="H21" i="8"/>
  <c r="H20" i="8"/>
  <c r="I20" i="8" s="1"/>
  <c r="H19" i="8"/>
  <c r="I19" i="8" s="1"/>
  <c r="J19" i="8" s="1"/>
  <c r="H18" i="8"/>
  <c r="I18" i="8" s="1"/>
  <c r="H17" i="8"/>
  <c r="H16" i="8"/>
  <c r="I16" i="8" s="1"/>
  <c r="H15" i="8"/>
  <c r="I15" i="8" s="1"/>
  <c r="J15" i="8" s="1"/>
  <c r="H13" i="8"/>
  <c r="H12" i="8"/>
  <c r="I12" i="8" s="1"/>
  <c r="J12" i="8" s="1"/>
  <c r="D61" i="8"/>
  <c r="D59" i="8"/>
  <c r="E59" i="8" s="1"/>
  <c r="F59" i="8" s="1"/>
  <c r="D58" i="8"/>
  <c r="D57" i="8"/>
  <c r="D56" i="8"/>
  <c r="E56" i="8" s="1"/>
  <c r="F56" i="8" s="1"/>
  <c r="D55" i="8"/>
  <c r="E55" i="8" s="1"/>
  <c r="F55" i="8" s="1"/>
  <c r="D54" i="8"/>
  <c r="E54" i="8" s="1"/>
  <c r="D53" i="8"/>
  <c r="D52" i="8"/>
  <c r="E52" i="8" s="1"/>
  <c r="F52" i="8" s="1"/>
  <c r="D51" i="8"/>
  <c r="E51" i="8" s="1"/>
  <c r="F51" i="8" s="1"/>
  <c r="D50" i="8"/>
  <c r="D49" i="8"/>
  <c r="D47" i="8"/>
  <c r="E47" i="8" s="1"/>
  <c r="F47" i="8" s="1"/>
  <c r="D46" i="8"/>
  <c r="E46" i="8" s="1"/>
  <c r="F46" i="8" s="1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1" i="4"/>
  <c r="F61" i="4"/>
  <c r="G61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F40" i="4"/>
  <c r="G40" i="4" s="1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1" i="5"/>
  <c r="I59" i="5"/>
  <c r="J59" i="5" s="1"/>
  <c r="K59" i="5" s="1"/>
  <c r="I58" i="5"/>
  <c r="J58" i="5" s="1"/>
  <c r="I57" i="5"/>
  <c r="I56" i="5"/>
  <c r="J56" i="5" s="1"/>
  <c r="K56" i="5" s="1"/>
  <c r="I55" i="5"/>
  <c r="J55" i="5" s="1"/>
  <c r="K55" i="5" s="1"/>
  <c r="I54" i="5"/>
  <c r="I53" i="5"/>
  <c r="I52" i="5"/>
  <c r="I51" i="5"/>
  <c r="J51" i="5" s="1"/>
  <c r="K51" i="5" s="1"/>
  <c r="I50" i="5"/>
  <c r="I49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1" i="5"/>
  <c r="D59" i="5"/>
  <c r="E59" i="5" s="1"/>
  <c r="F59" i="5" s="1"/>
  <c r="D58" i="5"/>
  <c r="D57" i="5"/>
  <c r="D56" i="5"/>
  <c r="E56" i="5" s="1"/>
  <c r="F56" i="5" s="1"/>
  <c r="D55" i="5"/>
  <c r="E55" i="5" s="1"/>
  <c r="F55" i="5" s="1"/>
  <c r="D54" i="5"/>
  <c r="D53" i="5"/>
  <c r="D52" i="5"/>
  <c r="E52" i="5" s="1"/>
  <c r="F52" i="5" s="1"/>
  <c r="D51" i="5"/>
  <c r="E51" i="5" s="1"/>
  <c r="F51" i="5" s="1"/>
  <c r="D50" i="5"/>
  <c r="D49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D30" i="5"/>
  <c r="E30" i="5" s="1"/>
  <c r="F30" i="5" s="1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2" i="5"/>
  <c r="K52" i="5" s="1"/>
  <c r="J39" i="5"/>
  <c r="K39" i="5" s="1"/>
  <c r="J47" i="5"/>
  <c r="K47" i="5" s="1"/>
  <c r="E27" i="8"/>
  <c r="F27" i="8" s="1"/>
  <c r="J20" i="8"/>
  <c r="I22" i="8"/>
  <c r="J22" i="8" s="1"/>
  <c r="J28" i="8"/>
  <c r="I30" i="8"/>
  <c r="J30" i="8" s="1"/>
  <c r="I38" i="8"/>
  <c r="J38" i="8" s="1"/>
  <c r="J18" i="8"/>
  <c r="J26" i="8"/>
  <c r="I36" i="8"/>
  <c r="J36" i="8" s="1"/>
  <c r="I44" i="8"/>
  <c r="J44" i="8" s="1"/>
  <c r="J16" i="8"/>
  <c r="J24" i="8"/>
  <c r="J32" i="8"/>
  <c r="J40" i="8"/>
  <c r="J59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50" i="8"/>
  <c r="J50" i="8" s="1"/>
  <c r="I54" i="8"/>
  <c r="J54" i="8" s="1"/>
  <c r="I58" i="8"/>
  <c r="J58" i="8" s="1"/>
  <c r="I49" i="8"/>
  <c r="J49" i="8" s="1"/>
  <c r="I53" i="8"/>
  <c r="J53" i="8" s="1"/>
  <c r="I57" i="8"/>
  <c r="J57" i="8" s="1"/>
  <c r="I61" i="8"/>
  <c r="J61" i="8" s="1"/>
  <c r="I13" i="8"/>
  <c r="J13" i="8" s="1"/>
  <c r="I14" i="8"/>
  <c r="J14" i="8" s="1"/>
  <c r="E17" i="8"/>
  <c r="F17" i="8" s="1"/>
  <c r="E21" i="8"/>
  <c r="F21" i="8" s="1"/>
  <c r="E25" i="8"/>
  <c r="F25" i="8" s="1"/>
  <c r="E29" i="8"/>
  <c r="F29" i="8" s="1"/>
  <c r="E33" i="8"/>
  <c r="F33" i="8" s="1"/>
  <c r="E37" i="8"/>
  <c r="F37" i="8" s="1"/>
  <c r="E45" i="8"/>
  <c r="F45" i="8" s="1"/>
  <c r="E50" i="8"/>
  <c r="F50" i="8" s="1"/>
  <c r="E58" i="8"/>
  <c r="F58" i="8" s="1"/>
  <c r="E16" i="8"/>
  <c r="F16" i="8" s="1"/>
  <c r="E20" i="8"/>
  <c r="F20" i="8" s="1"/>
  <c r="E24" i="8"/>
  <c r="F24" i="8" s="1"/>
  <c r="E28" i="8"/>
  <c r="F28" i="8" s="1"/>
  <c r="E32" i="8"/>
  <c r="F32" i="8" s="1"/>
  <c r="E36" i="8"/>
  <c r="F36" i="8" s="1"/>
  <c r="E40" i="8"/>
  <c r="F40" i="8" s="1"/>
  <c r="F41" i="8"/>
  <c r="E44" i="8"/>
  <c r="F44" i="8" s="1"/>
  <c r="E49" i="8"/>
  <c r="F49" i="8" s="1"/>
  <c r="E53" i="8"/>
  <c r="F53" i="8" s="1"/>
  <c r="F54" i="8"/>
  <c r="E57" i="8"/>
  <c r="F57" i="8" s="1"/>
  <c r="E61" i="8"/>
  <c r="F61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50" i="5"/>
  <c r="K50" i="5" s="1"/>
  <c r="J54" i="5"/>
  <c r="K54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9" i="5"/>
  <c r="K49" i="5" s="1"/>
  <c r="J53" i="5"/>
  <c r="K53" i="5" s="1"/>
  <c r="J57" i="5"/>
  <c r="K57" i="5" s="1"/>
  <c r="K58" i="5"/>
  <c r="J61" i="5"/>
  <c r="K61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50" i="5"/>
  <c r="F50" i="5" s="1"/>
  <c r="E54" i="5"/>
  <c r="F54" i="5" s="1"/>
  <c r="E58" i="5"/>
  <c r="F58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9" i="5"/>
  <c r="F49" i="5" s="1"/>
  <c r="E53" i="5"/>
  <c r="F53" i="5" s="1"/>
  <c r="E57" i="5"/>
  <c r="F57" i="5" s="1"/>
  <c r="E61" i="5"/>
  <c r="F61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1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8" i="4"/>
  <c r="Q58" i="4"/>
  <c r="W58" i="4"/>
  <c r="M58" i="4"/>
  <c r="V58" i="4"/>
  <c r="I58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5" i="4"/>
  <c r="U55" i="4"/>
  <c r="M55" i="4"/>
  <c r="W55" i="4"/>
  <c r="Q55" i="4"/>
  <c r="I55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4" i="4"/>
  <c r="Q54" i="4"/>
  <c r="W54" i="4"/>
  <c r="M54" i="4"/>
  <c r="V54" i="4"/>
  <c r="I54" i="4"/>
  <c r="U41" i="4"/>
  <c r="Q41" i="4"/>
  <c r="W41" i="4"/>
  <c r="M41" i="4"/>
  <c r="V41" i="4"/>
  <c r="I41" i="4"/>
  <c r="U61" i="4"/>
  <c r="M61" i="4"/>
  <c r="W61" i="4"/>
  <c r="Q61" i="4"/>
  <c r="I61" i="4"/>
  <c r="V61" i="4"/>
  <c r="V57" i="4"/>
  <c r="U57" i="4"/>
  <c r="M57" i="4"/>
  <c r="W57" i="4"/>
  <c r="I57" i="4"/>
  <c r="Q57" i="4"/>
  <c r="V53" i="4"/>
  <c r="U53" i="4"/>
  <c r="M53" i="4"/>
  <c r="W53" i="4"/>
  <c r="Q53" i="4"/>
  <c r="I53" i="4"/>
  <c r="V49" i="4"/>
  <c r="U49" i="4"/>
  <c r="M49" i="4"/>
  <c r="Q49" i="4"/>
  <c r="W49" i="4"/>
  <c r="I49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9" i="4"/>
  <c r="U59" i="4"/>
  <c r="M59" i="4"/>
  <c r="Q59" i="4"/>
  <c r="W59" i="4"/>
  <c r="I59" i="4"/>
  <c r="V51" i="4"/>
  <c r="U51" i="4"/>
  <c r="M51" i="4"/>
  <c r="W51" i="4"/>
  <c r="I51" i="4"/>
  <c r="Q51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50" i="4"/>
  <c r="Q50" i="4"/>
  <c r="W50" i="4"/>
  <c r="M50" i="4"/>
  <c r="V50" i="4"/>
  <c r="I50" i="4"/>
  <c r="U37" i="4"/>
  <c r="Q37" i="4"/>
  <c r="W37" i="4"/>
  <c r="M37" i="4"/>
  <c r="I37" i="4"/>
  <c r="V37" i="4"/>
  <c r="U56" i="4"/>
  <c r="W56" i="4"/>
  <c r="M56" i="4"/>
  <c r="Q56" i="4"/>
  <c r="I56" i="4"/>
  <c r="V56" i="4"/>
  <c r="U52" i="4"/>
  <c r="W52" i="4"/>
  <c r="M52" i="4"/>
  <c r="I52" i="4"/>
  <c r="Q52" i="4"/>
  <c r="V52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1" i="8"/>
  <c r="M61" i="8" s="1"/>
  <c r="M19" i="8" l="1"/>
  <c r="O54" i="8"/>
  <c r="O23" i="8"/>
  <c r="O58" i="8"/>
  <c r="O52" i="8"/>
  <c r="M15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P37" i="4"/>
  <c r="N37" i="4"/>
  <c r="O37" i="4" s="1"/>
  <c r="T50" i="4"/>
  <c r="R50" i="4"/>
  <c r="S50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4" i="4"/>
  <c r="N54" i="4"/>
  <c r="O54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8" i="4"/>
  <c r="J58" i="4"/>
  <c r="K58" i="4" s="1"/>
  <c r="T58" i="4"/>
  <c r="R58" i="4"/>
  <c r="S58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2" i="4"/>
  <c r="R52" i="4"/>
  <c r="S52" i="4" s="1"/>
  <c r="P56" i="4"/>
  <c r="N56" i="4"/>
  <c r="O56" i="4" s="1"/>
  <c r="J26" i="4"/>
  <c r="K26" i="4" s="1"/>
  <c r="L26" i="4"/>
  <c r="P38" i="4"/>
  <c r="N38" i="4"/>
  <c r="O38" i="4" s="1"/>
  <c r="L51" i="4"/>
  <c r="J51" i="4"/>
  <c r="K51" i="4" s="1"/>
  <c r="P59" i="4"/>
  <c r="N59" i="4"/>
  <c r="O59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3" i="4"/>
  <c r="O53" i="4" s="1"/>
  <c r="P53" i="4"/>
  <c r="L57" i="4"/>
  <c r="J57" i="4"/>
  <c r="K57" i="4" s="1"/>
  <c r="P14" i="4"/>
  <c r="N14" i="4"/>
  <c r="O14" i="4" s="1"/>
  <c r="P30" i="4"/>
  <c r="N30" i="4"/>
  <c r="O30" i="4" s="1"/>
  <c r="P55" i="4"/>
  <c r="N55" i="4"/>
  <c r="O55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50" i="4"/>
  <c r="N50" i="4"/>
  <c r="O50" i="4" s="1"/>
  <c r="P18" i="4"/>
  <c r="N18" i="4"/>
  <c r="O18" i="4" s="1"/>
  <c r="T18" i="4"/>
  <c r="R18" i="4"/>
  <c r="S18" i="4" s="1"/>
  <c r="L38" i="4"/>
  <c r="J38" i="4"/>
  <c r="K38" i="4" s="1"/>
  <c r="J59" i="4"/>
  <c r="K59" i="4" s="1"/>
  <c r="L59" i="4"/>
  <c r="P20" i="4"/>
  <c r="N20" i="4"/>
  <c r="O20" i="4" s="1"/>
  <c r="T32" i="4"/>
  <c r="R32" i="4"/>
  <c r="S32" i="4" s="1"/>
  <c r="L36" i="4"/>
  <c r="J36" i="4"/>
  <c r="K36" i="4" s="1"/>
  <c r="R49" i="4"/>
  <c r="S49" i="4" s="1"/>
  <c r="T49" i="4"/>
  <c r="L53" i="4"/>
  <c r="J53" i="4"/>
  <c r="K53" i="4" s="1"/>
  <c r="N61" i="4"/>
  <c r="O61" i="4" s="1"/>
  <c r="P61" i="4"/>
  <c r="P41" i="4"/>
  <c r="N41" i="4"/>
  <c r="O41" i="4" s="1"/>
  <c r="L54" i="4"/>
  <c r="J54" i="4"/>
  <c r="K54" i="4" s="1"/>
  <c r="T54" i="4"/>
  <c r="R54" i="4"/>
  <c r="S54" i="4" s="1"/>
  <c r="J14" i="4"/>
  <c r="K14" i="4" s="1"/>
  <c r="L14" i="4"/>
  <c r="T42" i="4"/>
  <c r="R42" i="4"/>
  <c r="S42" i="4" s="1"/>
  <c r="L55" i="4"/>
  <c r="J55" i="4"/>
  <c r="K55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8" i="4"/>
  <c r="N58" i="4"/>
  <c r="O58" i="4" s="1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6" i="4"/>
  <c r="R56" i="4"/>
  <c r="S56" i="4" s="1"/>
  <c r="L50" i="4"/>
  <c r="J50" i="4"/>
  <c r="K50" i="4" s="1"/>
  <c r="L18" i="4"/>
  <c r="J18" i="4"/>
  <c r="K18" i="4" s="1"/>
  <c r="T51" i="4"/>
  <c r="R51" i="4"/>
  <c r="S51" i="4" s="1"/>
  <c r="T59" i="4"/>
  <c r="R59" i="4"/>
  <c r="S59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9" i="4"/>
  <c r="J49" i="4"/>
  <c r="K49" i="4" s="1"/>
  <c r="T57" i="4"/>
  <c r="R57" i="4"/>
  <c r="S57" i="4" s="1"/>
  <c r="T61" i="4"/>
  <c r="R61" i="4"/>
  <c r="S61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2" i="4"/>
  <c r="J52" i="4"/>
  <c r="K52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2" i="4"/>
  <c r="N52" i="4"/>
  <c r="O52" i="4" s="1"/>
  <c r="L56" i="4"/>
  <c r="J56" i="4"/>
  <c r="K56" i="4" s="1"/>
  <c r="L37" i="4"/>
  <c r="J37" i="4"/>
  <c r="K37" i="4" s="1"/>
  <c r="P26" i="4"/>
  <c r="N26" i="4"/>
  <c r="O26" i="4" s="1"/>
  <c r="T38" i="4"/>
  <c r="R38" i="4"/>
  <c r="S38" i="4" s="1"/>
  <c r="P51" i="4"/>
  <c r="N51" i="4"/>
  <c r="O51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9" i="4"/>
  <c r="O49" i="4" s="1"/>
  <c r="P49" i="4"/>
  <c r="R53" i="4"/>
  <c r="S53" i="4" s="1"/>
  <c r="T53" i="4"/>
  <c r="P57" i="4"/>
  <c r="N57" i="4"/>
  <c r="O57" i="4" s="1"/>
  <c r="L61" i="4"/>
  <c r="J61" i="4"/>
  <c r="K61" i="4" s="1"/>
  <c r="T14" i="4"/>
  <c r="R14" i="4"/>
  <c r="S14" i="4" s="1"/>
  <c r="J30" i="4"/>
  <c r="K30" i="4" s="1"/>
  <c r="L30" i="4"/>
  <c r="P42" i="4"/>
  <c r="N42" i="4"/>
  <c r="O42" i="4" s="1"/>
  <c r="T55" i="4"/>
  <c r="R55" i="4"/>
  <c r="S55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50" i="8"/>
  <c r="O21" i="8"/>
  <c r="N16" i="8"/>
  <c r="O56" i="8"/>
  <c r="O47" i="8"/>
  <c r="O27" i="8"/>
  <c r="O19" i="8"/>
  <c r="N17" i="8"/>
  <c r="N13" i="8"/>
  <c r="O45" i="8"/>
  <c r="O59" i="8"/>
  <c r="O55" i="8"/>
  <c r="O51" i="8"/>
  <c r="O46" i="8"/>
  <c r="N45" i="8"/>
  <c r="O28" i="8"/>
  <c r="O24" i="8"/>
  <c r="O20" i="8"/>
  <c r="M18" i="8"/>
  <c r="M14" i="8"/>
  <c r="O61" i="8"/>
  <c r="O57" i="8"/>
  <c r="O53" i="8"/>
  <c r="O49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1" i="8"/>
  <c r="N59" i="8"/>
  <c r="N58" i="8"/>
  <c r="N57" i="8"/>
  <c r="N56" i="8"/>
  <c r="N55" i="8"/>
  <c r="N54" i="8"/>
  <c r="N53" i="8"/>
  <c r="N52" i="8"/>
  <c r="N51" i="8"/>
  <c r="N50" i="8"/>
  <c r="N49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M61" i="5" l="1"/>
  <c r="P61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P22" i="5" s="1"/>
  <c r="M21" i="5"/>
  <c r="P21" i="5" s="1"/>
  <c r="M20" i="5"/>
  <c r="P20" i="5" s="1"/>
  <c r="M19" i="5"/>
  <c r="P19" i="5" s="1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9" i="5"/>
  <c r="N50" i="5"/>
  <c r="N51" i="5"/>
  <c r="N52" i="5"/>
  <c r="N53" i="5"/>
  <c r="N54" i="5"/>
  <c r="N55" i="5"/>
  <c r="N56" i="5"/>
  <c r="N57" i="5"/>
  <c r="N58" i="5"/>
  <c r="N59" i="5"/>
  <c r="N61" i="5"/>
  <c r="O43" i="5"/>
  <c r="O44" i="5"/>
  <c r="O45" i="5"/>
  <c r="O46" i="5"/>
  <c r="O47" i="5"/>
  <c r="O49" i="5"/>
  <c r="O50" i="5"/>
  <c r="O51" i="5"/>
  <c r="O52" i="5"/>
  <c r="O53" i="5"/>
  <c r="O54" i="5"/>
  <c r="O55" i="5"/>
  <c r="O56" i="5"/>
  <c r="O57" i="5"/>
  <c r="O58" i="5"/>
  <c r="O59" i="5"/>
  <c r="O61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<sst xmlns="http://schemas.openxmlformats.org/spreadsheetml/2006/main" count="405" uniqueCount="110">
  <si>
    <t>Mindestgagentarife in EURO</t>
  </si>
  <si>
    <t>Synchronregie</t>
  </si>
  <si>
    <t>Digital Image Technican (DIT)</t>
  </si>
  <si>
    <t>Garderobe</t>
  </si>
  <si>
    <t>Wochengage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</si>
  <si>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</si>
  <si>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</si>
  <si>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</si>
  <si>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</si>
  <si>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</si>
  <si>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</si>
  <si>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</si>
  <si>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</si>
  <si>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</si>
  <si>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</si>
  <si>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</si>
  <si>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</si>
  <si>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</si>
  <si>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</si>
  <si>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</si>
  <si>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</si>
  <si>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</si>
  <si>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</si>
  <si>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</si>
  <si>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</si>
  <si>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</si>
  <si>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</si>
  <si>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</si>
  <si>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</si>
  <si>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</si>
  <si>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</si>
  <si>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</si>
  <si>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</si>
  <si>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</si>
  <si>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</si>
  <si>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</si>
  <si>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</si>
  <si>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</si>
  <si>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</si>
  <si>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</si>
  <si>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</si>
  <si>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</si>
  <si>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</si>
  <si>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</si>
  <si>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</si>
  <si>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</si>
  <si>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</si>
  <si>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</si>
  <si>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</si>
  <si>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</si>
  <si>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</si>
  <si>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</si>
  <si>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>WP</t>
  </si>
  <si>
    <t>WP+SZ+UEL</t>
  </si>
  <si>
    <t>Mindestgagentarif</t>
  </si>
  <si>
    <t>Grundgage</t>
  </si>
  <si>
    <t>tatsächlich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</si>
  <si>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</si>
  <si>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</si>
  <si>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</si>
  <si>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</si>
  <si>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</si>
  <si>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</si>
  <si>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</si>
  <si>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</si>
  <si>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t>Continuity/Script (Script Supervisor)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</si>
  <si>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</si>
  <si>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</si>
  <si>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</si>
  <si>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</si>
  <si>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</si>
  <si>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</si>
  <si>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</si>
  <si>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</si>
  <si>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</si>
  <si>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</si>
  <si>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</si>
  <si>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</si>
  <si>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</si>
  <si>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</si>
  <si>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</si>
  <si>
    <t>Berechnung der Grundgage (Wochengage) bei Wochenpauschalgagen lt § 7 KollV (01.01.2024)</t>
  </si>
  <si>
    <t>Originaltonmeister:in I</t>
  </si>
  <si>
    <t>Originaltonmeister:in II</t>
  </si>
  <si>
    <t xml:space="preserve">In die gelbe Spalte ist die Gage einzutragen. Die linken Spalten zeigen dann die Detaillierungen (SZ, UEL ua). </t>
  </si>
  <si>
    <r>
      <rPr>
        <b/>
        <sz val="12"/>
        <rFont val="Arial"/>
        <family val="2"/>
      </rPr>
      <t>In der gelben Spalte ist die Wochenpauschale (inkl SZ, UEL) einzutragen, die linke Spalte zeigt dann die Wochengage</t>
    </r>
    <r>
      <rPr>
        <sz val="12"/>
        <rFont val="Arial"/>
        <family val="2"/>
      </rPr>
      <t>.</t>
    </r>
  </si>
  <si>
    <t xml:space="preserve">In die gelbe Spalte ist die Gage einzutragen. Die rechten Spalten zeigen dann die Detaillierungen (SZ, UEL ua). </t>
  </si>
  <si>
    <r>
      <t xml:space="preserve">wirksam ab </t>
    </r>
    <r>
      <rPr>
        <b/>
        <sz val="12"/>
        <rFont val="Arial"/>
        <family val="2"/>
      </rPr>
      <t>1. Jänner 2025</t>
    </r>
  </si>
  <si>
    <r>
      <t xml:space="preserve">Herstellungsleitung I </t>
    </r>
    <r>
      <rPr>
        <vertAlign val="superscript"/>
        <sz val="10"/>
        <rFont val="Arial"/>
        <family val="2"/>
      </rPr>
      <t>1)</t>
    </r>
  </si>
  <si>
    <r>
      <t xml:space="preserve">Herstellungsleitung II </t>
    </r>
    <r>
      <rPr>
        <vertAlign val="superscript"/>
        <sz val="10"/>
        <rFont val="Arial"/>
        <family val="2"/>
      </rPr>
      <t>2)</t>
    </r>
  </si>
  <si>
    <r>
      <t xml:space="preserve">Produktionsleitung </t>
    </r>
    <r>
      <rPr>
        <vertAlign val="superscript"/>
        <sz val="10"/>
        <rFont val="Arial"/>
        <family val="2"/>
      </rPr>
      <t>1)</t>
    </r>
  </si>
  <si>
    <r>
      <t xml:space="preserve">Produktionsleitung </t>
    </r>
    <r>
      <rPr>
        <vertAlign val="superscript"/>
        <sz val="10"/>
        <rFont val="Arial"/>
        <family val="2"/>
      </rPr>
      <t>2)</t>
    </r>
  </si>
  <si>
    <r>
      <t xml:space="preserve">1.  Aufnahmeleitung </t>
    </r>
    <r>
      <rPr>
        <vertAlign val="superscript"/>
        <sz val="10"/>
        <rFont val="Arial"/>
        <family val="2"/>
      </rPr>
      <t>1)</t>
    </r>
  </si>
  <si>
    <r>
      <t>1.  Aufnahmeleitung</t>
    </r>
    <r>
      <rPr>
        <vertAlign val="superscript"/>
        <sz val="10"/>
        <rFont val="Arial"/>
        <family val="2"/>
      </rPr>
      <t xml:space="preserve"> 2)</t>
    </r>
  </si>
  <si>
    <r>
      <t xml:space="preserve">Kamera I </t>
    </r>
    <r>
      <rPr>
        <vertAlign val="superscript"/>
        <sz val="10"/>
        <rFont val="Arial"/>
        <family val="2"/>
      </rPr>
      <t>1)</t>
    </r>
  </si>
  <si>
    <r>
      <t xml:space="preserve">Kamera II </t>
    </r>
    <r>
      <rPr>
        <vertAlign val="superscript"/>
        <sz val="10"/>
        <rFont val="Arial"/>
        <family val="2"/>
      </rPr>
      <t>2)</t>
    </r>
  </si>
  <si>
    <r>
      <t xml:space="preserve">Kamera III </t>
    </r>
    <r>
      <rPr>
        <vertAlign val="superscript"/>
        <sz val="10"/>
        <rFont val="Arial"/>
        <family val="2"/>
      </rPr>
      <t>3)</t>
    </r>
  </si>
  <si>
    <r>
      <t xml:space="preserve">Medienfachkraft </t>
    </r>
    <r>
      <rPr>
        <vertAlign val="superscript"/>
        <sz val="10"/>
        <rFont val="Arial"/>
        <family val="2"/>
      </rPr>
      <t>4)</t>
    </r>
  </si>
  <si>
    <r>
      <t>Filmaushilfskraft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5)</t>
    </r>
  </si>
  <si>
    <t>1)  Fiktionale Filme für die Verwertung im Kino, Fernsehen und Kino -und fernsehähnliche fiktionale Filme für die Verwertung Online sowie Werbefilme</t>
  </si>
  <si>
    <t>2)  Dokumentarfilme und Dokumentationen für die Verwertung im Kino, Fernsehen und non-linear (VOD), ENG Team</t>
  </si>
  <si>
    <t>3)  Wirtschafts-, Image- und Bildungsfilme</t>
  </si>
  <si>
    <t>4)  Nur bei Wirtschafts-, Image- und Bildungsfilmen</t>
  </si>
  <si>
    <t>5)  Voraussetzung für die Einreihung in diese Verwendungsgruppe ist eine mindestens 8-jährige einschlägige Berufspraxis</t>
  </si>
  <si>
    <r>
      <t>Chefmaskenbildner:in</t>
    </r>
    <r>
      <rPr>
        <vertAlign val="superscript"/>
        <sz val="10"/>
        <rFont val="Arial"/>
        <family val="2"/>
      </rPr>
      <t>5)</t>
    </r>
  </si>
  <si>
    <r>
      <t>Filmaushilfskraft</t>
    </r>
    <r>
      <rPr>
        <strike/>
        <sz val="10"/>
        <rFont val="Arial"/>
        <family val="2"/>
      </rPr>
      <t xml:space="preserve"> </t>
    </r>
  </si>
  <si>
    <t>Filmaushilfskraft</t>
  </si>
  <si>
    <t>ab 3. Arbeitsjahr</t>
  </si>
  <si>
    <t>2. Arbeitsjahr</t>
  </si>
  <si>
    <t>1. Arbeitsjahr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</si>
</sst>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0"/>
    <numFmt numFmtId="166" formatCode="#,##0.00_ ;\-#,##0.00\ "/>
  </numFmts>
  <fonts count="26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vertAlign val="superscript"/>
      <sz val="10"/>
      <name val="Arial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0" xfId="0" applyNumberFormat="1" applyFont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 indent="1"/>
    </xf>
    <xf numFmtId="4" fontId="3" fillId="0" borderId="11" xfId="0" applyNumberFormat="1" applyFont="1" applyBorder="1" applyAlignment="1">
      <alignment horizontal="right" vertical="center" indent="1"/>
    </xf>
    <xf numFmtId="4" fontId="3" fillId="0" borderId="0" xfId="0" applyNumberFormat="1" applyFont="1" applyAlignment="1" applyProtection="1">
      <alignment vertical="center"/>
      <protection locked="0"/>
    </xf>
    <xf numFmtId="4" fontId="3" fillId="0" borderId="12" xfId="0" applyNumberFormat="1" applyFont="1" applyBorder="1" applyAlignment="1">
      <alignment horizontal="right" vertical="center" indent="1"/>
    </xf>
    <xf numFmtId="4" fontId="3" fillId="0" borderId="13" xfId="0" applyNumberFormat="1" applyFont="1" applyBorder="1" applyAlignment="1">
      <alignment horizontal="right" vertical="center" indent="1"/>
    </xf>
    <xf numFmtId="4" fontId="7" fillId="0" borderId="10" xfId="0" applyNumberFormat="1" applyFont="1" applyBorder="1" applyAlignment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4" fontId="7" fillId="0" borderId="12" xfId="0" applyNumberFormat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 indent="1"/>
    </xf>
    <xf numFmtId="4" fontId="3" fillId="0" borderId="27" xfId="0" applyNumberFormat="1" applyFont="1" applyBorder="1" applyAlignment="1">
      <alignment horizontal="right" vertical="center" indent="1"/>
    </xf>
    <xf numFmtId="1" fontId="7" fillId="0" borderId="3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4" fontId="1" fillId="0" borderId="33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7" fillId="0" borderId="36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>
      <alignment horizontal="center" vertical="center"/>
    </xf>
    <xf numFmtId="4" fontId="3" fillId="3" borderId="42" xfId="0" applyNumberFormat="1" applyFont="1" applyFill="1" applyBorder="1" applyAlignment="1">
      <alignment horizontal="center" vertical="center"/>
    </xf>
    <xf numFmtId="4" fontId="3" fillId="3" borderId="43" xfId="0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32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3" fillId="0" borderId="44" xfId="0" applyNumberFormat="1" applyFont="1" applyBorder="1" applyAlignment="1">
      <alignment horizontal="right" vertical="center" indent="1"/>
    </xf>
    <xf numFmtId="4" fontId="3" fillId="0" borderId="45" xfId="0" applyNumberFormat="1" applyFont="1" applyBorder="1" applyAlignment="1">
      <alignment horizontal="right" vertical="center" indent="1"/>
    </xf>
    <xf numFmtId="1" fontId="7" fillId="0" borderId="46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165" fontId="6" fillId="0" borderId="39" xfId="1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/>
    </xf>
    <xf numFmtId="4" fontId="20" fillId="0" borderId="40" xfId="1" applyNumberFormat="1" applyFont="1" applyBorder="1" applyAlignment="1">
      <alignment horizontal="center" vertical="center"/>
    </xf>
    <xf numFmtId="4" fontId="21" fillId="0" borderId="0" xfId="0" applyNumberFormat="1" applyFont="1"/>
    <xf numFmtId="0" fontId="6" fillId="0" borderId="5" xfId="0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4" fontId="19" fillId="0" borderId="10" xfId="0" applyNumberFormat="1" applyFont="1" applyBorder="1" applyAlignment="1">
      <alignment horizontal="center"/>
    </xf>
    <xf numFmtId="4" fontId="20" fillId="0" borderId="11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166" fontId="8" fillId="2" borderId="36" xfId="2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43" fontId="12" fillId="0" borderId="0" xfId="0" applyNumberFormat="1" applyFont="1" applyAlignment="1">
      <alignment horizontal="center" vertical="center"/>
    </xf>
    <xf numFmtId="166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166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6" fontId="3" fillId="0" borderId="10" xfId="0" applyNumberFormat="1" applyFont="1" applyBorder="1" applyAlignment="1">
      <alignment vertical="center"/>
    </xf>
    <xf numFmtId="166" fontId="3" fillId="2" borderId="11" xfId="0" applyNumberFormat="1" applyFont="1" applyFill="1" applyBorder="1" applyAlignment="1" applyProtection="1">
      <alignment vertical="center"/>
      <protection locked="0"/>
    </xf>
    <xf numFmtId="166" fontId="3" fillId="0" borderId="12" xfId="0" applyNumberFormat="1" applyFont="1" applyBorder="1" applyAlignment="1">
      <alignment vertical="center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7" fillId="0" borderId="47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4" fontId="3" fillId="0" borderId="10" xfId="0" applyNumberFormat="1" applyFont="1" applyBorder="1" applyAlignment="1" applyProtection="1">
      <alignment vertical="center"/>
      <protection locked="0"/>
    </xf>
    <xf numFmtId="4" fontId="3" fillId="0" borderId="22" xfId="0" applyNumberFormat="1" applyFont="1" applyBorder="1" applyAlignment="1" applyProtection="1">
      <alignment vertical="center"/>
      <protection locked="0"/>
    </xf>
    <xf numFmtId="4" fontId="3" fillId="0" borderId="12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3" fillId="0" borderId="29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49" fontId="1" fillId="0" borderId="3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view="pageBreakPreview" zoomScale="60" zoomScaleNormal="100" workbookViewId="0"/>
  </sheetViews>
  <sheetFormatPr baseColWidth="10" defaultRowHeight="12.75" x14ac:dyDescent="0.2"/>
  <cols>
    <col min="2" max="2" width="33.5" customWidth="1"/>
    <col min="3" max="3" width="11" customWidth="1"/>
  </cols>
  <sheetData>
    <row r="3" spans="2:2" ht="20.25" x14ac:dyDescent="0.3">
      <c r="B3" s="82" t="s">
        <v>57</v>
      </c>
    </row>
    <row r="6" spans="2:2" ht="39" customHeight="1" x14ac:dyDescent="0.2"/>
    <row r="9" spans="2:2" ht="37.5" customHeight="1" x14ac:dyDescent="0.2"/>
    <row r="12" spans="2:2" ht="39.75" customHeight="1" x14ac:dyDescent="0.2"/>
    <row r="15" spans="2:2" ht="39.75" customHeight="1" x14ac:dyDescent="0.2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6"/>
  <sheetViews>
    <sheetView showGridLines="0" view="pageBreakPreview" topLeftCell="A12" zoomScaleNormal="100" zoomScaleSheetLayoutView="100" workbookViewId="0">
      <pane xSplit="5" topLeftCell="O1" activePane="topRight" state="frozen"/>
      <selection pane="topRight" activeCell="D13" sqref="D13"/>
    </sheetView>
  </sheetViews>
  <sheetFormatPr baseColWidth="10" defaultColWidth="11" defaultRowHeight="15" x14ac:dyDescent="0.2"/>
  <cols>
    <col min="1" max="1" width="5.875" style="1" customWidth="1"/>
    <col min="2" max="2" width="46.25" style="1" customWidth="1"/>
    <col min="3" max="3" width="17.375" style="1" customWidth="1"/>
    <col min="4" max="4" width="12.25" style="1" bestFit="1" customWidth="1"/>
    <col min="5" max="5" width="19.75" style="23" hidden="1" customWidth="1"/>
    <col min="6" max="12" width="14.125" style="23" customWidth="1"/>
    <col min="13" max="23" width="14.125" style="1" customWidth="1"/>
    <col min="24" max="24" width="17.5" style="1" customWidth="1"/>
    <col min="25" max="16384" width="11" style="1"/>
  </cols>
  <sheetData>
    <row r="1" spans="2:24" s="3" customFormat="1" x14ac:dyDescent="0.2">
      <c r="B1" s="1"/>
      <c r="C1" s="1"/>
      <c r="D1" s="1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4" s="3" customFormat="1" ht="18" x14ac:dyDescent="0.2">
      <c r="B2" s="169" t="s">
        <v>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2:24" ht="15.75" x14ac:dyDescent="0.2">
      <c r="B3" s="170" t="s">
        <v>87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2:24" x14ac:dyDescent="0.2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2:24" ht="15.75" thickBot="1" x14ac:dyDescent="0.25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4"/>
    </row>
    <row r="6" spans="2:24" x14ac:dyDescent="0.2">
      <c r="B6" s="30"/>
      <c r="C6" s="31"/>
      <c r="D6" s="140"/>
      <c r="E6" s="180" t="s">
        <v>4</v>
      </c>
      <c r="F6" s="152" t="s">
        <v>4</v>
      </c>
      <c r="G6" s="153"/>
      <c r="H6" s="154"/>
      <c r="I6" s="158" t="s">
        <v>61</v>
      </c>
      <c r="J6" s="159"/>
      <c r="K6" s="159"/>
      <c r="L6" s="160"/>
      <c r="M6" s="159" t="s">
        <v>5</v>
      </c>
      <c r="N6" s="159"/>
      <c r="O6" s="159"/>
      <c r="P6" s="159"/>
      <c r="Q6" s="159"/>
      <c r="R6" s="159"/>
      <c r="S6" s="159"/>
      <c r="T6" s="175"/>
      <c r="U6" s="178" t="s">
        <v>6</v>
      </c>
      <c r="V6" s="159"/>
      <c r="W6" s="160"/>
      <c r="X6" s="5"/>
    </row>
    <row r="7" spans="2:24" x14ac:dyDescent="0.2">
      <c r="B7" s="10"/>
      <c r="C7" s="32"/>
      <c r="D7" s="141"/>
      <c r="E7" s="181"/>
      <c r="F7" s="155"/>
      <c r="G7" s="156"/>
      <c r="H7" s="157"/>
      <c r="I7" s="161"/>
      <c r="J7" s="162"/>
      <c r="K7" s="162"/>
      <c r="L7" s="163"/>
      <c r="M7" s="162"/>
      <c r="N7" s="162"/>
      <c r="O7" s="162"/>
      <c r="P7" s="162"/>
      <c r="Q7" s="162"/>
      <c r="R7" s="162"/>
      <c r="S7" s="162"/>
      <c r="T7" s="176"/>
      <c r="U7" s="179"/>
      <c r="V7" s="162"/>
      <c r="W7" s="163"/>
      <c r="X7" s="5"/>
    </row>
    <row r="8" spans="2:24" x14ac:dyDescent="0.2">
      <c r="B8" s="10"/>
      <c r="C8" s="34" t="s">
        <v>64</v>
      </c>
      <c r="D8" s="53" t="s">
        <v>37</v>
      </c>
      <c r="E8" s="96" t="s">
        <v>7</v>
      </c>
      <c r="F8" s="102" t="s">
        <v>7</v>
      </c>
      <c r="G8" s="6" t="s">
        <v>7</v>
      </c>
      <c r="H8" s="39" t="s">
        <v>7</v>
      </c>
      <c r="I8" s="95" t="s">
        <v>13</v>
      </c>
      <c r="J8" s="7" t="s">
        <v>13</v>
      </c>
      <c r="K8" s="7" t="s">
        <v>13</v>
      </c>
      <c r="L8" s="41" t="s">
        <v>13</v>
      </c>
      <c r="M8" s="172" t="s">
        <v>11</v>
      </c>
      <c r="N8" s="172"/>
      <c r="O8" s="172"/>
      <c r="P8" s="173"/>
      <c r="Q8" s="174" t="s">
        <v>12</v>
      </c>
      <c r="R8" s="172"/>
      <c r="S8" s="172"/>
      <c r="T8" s="173"/>
      <c r="U8" s="8"/>
      <c r="V8" s="8" t="s">
        <v>108</v>
      </c>
      <c r="W8" s="9" t="s">
        <v>107</v>
      </c>
      <c r="X8" s="13"/>
    </row>
    <row r="9" spans="2:24" x14ac:dyDescent="0.2">
      <c r="B9" s="10"/>
      <c r="C9" s="34" t="s">
        <v>4</v>
      </c>
      <c r="D9" s="53" t="s">
        <v>4</v>
      </c>
      <c r="E9" s="97" t="s">
        <v>58</v>
      </c>
      <c r="F9" s="40" t="s">
        <v>50</v>
      </c>
      <c r="G9" s="7" t="s">
        <v>51</v>
      </c>
      <c r="H9" s="41" t="s">
        <v>8</v>
      </c>
      <c r="I9" s="95" t="s">
        <v>59</v>
      </c>
      <c r="J9" s="7" t="s">
        <v>50</v>
      </c>
      <c r="K9" s="7" t="s">
        <v>51</v>
      </c>
      <c r="L9" s="41" t="s">
        <v>8</v>
      </c>
      <c r="M9" s="35" t="s">
        <v>9</v>
      </c>
      <c r="N9" s="7" t="s">
        <v>9</v>
      </c>
      <c r="O9" s="7" t="s">
        <v>9</v>
      </c>
      <c r="P9" s="41" t="s">
        <v>9</v>
      </c>
      <c r="Q9" s="35" t="s">
        <v>9</v>
      </c>
      <c r="R9" s="7" t="s">
        <v>9</v>
      </c>
      <c r="S9" s="7" t="s">
        <v>9</v>
      </c>
      <c r="T9" s="7" t="s">
        <v>9</v>
      </c>
      <c r="U9" s="11" t="s">
        <v>109</v>
      </c>
      <c r="V9" s="11" t="s">
        <v>10</v>
      </c>
      <c r="W9" s="12" t="s">
        <v>10</v>
      </c>
      <c r="X9" s="13"/>
    </row>
    <row r="10" spans="2:24" x14ac:dyDescent="0.2">
      <c r="B10" s="10"/>
      <c r="C10" s="34" t="s">
        <v>49</v>
      </c>
      <c r="D10" s="141"/>
      <c r="E10" s="98"/>
      <c r="F10" s="40"/>
      <c r="G10" s="7"/>
      <c r="H10" s="41"/>
      <c r="I10" s="40"/>
      <c r="J10" s="7"/>
      <c r="K10" s="7"/>
      <c r="L10" s="41"/>
      <c r="M10" s="17" t="s">
        <v>5</v>
      </c>
      <c r="N10" s="7" t="s">
        <v>50</v>
      </c>
      <c r="O10" s="7" t="s">
        <v>51</v>
      </c>
      <c r="P10" s="41" t="s">
        <v>8</v>
      </c>
      <c r="Q10" s="17" t="s">
        <v>5</v>
      </c>
      <c r="R10" s="7" t="s">
        <v>50</v>
      </c>
      <c r="S10" s="7" t="s">
        <v>51</v>
      </c>
      <c r="T10" s="7" t="s">
        <v>8</v>
      </c>
      <c r="U10" s="17"/>
      <c r="V10" s="17" t="s">
        <v>36</v>
      </c>
      <c r="W10" s="18" t="s">
        <v>36</v>
      </c>
      <c r="X10" s="13"/>
    </row>
    <row r="11" spans="2:24" x14ac:dyDescent="0.2">
      <c r="B11" s="10"/>
      <c r="C11" s="33"/>
      <c r="D11" s="142"/>
      <c r="E11" s="99"/>
      <c r="F11" s="40"/>
      <c r="G11" s="7"/>
      <c r="H11" s="42"/>
      <c r="I11" s="40"/>
      <c r="J11" s="7"/>
      <c r="K11" s="7"/>
      <c r="L11" s="42"/>
      <c r="M11" s="45"/>
      <c r="N11" s="15"/>
      <c r="O11" s="15"/>
      <c r="P11" s="42"/>
      <c r="Q11" s="46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2">
      <c r="B12" s="147" t="s">
        <v>39</v>
      </c>
      <c r="C12" s="143"/>
      <c r="D12" s="135"/>
      <c r="E12" s="100">
        <f>IF(D12&lt;C12,0,IF(D12&gt;=C12,D12,C12))</f>
        <v>0</v>
      </c>
      <c r="F12" s="43">
        <f>D12/6</f>
        <v>0</v>
      </c>
      <c r="G12" s="21">
        <f>(D12+F12)*10.41%</f>
        <v>0</v>
      </c>
      <c r="H12" s="22">
        <f>D12*1.2881166</f>
        <v>0</v>
      </c>
      <c r="I12" s="43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36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36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2">
      <c r="B13" s="147" t="s">
        <v>24</v>
      </c>
      <c r="C13" s="143">
        <v>1293.7780169932803</v>
      </c>
      <c r="D13" s="135"/>
      <c r="E13" s="100">
        <f>IF(D13&lt;C13,0,D13)</f>
        <v>0</v>
      </c>
      <c r="F13" s="43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3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36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36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2">
      <c r="B14" s="147" t="s">
        <v>88</v>
      </c>
      <c r="C14" s="143">
        <v>2134.8808418758035</v>
      </c>
      <c r="D14" s="135"/>
      <c r="E14" s="100">
        <f t="shared" ref="E14:E61" si="16">D14</f>
        <v>0</v>
      </c>
      <c r="F14" s="43">
        <f t="shared" ref="F14:F61" si="17">D14/6</f>
        <v>0</v>
      </c>
      <c r="G14" s="21">
        <f t="shared" ref="G14:G61" si="18">(D14+F14)*10.41%</f>
        <v>0</v>
      </c>
      <c r="H14" s="22">
        <f t="shared" ref="H14:H61" si="19">D14*1.2881166</f>
        <v>0</v>
      </c>
      <c r="I14" s="43">
        <f t="shared" ref="I14:I61" si="20">E14*1.385</f>
        <v>0</v>
      </c>
      <c r="J14" s="21">
        <f t="shared" ref="J14:J61" si="21">I14/6</f>
        <v>0</v>
      </c>
      <c r="K14" s="21">
        <f t="shared" ref="K14:K61" si="22">(I14+J14)*10.41%</f>
        <v>0</v>
      </c>
      <c r="L14" s="22">
        <f t="shared" ref="L14:L61" si="23">I14*1.2881166</f>
        <v>0</v>
      </c>
      <c r="M14" s="36">
        <f t="shared" ref="M14:M61" si="24">E14/4</f>
        <v>0</v>
      </c>
      <c r="N14" s="21">
        <f t="shared" ref="N14:N61" si="25">M14/6</f>
        <v>0</v>
      </c>
      <c r="O14" s="21">
        <f t="shared" ref="O14:O61" si="26">(M14+N14)*10.41%</f>
        <v>0</v>
      </c>
      <c r="P14" s="22">
        <f t="shared" ref="P14:P61" si="27">M14*1.2881166</f>
        <v>0</v>
      </c>
      <c r="Q14" s="36">
        <f t="shared" ref="Q14:Q61" si="28">E14/5</f>
        <v>0</v>
      </c>
      <c r="R14" s="21">
        <f t="shared" ref="R14:R61" si="29">Q14/6</f>
        <v>0</v>
      </c>
      <c r="S14" s="21">
        <f t="shared" ref="S14:S61" si="30">(Q14+R14)*10.41%</f>
        <v>0</v>
      </c>
      <c r="T14" s="21">
        <f t="shared" ref="T14:T61" si="31">Q14*1.2881166</f>
        <v>0</v>
      </c>
      <c r="U14" s="21">
        <f t="shared" ref="U14:U61" si="32">E14*4.33*0.6</f>
        <v>0</v>
      </c>
      <c r="V14" s="21">
        <f t="shared" ref="V14:V61" si="33">E14*4.33*0.65</f>
        <v>0</v>
      </c>
      <c r="W14" s="22">
        <f t="shared" ref="W14:W61" si="34">E14*4.33*0.7</f>
        <v>0</v>
      </c>
      <c r="X14" s="23"/>
    </row>
    <row r="15" spans="2:24" ht="22.5" customHeight="1" x14ac:dyDescent="0.2">
      <c r="B15" s="147" t="s">
        <v>89</v>
      </c>
      <c r="C15" s="143">
        <v>1341.1410805371283</v>
      </c>
      <c r="D15" s="135"/>
      <c r="E15" s="100">
        <f t="shared" si="16"/>
        <v>0</v>
      </c>
      <c r="F15" s="43">
        <f t="shared" si="17"/>
        <v>0</v>
      </c>
      <c r="G15" s="21">
        <f t="shared" si="18"/>
        <v>0</v>
      </c>
      <c r="H15" s="22">
        <f t="shared" si="19"/>
        <v>0</v>
      </c>
      <c r="I15" s="43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36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36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2">
      <c r="B16" s="147" t="s">
        <v>90</v>
      </c>
      <c r="C16" s="143">
        <v>2036.9999756957141</v>
      </c>
      <c r="D16" s="135"/>
      <c r="E16" s="100">
        <f t="shared" si="16"/>
        <v>0</v>
      </c>
      <c r="F16" s="43">
        <f t="shared" si="17"/>
        <v>0</v>
      </c>
      <c r="G16" s="21">
        <f t="shared" si="18"/>
        <v>0</v>
      </c>
      <c r="H16" s="22">
        <f t="shared" si="19"/>
        <v>0</v>
      </c>
      <c r="I16" s="43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36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36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2">
      <c r="B17" s="147" t="s">
        <v>91</v>
      </c>
      <c r="C17" s="143">
        <v>1320.2994751868564</v>
      </c>
      <c r="D17" s="135"/>
      <c r="E17" s="100">
        <f t="shared" si="16"/>
        <v>0</v>
      </c>
      <c r="F17" s="43">
        <f t="shared" si="17"/>
        <v>0</v>
      </c>
      <c r="G17" s="21">
        <f t="shared" si="18"/>
        <v>0</v>
      </c>
      <c r="H17" s="22">
        <f t="shared" si="19"/>
        <v>0</v>
      </c>
      <c r="I17" s="43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36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36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2">
      <c r="B18" s="147" t="s">
        <v>92</v>
      </c>
      <c r="C18" s="143">
        <v>1230.4613423594053</v>
      </c>
      <c r="D18" s="135"/>
      <c r="E18" s="100">
        <f t="shared" si="16"/>
        <v>0</v>
      </c>
      <c r="F18" s="43">
        <f t="shared" si="17"/>
        <v>0</v>
      </c>
      <c r="G18" s="21">
        <f t="shared" si="18"/>
        <v>0</v>
      </c>
      <c r="H18" s="22">
        <f t="shared" si="19"/>
        <v>0</v>
      </c>
      <c r="I18" s="43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36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36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2">
      <c r="B19" s="147" t="s">
        <v>93</v>
      </c>
      <c r="C19" s="143">
        <v>1116.9902355224172</v>
      </c>
      <c r="D19" s="135"/>
      <c r="E19" s="100">
        <f t="shared" si="16"/>
        <v>0</v>
      </c>
      <c r="F19" s="43">
        <f t="shared" si="17"/>
        <v>0</v>
      </c>
      <c r="G19" s="21">
        <f t="shared" si="18"/>
        <v>0</v>
      </c>
      <c r="H19" s="22">
        <f t="shared" si="19"/>
        <v>0</v>
      </c>
      <c r="I19" s="43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36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36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2">
      <c r="B20" s="147" t="s">
        <v>34</v>
      </c>
      <c r="C20" s="143">
        <v>994.58349823008768</v>
      </c>
      <c r="D20" s="135"/>
      <c r="E20" s="100">
        <f t="shared" si="16"/>
        <v>0</v>
      </c>
      <c r="F20" s="43">
        <f t="shared" si="17"/>
        <v>0</v>
      </c>
      <c r="G20" s="21">
        <f t="shared" si="18"/>
        <v>0</v>
      </c>
      <c r="H20" s="22">
        <f t="shared" si="19"/>
        <v>0</v>
      </c>
      <c r="I20" s="43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36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36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2">
      <c r="B21" s="147" t="s">
        <v>25</v>
      </c>
      <c r="C21" s="143">
        <v>1205.7269842893402</v>
      </c>
      <c r="D21" s="135"/>
      <c r="E21" s="100">
        <f t="shared" si="16"/>
        <v>0</v>
      </c>
      <c r="F21" s="43">
        <f t="shared" si="17"/>
        <v>0</v>
      </c>
      <c r="G21" s="21">
        <f t="shared" si="18"/>
        <v>0</v>
      </c>
      <c r="H21" s="22">
        <f t="shared" si="19"/>
        <v>0</v>
      </c>
      <c r="I21" s="43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36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36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2">
      <c r="B22" s="147" t="s">
        <v>38</v>
      </c>
      <c r="C22" s="143">
        <v>0</v>
      </c>
      <c r="D22" s="135"/>
      <c r="E22" s="100">
        <f t="shared" si="16"/>
        <v>0</v>
      </c>
      <c r="F22" s="43">
        <f t="shared" si="17"/>
        <v>0</v>
      </c>
      <c r="G22" s="21">
        <f t="shared" si="18"/>
        <v>0</v>
      </c>
      <c r="H22" s="22">
        <f t="shared" si="19"/>
        <v>0</v>
      </c>
      <c r="I22" s="43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36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36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2">
      <c r="B23" s="147" t="s">
        <v>26</v>
      </c>
      <c r="C23" s="143">
        <v>1285.1459750098718</v>
      </c>
      <c r="D23" s="135"/>
      <c r="E23" s="100">
        <f t="shared" si="16"/>
        <v>0</v>
      </c>
      <c r="F23" s="43">
        <f t="shared" si="17"/>
        <v>0</v>
      </c>
      <c r="G23" s="21">
        <f t="shared" si="18"/>
        <v>0</v>
      </c>
      <c r="H23" s="22">
        <f t="shared" si="19"/>
        <v>0</v>
      </c>
      <c r="I23" s="43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36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36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2">
      <c r="B24" s="147" t="s">
        <v>27</v>
      </c>
      <c r="C24" s="143">
        <v>782.08903499999997</v>
      </c>
      <c r="D24" s="135"/>
      <c r="E24" s="100">
        <f t="shared" si="16"/>
        <v>0</v>
      </c>
      <c r="F24" s="43">
        <f t="shared" si="17"/>
        <v>0</v>
      </c>
      <c r="G24" s="21">
        <f t="shared" si="18"/>
        <v>0</v>
      </c>
      <c r="H24" s="22">
        <f t="shared" si="19"/>
        <v>0</v>
      </c>
      <c r="I24" s="43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36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36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2">
      <c r="B25" s="147" t="s">
        <v>65</v>
      </c>
      <c r="C25" s="143">
        <v>937.98689504256026</v>
      </c>
      <c r="D25" s="135"/>
      <c r="E25" s="100">
        <f t="shared" si="16"/>
        <v>0</v>
      </c>
      <c r="F25" s="43">
        <f t="shared" si="17"/>
        <v>0</v>
      </c>
      <c r="G25" s="21">
        <f t="shared" si="18"/>
        <v>0</v>
      </c>
      <c r="H25" s="22">
        <f t="shared" si="19"/>
        <v>0</v>
      </c>
      <c r="I25" s="43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36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36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2">
      <c r="B26" s="147" t="s">
        <v>1</v>
      </c>
      <c r="C26" s="143">
        <v>2116.1641639642362</v>
      </c>
      <c r="D26" s="135"/>
      <c r="E26" s="100">
        <f t="shared" si="16"/>
        <v>0</v>
      </c>
      <c r="F26" s="43">
        <f t="shared" si="17"/>
        <v>0</v>
      </c>
      <c r="G26" s="21">
        <f t="shared" si="18"/>
        <v>0</v>
      </c>
      <c r="H26" s="22">
        <f t="shared" si="19"/>
        <v>0</v>
      </c>
      <c r="I26" s="43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36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36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2">
      <c r="B27" s="147" t="s">
        <v>94</v>
      </c>
      <c r="C27" s="143">
        <v>2925.5529204975501</v>
      </c>
      <c r="D27" s="135"/>
      <c r="E27" s="100">
        <f t="shared" si="16"/>
        <v>0</v>
      </c>
      <c r="F27" s="43">
        <f t="shared" si="17"/>
        <v>0</v>
      </c>
      <c r="G27" s="21">
        <f t="shared" si="18"/>
        <v>0</v>
      </c>
      <c r="H27" s="22">
        <f t="shared" si="19"/>
        <v>0</v>
      </c>
      <c r="I27" s="43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36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36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2">
      <c r="B28" s="147" t="s">
        <v>95</v>
      </c>
      <c r="C28" s="143">
        <v>2169.3356880555348</v>
      </c>
      <c r="D28" s="135"/>
      <c r="E28" s="100">
        <f t="shared" si="16"/>
        <v>0</v>
      </c>
      <c r="F28" s="43">
        <f t="shared" si="17"/>
        <v>0</v>
      </c>
      <c r="G28" s="21">
        <f t="shared" si="18"/>
        <v>0</v>
      </c>
      <c r="H28" s="22">
        <f t="shared" si="19"/>
        <v>0</v>
      </c>
      <c r="I28" s="43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36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36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2">
      <c r="B29" s="147" t="s">
        <v>96</v>
      </c>
      <c r="C29" s="143">
        <v>1671.4287044465016</v>
      </c>
      <c r="D29" s="135"/>
      <c r="E29" s="100">
        <f t="shared" si="16"/>
        <v>0</v>
      </c>
      <c r="F29" s="43">
        <f t="shared" si="17"/>
        <v>0</v>
      </c>
      <c r="G29" s="21">
        <f t="shared" si="18"/>
        <v>0</v>
      </c>
      <c r="H29" s="22">
        <f t="shared" si="19"/>
        <v>0</v>
      </c>
      <c r="I29" s="43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36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36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2">
      <c r="B30" s="147" t="s">
        <v>44</v>
      </c>
      <c r="C30" s="143">
        <v>1260.4116169398058</v>
      </c>
      <c r="D30" s="135"/>
      <c r="E30" s="100">
        <f t="shared" si="16"/>
        <v>0</v>
      </c>
      <c r="F30" s="43">
        <f t="shared" si="17"/>
        <v>0</v>
      </c>
      <c r="G30" s="21">
        <f t="shared" si="18"/>
        <v>0</v>
      </c>
      <c r="H30" s="22">
        <f t="shared" si="19"/>
        <v>0</v>
      </c>
      <c r="I30" s="43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36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36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2">
      <c r="B31" s="147" t="s">
        <v>22</v>
      </c>
      <c r="C31" s="143">
        <v>1230.4613423594053</v>
      </c>
      <c r="D31" s="135"/>
      <c r="E31" s="100">
        <f t="shared" si="16"/>
        <v>0</v>
      </c>
      <c r="F31" s="43">
        <f t="shared" si="17"/>
        <v>0</v>
      </c>
      <c r="G31" s="21">
        <f t="shared" si="18"/>
        <v>0</v>
      </c>
      <c r="H31" s="22">
        <f t="shared" si="19"/>
        <v>0</v>
      </c>
      <c r="I31" s="43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36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36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2">
      <c r="B32" s="147" t="s">
        <v>23</v>
      </c>
      <c r="C32" s="143">
        <v>936.93069500000001</v>
      </c>
      <c r="D32" s="135"/>
      <c r="E32" s="100">
        <f t="shared" si="16"/>
        <v>0</v>
      </c>
      <c r="F32" s="43">
        <f t="shared" si="17"/>
        <v>0</v>
      </c>
      <c r="G32" s="21">
        <f t="shared" si="18"/>
        <v>0</v>
      </c>
      <c r="H32" s="22">
        <f t="shared" si="19"/>
        <v>0</v>
      </c>
      <c r="I32" s="43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36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36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2:24" ht="22.5" customHeight="1" x14ac:dyDescent="0.2">
      <c r="B33" s="147" t="s">
        <v>45</v>
      </c>
      <c r="C33" s="143">
        <v>1260.4116169398058</v>
      </c>
      <c r="D33" s="135"/>
      <c r="E33" s="100">
        <f t="shared" si="16"/>
        <v>0</v>
      </c>
      <c r="F33" s="43">
        <f t="shared" si="17"/>
        <v>0</v>
      </c>
      <c r="G33" s="21">
        <f t="shared" si="18"/>
        <v>0</v>
      </c>
      <c r="H33" s="22">
        <f t="shared" si="19"/>
        <v>0</v>
      </c>
      <c r="I33" s="43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36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36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2:24" ht="22.5" customHeight="1" x14ac:dyDescent="0.2">
      <c r="B34" s="147" t="s">
        <v>46</v>
      </c>
      <c r="C34" s="143">
        <v>1137.4240443026952</v>
      </c>
      <c r="D34" s="135"/>
      <c r="E34" s="100">
        <f t="shared" si="16"/>
        <v>0</v>
      </c>
      <c r="F34" s="43">
        <f t="shared" si="17"/>
        <v>0</v>
      </c>
      <c r="G34" s="21">
        <f t="shared" si="18"/>
        <v>0</v>
      </c>
      <c r="H34" s="22">
        <f t="shared" si="19"/>
        <v>0</v>
      </c>
      <c r="I34" s="43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36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36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2:24" ht="22.5" customHeight="1" x14ac:dyDescent="0.2">
      <c r="B35" s="147" t="s">
        <v>17</v>
      </c>
      <c r="C35" s="143">
        <v>914.65462000000002</v>
      </c>
      <c r="D35" s="135"/>
      <c r="E35" s="100">
        <f t="shared" si="16"/>
        <v>0</v>
      </c>
      <c r="F35" s="43">
        <f t="shared" si="17"/>
        <v>0</v>
      </c>
      <c r="G35" s="21">
        <f t="shared" si="18"/>
        <v>0</v>
      </c>
      <c r="H35" s="22">
        <f t="shared" si="19"/>
        <v>0</v>
      </c>
      <c r="I35" s="43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36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36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2:24" ht="22.5" customHeight="1" x14ac:dyDescent="0.2">
      <c r="B36" s="147" t="s">
        <v>21</v>
      </c>
      <c r="C36" s="143">
        <v>1098.2119379497478</v>
      </c>
      <c r="D36" s="135"/>
      <c r="E36" s="100">
        <f t="shared" si="16"/>
        <v>0</v>
      </c>
      <c r="F36" s="43">
        <f t="shared" si="17"/>
        <v>0</v>
      </c>
      <c r="G36" s="21">
        <f t="shared" si="18"/>
        <v>0</v>
      </c>
      <c r="H36" s="22">
        <f t="shared" si="19"/>
        <v>0</v>
      </c>
      <c r="I36" s="43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36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36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2:24" ht="22.5" customHeight="1" x14ac:dyDescent="0.2">
      <c r="B37" s="147" t="s">
        <v>2</v>
      </c>
      <c r="C37" s="143">
        <v>1098.2119379497478</v>
      </c>
      <c r="D37" s="135"/>
      <c r="E37" s="100">
        <f t="shared" si="16"/>
        <v>0</v>
      </c>
      <c r="F37" s="43">
        <f t="shared" si="17"/>
        <v>0</v>
      </c>
      <c r="G37" s="21">
        <f t="shared" si="18"/>
        <v>0</v>
      </c>
      <c r="H37" s="22">
        <f t="shared" si="19"/>
        <v>0</v>
      </c>
      <c r="I37" s="43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36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36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2:24" ht="22.5" customHeight="1" x14ac:dyDescent="0.2">
      <c r="B38" s="147" t="s">
        <v>14</v>
      </c>
      <c r="C38" s="143">
        <v>772.88294999999994</v>
      </c>
      <c r="D38" s="135"/>
      <c r="E38" s="100">
        <f t="shared" si="16"/>
        <v>0</v>
      </c>
      <c r="F38" s="43">
        <f t="shared" si="17"/>
        <v>0</v>
      </c>
      <c r="G38" s="21">
        <f t="shared" si="18"/>
        <v>0</v>
      </c>
      <c r="H38" s="22">
        <f t="shared" si="19"/>
        <v>0</v>
      </c>
      <c r="I38" s="43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36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36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2:24" ht="22.5" customHeight="1" x14ac:dyDescent="0.2">
      <c r="B39" s="147" t="s">
        <v>47</v>
      </c>
      <c r="C39" s="143">
        <v>1341.1377594006958</v>
      </c>
      <c r="D39" s="135"/>
      <c r="E39" s="100">
        <f t="shared" si="16"/>
        <v>0</v>
      </c>
      <c r="F39" s="43">
        <f t="shared" si="17"/>
        <v>0</v>
      </c>
      <c r="G39" s="21">
        <f t="shared" si="18"/>
        <v>0</v>
      </c>
      <c r="H39" s="22">
        <f t="shared" si="19"/>
        <v>0</v>
      </c>
      <c r="I39" s="43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36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36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2:24" ht="22.5" customHeight="1" x14ac:dyDescent="0.2">
      <c r="B40" s="147" t="s">
        <v>40</v>
      </c>
      <c r="C40" s="143">
        <v>875.37328500000001</v>
      </c>
      <c r="D40" s="135"/>
      <c r="E40" s="100">
        <f t="shared" si="16"/>
        <v>0</v>
      </c>
      <c r="F40" s="43">
        <f t="shared" si="17"/>
        <v>0</v>
      </c>
      <c r="G40" s="21">
        <f t="shared" si="18"/>
        <v>0</v>
      </c>
      <c r="H40" s="22">
        <f t="shared" si="19"/>
        <v>0</v>
      </c>
      <c r="I40" s="43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36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36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2:24" ht="22.5" customHeight="1" x14ac:dyDescent="0.2">
      <c r="B41" s="147" t="s">
        <v>41</v>
      </c>
      <c r="C41" s="143">
        <v>1005.8523825136507</v>
      </c>
      <c r="D41" s="135"/>
      <c r="E41" s="100">
        <f t="shared" si="16"/>
        <v>0</v>
      </c>
      <c r="F41" s="43">
        <f t="shared" si="17"/>
        <v>0</v>
      </c>
      <c r="G41" s="21">
        <f t="shared" si="18"/>
        <v>0</v>
      </c>
      <c r="H41" s="22">
        <f t="shared" si="19"/>
        <v>0</v>
      </c>
      <c r="I41" s="43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36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36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2:24" ht="22.5" customHeight="1" x14ac:dyDescent="0.2">
      <c r="B42" s="147" t="s">
        <v>42</v>
      </c>
      <c r="C42" s="143">
        <v>1341.1377594006958</v>
      </c>
      <c r="D42" s="135"/>
      <c r="E42" s="100">
        <f t="shared" si="16"/>
        <v>0</v>
      </c>
      <c r="F42" s="43">
        <f t="shared" si="17"/>
        <v>0</v>
      </c>
      <c r="G42" s="21">
        <f t="shared" si="18"/>
        <v>0</v>
      </c>
      <c r="H42" s="22">
        <f t="shared" si="19"/>
        <v>0</v>
      </c>
      <c r="I42" s="43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36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36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2:24" ht="22.5" customHeight="1" x14ac:dyDescent="0.2">
      <c r="B43" s="147" t="s">
        <v>20</v>
      </c>
      <c r="C43" s="143">
        <v>1099.70914716672</v>
      </c>
      <c r="D43" s="135"/>
      <c r="E43" s="100">
        <f t="shared" si="16"/>
        <v>0</v>
      </c>
      <c r="F43" s="43">
        <f t="shared" si="17"/>
        <v>0</v>
      </c>
      <c r="G43" s="21">
        <f t="shared" si="18"/>
        <v>0</v>
      </c>
      <c r="H43" s="22">
        <f t="shared" si="19"/>
        <v>0</v>
      </c>
      <c r="I43" s="43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36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36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2:24" ht="22.5" customHeight="1" x14ac:dyDescent="0.2">
      <c r="B44" s="147" t="s">
        <v>35</v>
      </c>
      <c r="C44" s="143">
        <v>1018.8523556597762</v>
      </c>
      <c r="D44" s="135"/>
      <c r="E44" s="100">
        <f t="shared" si="16"/>
        <v>0</v>
      </c>
      <c r="F44" s="43">
        <f t="shared" si="17"/>
        <v>0</v>
      </c>
      <c r="G44" s="21">
        <f t="shared" si="18"/>
        <v>0</v>
      </c>
      <c r="H44" s="22">
        <f t="shared" si="19"/>
        <v>0</v>
      </c>
      <c r="I44" s="43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36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36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2:24" ht="22.5" customHeight="1" x14ac:dyDescent="0.2">
      <c r="B45" s="147" t="s">
        <v>19</v>
      </c>
      <c r="C45" s="143">
        <v>1445.8771446850508</v>
      </c>
      <c r="D45" s="135"/>
      <c r="E45" s="100">
        <f t="shared" si="16"/>
        <v>0</v>
      </c>
      <c r="F45" s="43">
        <f t="shared" si="17"/>
        <v>0</v>
      </c>
      <c r="G45" s="21">
        <f t="shared" si="18"/>
        <v>0</v>
      </c>
      <c r="H45" s="22">
        <f t="shared" si="19"/>
        <v>0</v>
      </c>
      <c r="I45" s="43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36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36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2:24" ht="22.5" customHeight="1" x14ac:dyDescent="0.2">
      <c r="B46" s="147" t="s">
        <v>15</v>
      </c>
      <c r="C46" s="143">
        <v>1002.6801304473599</v>
      </c>
      <c r="D46" s="135"/>
      <c r="E46" s="100">
        <f t="shared" si="16"/>
        <v>0</v>
      </c>
      <c r="F46" s="43">
        <f t="shared" si="17"/>
        <v>0</v>
      </c>
      <c r="G46" s="21">
        <f t="shared" si="18"/>
        <v>0</v>
      </c>
      <c r="H46" s="22">
        <f t="shared" si="19"/>
        <v>0</v>
      </c>
      <c r="I46" s="43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36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36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2:24" ht="22.5" customHeight="1" x14ac:dyDescent="0.2">
      <c r="B47" s="147" t="s">
        <v>3</v>
      </c>
      <c r="C47" s="143">
        <v>905.64224000000002</v>
      </c>
      <c r="D47" s="135"/>
      <c r="E47" s="100">
        <f t="shared" si="16"/>
        <v>0</v>
      </c>
      <c r="F47" s="43">
        <f t="shared" si="17"/>
        <v>0</v>
      </c>
      <c r="G47" s="21">
        <f t="shared" si="18"/>
        <v>0</v>
      </c>
      <c r="H47" s="22">
        <f t="shared" si="19"/>
        <v>0</v>
      </c>
      <c r="I47" s="43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36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36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2:24" ht="22.5" customHeight="1" x14ac:dyDescent="0.2">
      <c r="B48" s="147" t="s">
        <v>104</v>
      </c>
      <c r="C48" s="143">
        <v>1445.8771446850508</v>
      </c>
      <c r="D48" s="135"/>
      <c r="E48" s="100"/>
      <c r="F48" s="43"/>
      <c r="G48" s="21"/>
      <c r="H48" s="22"/>
      <c r="I48" s="43"/>
      <c r="J48" s="21"/>
      <c r="K48" s="21"/>
      <c r="L48" s="22"/>
      <c r="M48" s="36"/>
      <c r="N48" s="21">
        <f t="shared" ref="N48" si="35">M48/6</f>
        <v>0</v>
      </c>
      <c r="O48" s="21">
        <f t="shared" ref="O48" si="36">(M48+N48)*10.41%</f>
        <v>0</v>
      </c>
      <c r="P48" s="22">
        <f t="shared" ref="P48" si="37">M48*1.2881166</f>
        <v>0</v>
      </c>
      <c r="Q48" s="36">
        <f t="shared" ref="Q48" si="38">E48/5</f>
        <v>0</v>
      </c>
      <c r="R48" s="21">
        <f t="shared" ref="R48" si="39">Q48/6</f>
        <v>0</v>
      </c>
      <c r="S48" s="21">
        <f t="shared" ref="S48" si="40">(Q48+R48)*10.41%</f>
        <v>0</v>
      </c>
      <c r="T48" s="21">
        <f t="shared" ref="T48" si="41">Q48*1.2881166</f>
        <v>0</v>
      </c>
      <c r="U48" s="21">
        <f t="shared" ref="U48" si="42">E48*4.33*0.6</f>
        <v>0</v>
      </c>
      <c r="V48" s="21">
        <f t="shared" ref="V48" si="43">E48*4.33*0.65</f>
        <v>0</v>
      </c>
      <c r="W48" s="22">
        <f t="shared" ref="W48" si="44">E48*4.33*0.7</f>
        <v>0</v>
      </c>
      <c r="X48" s="23"/>
    </row>
    <row r="49" spans="2:24" ht="22.5" customHeight="1" x14ac:dyDescent="0.2">
      <c r="B49" s="147" t="s">
        <v>28</v>
      </c>
      <c r="C49" s="143">
        <v>1341.1377594006958</v>
      </c>
      <c r="D49" s="135"/>
      <c r="E49" s="100">
        <f t="shared" si="16"/>
        <v>0</v>
      </c>
      <c r="F49" s="43">
        <f t="shared" si="17"/>
        <v>0</v>
      </c>
      <c r="G49" s="21">
        <f t="shared" si="18"/>
        <v>0</v>
      </c>
      <c r="H49" s="22">
        <f t="shared" si="19"/>
        <v>0</v>
      </c>
      <c r="I49" s="43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36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36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2:24" ht="22.5" customHeight="1" x14ac:dyDescent="0.2">
      <c r="B50" s="147" t="s">
        <v>18</v>
      </c>
      <c r="C50" s="143">
        <v>681.0871699999999</v>
      </c>
      <c r="D50" s="135"/>
      <c r="E50" s="100">
        <f t="shared" si="16"/>
        <v>0</v>
      </c>
      <c r="F50" s="43">
        <f t="shared" si="17"/>
        <v>0</v>
      </c>
      <c r="G50" s="21">
        <f t="shared" si="18"/>
        <v>0</v>
      </c>
      <c r="H50" s="22">
        <f t="shared" si="19"/>
        <v>0</v>
      </c>
      <c r="I50" s="43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36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36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2:24" ht="22.5" customHeight="1" x14ac:dyDescent="0.2">
      <c r="B51" s="147" t="s">
        <v>82</v>
      </c>
      <c r="C51" s="143">
        <v>1840.8630409721811</v>
      </c>
      <c r="D51" s="135"/>
      <c r="E51" s="100">
        <f t="shared" si="16"/>
        <v>0</v>
      </c>
      <c r="F51" s="43">
        <f t="shared" si="17"/>
        <v>0</v>
      </c>
      <c r="G51" s="21">
        <f t="shared" si="18"/>
        <v>0</v>
      </c>
      <c r="H51" s="22">
        <f t="shared" si="19"/>
        <v>0</v>
      </c>
      <c r="I51" s="43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36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36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2:24" ht="22.5" customHeight="1" x14ac:dyDescent="0.2">
      <c r="B52" s="147" t="s">
        <v>83</v>
      </c>
      <c r="C52" s="143">
        <v>1491.1822372099507</v>
      </c>
      <c r="D52" s="135"/>
      <c r="E52" s="100">
        <f t="shared" si="16"/>
        <v>0</v>
      </c>
      <c r="F52" s="43">
        <f t="shared" si="17"/>
        <v>0</v>
      </c>
      <c r="G52" s="21">
        <f t="shared" si="18"/>
        <v>0</v>
      </c>
      <c r="H52" s="22">
        <f t="shared" si="19"/>
        <v>0</v>
      </c>
      <c r="I52" s="43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36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36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2:24" ht="22.5" customHeight="1" x14ac:dyDescent="0.2">
      <c r="B53" s="147" t="s">
        <v>29</v>
      </c>
      <c r="C53" s="143">
        <v>1177.0711707668734</v>
      </c>
      <c r="D53" s="135"/>
      <c r="E53" s="100">
        <f t="shared" si="16"/>
        <v>0</v>
      </c>
      <c r="F53" s="43">
        <f t="shared" si="17"/>
        <v>0</v>
      </c>
      <c r="G53" s="21">
        <f t="shared" si="18"/>
        <v>0</v>
      </c>
      <c r="H53" s="22">
        <f t="shared" si="19"/>
        <v>0</v>
      </c>
      <c r="I53" s="43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36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36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2:24" ht="22.5" customHeight="1" x14ac:dyDescent="0.2">
      <c r="B54" s="147" t="s">
        <v>31</v>
      </c>
      <c r="C54" s="143">
        <v>1508.2712461694919</v>
      </c>
      <c r="D54" s="135"/>
      <c r="E54" s="100">
        <f t="shared" si="16"/>
        <v>0</v>
      </c>
      <c r="F54" s="43">
        <f t="shared" si="17"/>
        <v>0</v>
      </c>
      <c r="G54" s="21">
        <f t="shared" si="18"/>
        <v>0</v>
      </c>
      <c r="H54" s="22">
        <f t="shared" si="19"/>
        <v>0</v>
      </c>
      <c r="I54" s="43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36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36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2:24" ht="22.5" customHeight="1" x14ac:dyDescent="0.2">
      <c r="B55" s="147" t="s">
        <v>30</v>
      </c>
      <c r="C55" s="143">
        <v>1132.1748074208406</v>
      </c>
      <c r="D55" s="135"/>
      <c r="E55" s="100">
        <f t="shared" si="16"/>
        <v>0</v>
      </c>
      <c r="F55" s="43">
        <f t="shared" si="17"/>
        <v>0</v>
      </c>
      <c r="G55" s="21">
        <f t="shared" si="18"/>
        <v>0</v>
      </c>
      <c r="H55" s="22">
        <f t="shared" si="19"/>
        <v>0</v>
      </c>
      <c r="I55" s="43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36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36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2:24" ht="22.5" customHeight="1" x14ac:dyDescent="0.2">
      <c r="B56" s="147" t="s">
        <v>33</v>
      </c>
      <c r="C56" s="143">
        <v>1196.742498441216</v>
      </c>
      <c r="D56" s="135"/>
      <c r="E56" s="100">
        <f t="shared" si="16"/>
        <v>0</v>
      </c>
      <c r="F56" s="43">
        <f t="shared" si="17"/>
        <v>0</v>
      </c>
      <c r="G56" s="21">
        <f t="shared" si="18"/>
        <v>0</v>
      </c>
      <c r="H56" s="22">
        <f t="shared" si="19"/>
        <v>0</v>
      </c>
      <c r="I56" s="43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36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36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2:24" ht="22.5" customHeight="1" x14ac:dyDescent="0.2">
      <c r="B57" s="147" t="s">
        <v>32</v>
      </c>
      <c r="C57" s="143">
        <v>905.64224000000002</v>
      </c>
      <c r="D57" s="135"/>
      <c r="E57" s="100">
        <f t="shared" si="16"/>
        <v>0</v>
      </c>
      <c r="F57" s="43">
        <f t="shared" si="17"/>
        <v>0</v>
      </c>
      <c r="G57" s="21">
        <f t="shared" si="18"/>
        <v>0</v>
      </c>
      <c r="H57" s="22">
        <f t="shared" si="19"/>
        <v>0</v>
      </c>
      <c r="I57" s="43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36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36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2:24" ht="22.5" customHeight="1" x14ac:dyDescent="0.2">
      <c r="B58" s="147" t="s">
        <v>16</v>
      </c>
      <c r="C58" s="143">
        <v>591.47142355200015</v>
      </c>
      <c r="D58" s="135"/>
      <c r="E58" s="100">
        <f t="shared" si="16"/>
        <v>0</v>
      </c>
      <c r="F58" s="43">
        <f t="shared" si="17"/>
        <v>0</v>
      </c>
      <c r="G58" s="21">
        <f t="shared" si="18"/>
        <v>0</v>
      </c>
      <c r="H58" s="22">
        <f t="shared" si="19"/>
        <v>0</v>
      </c>
      <c r="I58" s="43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36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36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2:24" ht="22.5" customHeight="1" x14ac:dyDescent="0.2">
      <c r="B59" s="147" t="s">
        <v>97</v>
      </c>
      <c r="C59" s="143">
        <v>855.65615500000001</v>
      </c>
      <c r="D59" s="135"/>
      <c r="E59" s="100">
        <f t="shared" si="16"/>
        <v>0</v>
      </c>
      <c r="F59" s="43">
        <f t="shared" si="17"/>
        <v>0</v>
      </c>
      <c r="G59" s="21">
        <f t="shared" si="18"/>
        <v>0</v>
      </c>
      <c r="H59" s="22">
        <f t="shared" si="19"/>
        <v>0</v>
      </c>
      <c r="I59" s="43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36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36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  <c r="X59" s="23"/>
    </row>
    <row r="60" spans="2:24" ht="22.5" customHeight="1" x14ac:dyDescent="0.2">
      <c r="B60" s="147" t="s">
        <v>105</v>
      </c>
      <c r="C60" s="143">
        <v>529.1063294810773</v>
      </c>
      <c r="D60" s="135"/>
      <c r="E60" s="100"/>
      <c r="F60" s="43">
        <f t="shared" ref="F60" si="45">D60/6</f>
        <v>0</v>
      </c>
      <c r="G60" s="21">
        <f t="shared" ref="G60" si="46">(D60+F60)*10.41%</f>
        <v>0</v>
      </c>
      <c r="H60" s="22">
        <f t="shared" ref="H60" si="47">D60*1.2881166</f>
        <v>0</v>
      </c>
      <c r="I60" s="43">
        <f t="shared" ref="I60" si="48">E60*1.385</f>
        <v>0</v>
      </c>
      <c r="J60" s="21">
        <f t="shared" ref="J60" si="49">I60/6</f>
        <v>0</v>
      </c>
      <c r="K60" s="21">
        <f t="shared" ref="K60" si="50">(I60+J60)*10.41%</f>
        <v>0</v>
      </c>
      <c r="L60" s="22">
        <f t="shared" ref="L60" si="51">I60*1.2881166</f>
        <v>0</v>
      </c>
      <c r="M60" s="36">
        <f t="shared" ref="M60" si="52">E60/4</f>
        <v>0</v>
      </c>
      <c r="N60" s="21">
        <f t="shared" ref="N60" si="53">M60/6</f>
        <v>0</v>
      </c>
      <c r="O60" s="21">
        <f t="shared" ref="O60" si="54">(M60+N60)*10.41%</f>
        <v>0</v>
      </c>
      <c r="P60" s="22">
        <f t="shared" ref="P60" si="55">M60*1.2881166</f>
        <v>0</v>
      </c>
      <c r="Q60" s="36">
        <f t="shared" ref="Q60" si="56">E60/5</f>
        <v>0</v>
      </c>
      <c r="R60" s="21">
        <f t="shared" ref="R60" si="57">Q60/6</f>
        <v>0</v>
      </c>
      <c r="S60" s="21">
        <f t="shared" ref="S60" si="58">(Q60+R60)*10.41%</f>
        <v>0</v>
      </c>
      <c r="T60" s="21">
        <f t="shared" ref="T60" si="59">Q60*1.2881166</f>
        <v>0</v>
      </c>
      <c r="U60" s="21">
        <f t="shared" ref="U60" si="60">E60*4.33*0.6</f>
        <v>0</v>
      </c>
      <c r="V60" s="21">
        <f t="shared" ref="V60" si="61">E60*4.33*0.65</f>
        <v>0</v>
      </c>
      <c r="W60" s="22">
        <f t="shared" ref="W60" si="62">E60*4.33*0.7</f>
        <v>0</v>
      </c>
      <c r="X60" s="23"/>
    </row>
    <row r="61" spans="2:24" ht="22.5" customHeight="1" x14ac:dyDescent="0.2">
      <c r="B61" s="147" t="s">
        <v>43</v>
      </c>
      <c r="C61" s="143">
        <v>605.70194549441351</v>
      </c>
      <c r="D61" s="135"/>
      <c r="E61" s="100">
        <f t="shared" si="16"/>
        <v>0</v>
      </c>
      <c r="F61" s="43">
        <f t="shared" si="17"/>
        <v>0</v>
      </c>
      <c r="G61" s="21">
        <f t="shared" si="18"/>
        <v>0</v>
      </c>
      <c r="H61" s="22">
        <f t="shared" si="19"/>
        <v>0</v>
      </c>
      <c r="I61" s="43">
        <f t="shared" si="20"/>
        <v>0</v>
      </c>
      <c r="J61" s="21">
        <f t="shared" si="21"/>
        <v>0</v>
      </c>
      <c r="K61" s="21">
        <f t="shared" si="22"/>
        <v>0</v>
      </c>
      <c r="L61" s="22">
        <f t="shared" si="23"/>
        <v>0</v>
      </c>
      <c r="M61" s="36">
        <f t="shared" si="24"/>
        <v>0</v>
      </c>
      <c r="N61" s="21">
        <f t="shared" si="25"/>
        <v>0</v>
      </c>
      <c r="O61" s="21">
        <f t="shared" si="26"/>
        <v>0</v>
      </c>
      <c r="P61" s="22">
        <f t="shared" si="27"/>
        <v>0</v>
      </c>
      <c r="Q61" s="36">
        <f t="shared" si="28"/>
        <v>0</v>
      </c>
      <c r="R61" s="21">
        <f t="shared" si="29"/>
        <v>0</v>
      </c>
      <c r="S61" s="21">
        <f t="shared" si="30"/>
        <v>0</v>
      </c>
      <c r="T61" s="21">
        <f t="shared" si="31"/>
        <v>0</v>
      </c>
      <c r="U61" s="21">
        <f t="shared" si="32"/>
        <v>0</v>
      </c>
      <c r="V61" s="21">
        <f t="shared" si="33"/>
        <v>0</v>
      </c>
      <c r="W61" s="22">
        <f t="shared" si="34"/>
        <v>0</v>
      </c>
      <c r="X61" s="23"/>
    </row>
    <row r="62" spans="2:24" ht="22.5" customHeight="1" x14ac:dyDescent="0.2">
      <c r="B62" s="147" t="s">
        <v>66</v>
      </c>
      <c r="C62" s="143">
        <v>936.74718500000006</v>
      </c>
      <c r="D62" s="135"/>
      <c r="E62" s="100">
        <f t="shared" ref="E62:E76" si="63">D62</f>
        <v>0</v>
      </c>
      <c r="F62" s="43">
        <f t="shared" ref="F62:F76" si="64">D62/6</f>
        <v>0</v>
      </c>
      <c r="G62" s="21">
        <f t="shared" ref="G62:G76" si="65">(D62+F62)*10.41%</f>
        <v>0</v>
      </c>
      <c r="H62" s="22">
        <f t="shared" ref="H62:H76" si="66">D62*1.2881166</f>
        <v>0</v>
      </c>
      <c r="I62" s="43">
        <f t="shared" ref="I62:I76" si="67">E62*1.385</f>
        <v>0</v>
      </c>
      <c r="J62" s="21">
        <f t="shared" ref="J62:J76" si="68">I62/6</f>
        <v>0</v>
      </c>
      <c r="K62" s="21">
        <f t="shared" ref="K62:K76" si="69">(I62+J62)*10.41%</f>
        <v>0</v>
      </c>
      <c r="L62" s="22">
        <f t="shared" ref="L62:L76" si="70">I62*1.2881166</f>
        <v>0</v>
      </c>
      <c r="M62" s="36">
        <f t="shared" ref="M62:M76" si="71">E62/4</f>
        <v>0</v>
      </c>
      <c r="N62" s="21">
        <f t="shared" ref="N62:N76" si="72">M62/6</f>
        <v>0</v>
      </c>
      <c r="O62" s="21">
        <f t="shared" ref="O62:O76" si="73">(M62+N62)*10.41%</f>
        <v>0</v>
      </c>
      <c r="P62" s="22">
        <f t="shared" ref="P62:P76" si="74">M62*1.2881166</f>
        <v>0</v>
      </c>
      <c r="Q62" s="36">
        <f t="shared" ref="Q62:Q76" si="75">E62/5</f>
        <v>0</v>
      </c>
      <c r="R62" s="21">
        <f t="shared" ref="R62:R76" si="76">Q62/6</f>
        <v>0</v>
      </c>
      <c r="S62" s="21">
        <f t="shared" ref="S62:S76" si="77">(Q62+R62)*10.41%</f>
        <v>0</v>
      </c>
      <c r="T62" s="21">
        <f t="shared" ref="T62:T76" si="78">Q62*1.2881166</f>
        <v>0</v>
      </c>
      <c r="U62" s="21">
        <f t="shared" ref="U62:U76" si="79">E62*4.33*0.6</f>
        <v>0</v>
      </c>
      <c r="V62" s="21">
        <f t="shared" ref="V62:V76" si="80">E62*4.33*0.65</f>
        <v>0</v>
      </c>
      <c r="W62" s="22">
        <f t="shared" ref="W62:W76" si="81">E62*4.33*0.7</f>
        <v>0</v>
      </c>
      <c r="X62" s="23"/>
    </row>
    <row r="63" spans="2:24" ht="22.5" customHeight="1" x14ac:dyDescent="0.2">
      <c r="B63" s="147" t="s">
        <v>67</v>
      </c>
      <c r="C63" s="143">
        <v>721.33885286600014</v>
      </c>
      <c r="D63" s="135"/>
      <c r="E63" s="100">
        <f t="shared" si="63"/>
        <v>0</v>
      </c>
      <c r="F63" s="43">
        <f t="shared" si="64"/>
        <v>0</v>
      </c>
      <c r="G63" s="21">
        <f t="shared" si="65"/>
        <v>0</v>
      </c>
      <c r="H63" s="22">
        <f t="shared" si="66"/>
        <v>0</v>
      </c>
      <c r="I63" s="43">
        <f t="shared" si="67"/>
        <v>0</v>
      </c>
      <c r="J63" s="21">
        <f t="shared" si="68"/>
        <v>0</v>
      </c>
      <c r="K63" s="21">
        <f t="shared" si="69"/>
        <v>0</v>
      </c>
      <c r="L63" s="22">
        <f t="shared" si="70"/>
        <v>0</v>
      </c>
      <c r="M63" s="36">
        <f t="shared" si="71"/>
        <v>0</v>
      </c>
      <c r="N63" s="21">
        <f t="shared" si="72"/>
        <v>0</v>
      </c>
      <c r="O63" s="21">
        <f t="shared" si="73"/>
        <v>0</v>
      </c>
      <c r="P63" s="22">
        <f t="shared" si="74"/>
        <v>0</v>
      </c>
      <c r="Q63" s="36">
        <f t="shared" si="75"/>
        <v>0</v>
      </c>
      <c r="R63" s="21">
        <f t="shared" si="76"/>
        <v>0</v>
      </c>
      <c r="S63" s="21">
        <f t="shared" si="77"/>
        <v>0</v>
      </c>
      <c r="T63" s="21">
        <f t="shared" si="78"/>
        <v>0</v>
      </c>
      <c r="U63" s="21">
        <f t="shared" si="79"/>
        <v>0</v>
      </c>
      <c r="V63" s="21">
        <f t="shared" si="80"/>
        <v>0</v>
      </c>
      <c r="W63" s="22">
        <f t="shared" si="81"/>
        <v>0</v>
      </c>
      <c r="X63" s="23"/>
    </row>
    <row r="64" spans="2:24" ht="22.5" customHeight="1" x14ac:dyDescent="0.2">
      <c r="B64" s="147" t="s">
        <v>68</v>
      </c>
      <c r="C64" s="143">
        <v>605.15953742150009</v>
      </c>
      <c r="D64" s="135"/>
      <c r="E64" s="100">
        <f t="shared" si="63"/>
        <v>0</v>
      </c>
      <c r="F64" s="43">
        <f t="shared" si="64"/>
        <v>0</v>
      </c>
      <c r="G64" s="21">
        <f t="shared" si="65"/>
        <v>0</v>
      </c>
      <c r="H64" s="22">
        <f t="shared" si="66"/>
        <v>0</v>
      </c>
      <c r="I64" s="43">
        <f t="shared" si="67"/>
        <v>0</v>
      </c>
      <c r="J64" s="21">
        <f t="shared" si="68"/>
        <v>0</v>
      </c>
      <c r="K64" s="21">
        <f t="shared" si="69"/>
        <v>0</v>
      </c>
      <c r="L64" s="22">
        <f t="shared" si="70"/>
        <v>0</v>
      </c>
      <c r="M64" s="36">
        <f t="shared" si="71"/>
        <v>0</v>
      </c>
      <c r="N64" s="21">
        <f t="shared" si="72"/>
        <v>0</v>
      </c>
      <c r="O64" s="21">
        <f t="shared" si="73"/>
        <v>0</v>
      </c>
      <c r="P64" s="22">
        <f t="shared" si="74"/>
        <v>0</v>
      </c>
      <c r="Q64" s="36">
        <f t="shared" si="75"/>
        <v>0</v>
      </c>
      <c r="R64" s="21">
        <f t="shared" si="76"/>
        <v>0</v>
      </c>
      <c r="S64" s="21">
        <f t="shared" si="77"/>
        <v>0</v>
      </c>
      <c r="T64" s="21">
        <f t="shared" si="78"/>
        <v>0</v>
      </c>
      <c r="U64" s="21">
        <f t="shared" si="79"/>
        <v>0</v>
      </c>
      <c r="V64" s="21">
        <f t="shared" si="80"/>
        <v>0</v>
      </c>
      <c r="W64" s="22">
        <f t="shared" si="81"/>
        <v>0</v>
      </c>
      <c r="X64" s="23"/>
    </row>
    <row r="65" spans="2:24" ht="22.5" customHeight="1" x14ac:dyDescent="0.2">
      <c r="B65" s="147" t="s">
        <v>69</v>
      </c>
      <c r="C65" s="143">
        <v>752.73235633040008</v>
      </c>
      <c r="D65" s="135"/>
      <c r="E65" s="100">
        <f t="shared" si="63"/>
        <v>0</v>
      </c>
      <c r="F65" s="43">
        <f t="shared" si="64"/>
        <v>0</v>
      </c>
      <c r="G65" s="21">
        <f t="shared" si="65"/>
        <v>0</v>
      </c>
      <c r="H65" s="22">
        <f t="shared" si="66"/>
        <v>0</v>
      </c>
      <c r="I65" s="43">
        <f t="shared" si="67"/>
        <v>0</v>
      </c>
      <c r="J65" s="21">
        <f t="shared" si="68"/>
        <v>0</v>
      </c>
      <c r="K65" s="21">
        <f t="shared" si="69"/>
        <v>0</v>
      </c>
      <c r="L65" s="22">
        <f t="shared" si="70"/>
        <v>0</v>
      </c>
      <c r="M65" s="36">
        <f t="shared" si="71"/>
        <v>0</v>
      </c>
      <c r="N65" s="21">
        <f t="shared" si="72"/>
        <v>0</v>
      </c>
      <c r="O65" s="21">
        <f t="shared" si="73"/>
        <v>0</v>
      </c>
      <c r="P65" s="22">
        <f t="shared" si="74"/>
        <v>0</v>
      </c>
      <c r="Q65" s="36">
        <f t="shared" si="75"/>
        <v>0</v>
      </c>
      <c r="R65" s="21">
        <f t="shared" si="76"/>
        <v>0</v>
      </c>
      <c r="S65" s="21">
        <f t="shared" si="77"/>
        <v>0</v>
      </c>
      <c r="T65" s="21">
        <f t="shared" si="78"/>
        <v>0</v>
      </c>
      <c r="U65" s="21">
        <f t="shared" si="79"/>
        <v>0</v>
      </c>
      <c r="V65" s="21">
        <f t="shared" si="80"/>
        <v>0</v>
      </c>
      <c r="W65" s="22">
        <f t="shared" si="81"/>
        <v>0</v>
      </c>
      <c r="X65" s="23"/>
    </row>
    <row r="66" spans="2:24" ht="22.5" customHeight="1" x14ac:dyDescent="0.2">
      <c r="B66" s="147" t="s">
        <v>70</v>
      </c>
      <c r="C66" s="143">
        <v>1762.9104866929711</v>
      </c>
      <c r="D66" s="135"/>
      <c r="E66" s="100">
        <f t="shared" si="63"/>
        <v>0</v>
      </c>
      <c r="F66" s="43">
        <f t="shared" si="64"/>
        <v>0</v>
      </c>
      <c r="G66" s="21">
        <f t="shared" si="65"/>
        <v>0</v>
      </c>
      <c r="H66" s="22">
        <f t="shared" si="66"/>
        <v>0</v>
      </c>
      <c r="I66" s="43">
        <f t="shared" si="67"/>
        <v>0</v>
      </c>
      <c r="J66" s="21">
        <f t="shared" si="68"/>
        <v>0</v>
      </c>
      <c r="K66" s="21">
        <f t="shared" si="69"/>
        <v>0</v>
      </c>
      <c r="L66" s="22">
        <f t="shared" si="70"/>
        <v>0</v>
      </c>
      <c r="M66" s="36">
        <f t="shared" si="71"/>
        <v>0</v>
      </c>
      <c r="N66" s="21">
        <f t="shared" si="72"/>
        <v>0</v>
      </c>
      <c r="O66" s="21">
        <f t="shared" si="73"/>
        <v>0</v>
      </c>
      <c r="P66" s="22">
        <f t="shared" si="74"/>
        <v>0</v>
      </c>
      <c r="Q66" s="36">
        <f t="shared" si="75"/>
        <v>0</v>
      </c>
      <c r="R66" s="21">
        <f t="shared" si="76"/>
        <v>0</v>
      </c>
      <c r="S66" s="21">
        <f t="shared" si="77"/>
        <v>0</v>
      </c>
      <c r="T66" s="21">
        <f t="shared" si="78"/>
        <v>0</v>
      </c>
      <c r="U66" s="21">
        <f t="shared" si="79"/>
        <v>0</v>
      </c>
      <c r="V66" s="21">
        <f t="shared" si="80"/>
        <v>0</v>
      </c>
      <c r="W66" s="22">
        <f t="shared" si="81"/>
        <v>0</v>
      </c>
      <c r="X66" s="23"/>
    </row>
    <row r="67" spans="2:24" ht="22.5" customHeight="1" x14ac:dyDescent="0.2">
      <c r="B67" s="147" t="s">
        <v>71</v>
      </c>
      <c r="C67" s="143">
        <v>815.52777862000016</v>
      </c>
      <c r="D67" s="135"/>
      <c r="E67" s="100">
        <f t="shared" si="63"/>
        <v>0</v>
      </c>
      <c r="F67" s="43">
        <f t="shared" si="64"/>
        <v>0</v>
      </c>
      <c r="G67" s="21">
        <f t="shared" si="65"/>
        <v>0</v>
      </c>
      <c r="H67" s="22">
        <f t="shared" si="66"/>
        <v>0</v>
      </c>
      <c r="I67" s="43">
        <f t="shared" si="67"/>
        <v>0</v>
      </c>
      <c r="J67" s="21">
        <f t="shared" si="68"/>
        <v>0</v>
      </c>
      <c r="K67" s="21">
        <f t="shared" si="69"/>
        <v>0</v>
      </c>
      <c r="L67" s="22">
        <f t="shared" si="70"/>
        <v>0</v>
      </c>
      <c r="M67" s="36">
        <f t="shared" si="71"/>
        <v>0</v>
      </c>
      <c r="N67" s="21">
        <f t="shared" si="72"/>
        <v>0</v>
      </c>
      <c r="O67" s="21">
        <f t="shared" si="73"/>
        <v>0</v>
      </c>
      <c r="P67" s="22">
        <f t="shared" si="74"/>
        <v>0</v>
      </c>
      <c r="Q67" s="36">
        <f t="shared" si="75"/>
        <v>0</v>
      </c>
      <c r="R67" s="21">
        <f t="shared" si="76"/>
        <v>0</v>
      </c>
      <c r="S67" s="21">
        <f t="shared" si="77"/>
        <v>0</v>
      </c>
      <c r="T67" s="21">
        <f t="shared" si="78"/>
        <v>0</v>
      </c>
      <c r="U67" s="21">
        <f t="shared" si="79"/>
        <v>0</v>
      </c>
      <c r="V67" s="21">
        <f t="shared" si="80"/>
        <v>0</v>
      </c>
      <c r="W67" s="22">
        <f t="shared" si="81"/>
        <v>0</v>
      </c>
      <c r="X67" s="23"/>
    </row>
    <row r="68" spans="2:24" ht="22.5" customHeight="1" x14ac:dyDescent="0.2">
      <c r="B68" s="147" t="s">
        <v>72</v>
      </c>
      <c r="C68" s="143">
        <v>689.9390378810001</v>
      </c>
      <c r="D68" s="135"/>
      <c r="E68" s="100">
        <f t="shared" si="63"/>
        <v>0</v>
      </c>
      <c r="F68" s="43">
        <f t="shared" si="64"/>
        <v>0</v>
      </c>
      <c r="G68" s="21">
        <f t="shared" si="65"/>
        <v>0</v>
      </c>
      <c r="H68" s="22">
        <f t="shared" si="66"/>
        <v>0</v>
      </c>
      <c r="I68" s="43">
        <f t="shared" si="67"/>
        <v>0</v>
      </c>
      <c r="J68" s="21">
        <f t="shared" si="68"/>
        <v>0</v>
      </c>
      <c r="K68" s="21">
        <f t="shared" si="69"/>
        <v>0</v>
      </c>
      <c r="L68" s="22">
        <f t="shared" si="70"/>
        <v>0</v>
      </c>
      <c r="M68" s="36">
        <f t="shared" si="71"/>
        <v>0</v>
      </c>
      <c r="N68" s="21">
        <f t="shared" si="72"/>
        <v>0</v>
      </c>
      <c r="O68" s="21">
        <f t="shared" si="73"/>
        <v>0</v>
      </c>
      <c r="P68" s="22">
        <f t="shared" si="74"/>
        <v>0</v>
      </c>
      <c r="Q68" s="36">
        <f t="shared" si="75"/>
        <v>0</v>
      </c>
      <c r="R68" s="21">
        <f t="shared" si="76"/>
        <v>0</v>
      </c>
      <c r="S68" s="21">
        <f t="shared" si="77"/>
        <v>0</v>
      </c>
      <c r="T68" s="21">
        <f t="shared" si="78"/>
        <v>0</v>
      </c>
      <c r="U68" s="21">
        <f t="shared" si="79"/>
        <v>0</v>
      </c>
      <c r="V68" s="21">
        <f t="shared" si="80"/>
        <v>0</v>
      </c>
      <c r="W68" s="22">
        <f t="shared" si="81"/>
        <v>0</v>
      </c>
      <c r="X68" s="23"/>
    </row>
    <row r="69" spans="2:24" ht="22.5" customHeight="1" x14ac:dyDescent="0.2">
      <c r="B69" s="147" t="s">
        <v>73</v>
      </c>
      <c r="C69" s="143">
        <v>689.9390378810001</v>
      </c>
      <c r="D69" s="135"/>
      <c r="E69" s="100">
        <f t="shared" si="63"/>
        <v>0</v>
      </c>
      <c r="F69" s="43">
        <f t="shared" si="64"/>
        <v>0</v>
      </c>
      <c r="G69" s="21">
        <f t="shared" si="65"/>
        <v>0</v>
      </c>
      <c r="H69" s="22">
        <f t="shared" si="66"/>
        <v>0</v>
      </c>
      <c r="I69" s="43">
        <f t="shared" si="67"/>
        <v>0</v>
      </c>
      <c r="J69" s="21">
        <f t="shared" si="68"/>
        <v>0</v>
      </c>
      <c r="K69" s="21">
        <f t="shared" si="69"/>
        <v>0</v>
      </c>
      <c r="L69" s="22">
        <f t="shared" si="70"/>
        <v>0</v>
      </c>
      <c r="M69" s="36">
        <f t="shared" si="71"/>
        <v>0</v>
      </c>
      <c r="N69" s="21">
        <f t="shared" si="72"/>
        <v>0</v>
      </c>
      <c r="O69" s="21">
        <f t="shared" si="73"/>
        <v>0</v>
      </c>
      <c r="P69" s="22">
        <f t="shared" si="74"/>
        <v>0</v>
      </c>
      <c r="Q69" s="36">
        <f t="shared" si="75"/>
        <v>0</v>
      </c>
      <c r="R69" s="21">
        <f t="shared" si="76"/>
        <v>0</v>
      </c>
      <c r="S69" s="21">
        <f t="shared" si="77"/>
        <v>0</v>
      </c>
      <c r="T69" s="21">
        <f t="shared" si="78"/>
        <v>0</v>
      </c>
      <c r="U69" s="21">
        <f t="shared" si="79"/>
        <v>0</v>
      </c>
      <c r="V69" s="21">
        <f t="shared" si="80"/>
        <v>0</v>
      </c>
      <c r="W69" s="22">
        <f t="shared" si="81"/>
        <v>0</v>
      </c>
      <c r="X69" s="23"/>
    </row>
    <row r="70" spans="2:24" ht="22.5" customHeight="1" x14ac:dyDescent="0.2">
      <c r="B70" s="147" t="s">
        <v>74</v>
      </c>
      <c r="C70" s="143">
        <v>689.9390378810001</v>
      </c>
      <c r="D70" s="135"/>
      <c r="E70" s="100">
        <f t="shared" si="63"/>
        <v>0</v>
      </c>
      <c r="F70" s="43">
        <f t="shared" si="64"/>
        <v>0</v>
      </c>
      <c r="G70" s="21">
        <f t="shared" si="65"/>
        <v>0</v>
      </c>
      <c r="H70" s="22">
        <f t="shared" si="66"/>
        <v>0</v>
      </c>
      <c r="I70" s="43">
        <f t="shared" si="67"/>
        <v>0</v>
      </c>
      <c r="J70" s="21">
        <f t="shared" si="68"/>
        <v>0</v>
      </c>
      <c r="K70" s="21">
        <f t="shared" si="69"/>
        <v>0</v>
      </c>
      <c r="L70" s="22">
        <f t="shared" si="70"/>
        <v>0</v>
      </c>
      <c r="M70" s="36">
        <f t="shared" si="71"/>
        <v>0</v>
      </c>
      <c r="N70" s="21">
        <f t="shared" si="72"/>
        <v>0</v>
      </c>
      <c r="O70" s="21">
        <f t="shared" si="73"/>
        <v>0</v>
      </c>
      <c r="P70" s="22">
        <f t="shared" si="74"/>
        <v>0</v>
      </c>
      <c r="Q70" s="36">
        <f t="shared" si="75"/>
        <v>0</v>
      </c>
      <c r="R70" s="21">
        <f t="shared" si="76"/>
        <v>0</v>
      </c>
      <c r="S70" s="21">
        <f t="shared" si="77"/>
        <v>0</v>
      </c>
      <c r="T70" s="21">
        <f t="shared" si="78"/>
        <v>0</v>
      </c>
      <c r="U70" s="21">
        <f t="shared" si="79"/>
        <v>0</v>
      </c>
      <c r="V70" s="21">
        <f t="shared" si="80"/>
        <v>0</v>
      </c>
      <c r="W70" s="22">
        <f t="shared" si="81"/>
        <v>0</v>
      </c>
      <c r="X70" s="23"/>
    </row>
    <row r="71" spans="2:24" ht="22.5" customHeight="1" x14ac:dyDescent="0.2">
      <c r="B71" s="147" t="s">
        <v>75</v>
      </c>
      <c r="C71" s="143">
        <v>689.9390378810001</v>
      </c>
      <c r="D71" s="135"/>
      <c r="E71" s="100">
        <f t="shared" si="63"/>
        <v>0</v>
      </c>
      <c r="F71" s="43">
        <f t="shared" si="64"/>
        <v>0</v>
      </c>
      <c r="G71" s="21">
        <f t="shared" si="65"/>
        <v>0</v>
      </c>
      <c r="H71" s="22">
        <f t="shared" si="66"/>
        <v>0</v>
      </c>
      <c r="I71" s="43">
        <f t="shared" si="67"/>
        <v>0</v>
      </c>
      <c r="J71" s="21">
        <f t="shared" si="68"/>
        <v>0</v>
      </c>
      <c r="K71" s="21">
        <f t="shared" si="69"/>
        <v>0</v>
      </c>
      <c r="L71" s="22">
        <f t="shared" si="70"/>
        <v>0</v>
      </c>
      <c r="M71" s="36">
        <f t="shared" si="71"/>
        <v>0</v>
      </c>
      <c r="N71" s="21">
        <f t="shared" si="72"/>
        <v>0</v>
      </c>
      <c r="O71" s="21">
        <f t="shared" si="73"/>
        <v>0</v>
      </c>
      <c r="P71" s="22">
        <f t="shared" si="74"/>
        <v>0</v>
      </c>
      <c r="Q71" s="36">
        <f t="shared" si="75"/>
        <v>0</v>
      </c>
      <c r="R71" s="21">
        <f t="shared" si="76"/>
        <v>0</v>
      </c>
      <c r="S71" s="21">
        <f t="shared" si="77"/>
        <v>0</v>
      </c>
      <c r="T71" s="21">
        <f t="shared" si="78"/>
        <v>0</v>
      </c>
      <c r="U71" s="21">
        <f t="shared" si="79"/>
        <v>0</v>
      </c>
      <c r="V71" s="21">
        <f t="shared" si="80"/>
        <v>0</v>
      </c>
      <c r="W71" s="22">
        <f t="shared" si="81"/>
        <v>0</v>
      </c>
      <c r="X71" s="23"/>
    </row>
    <row r="72" spans="2:24" ht="22.5" customHeight="1" x14ac:dyDescent="0.2">
      <c r="B72" s="147" t="s">
        <v>76</v>
      </c>
      <c r="C72" s="143">
        <v>1042.8998220272942</v>
      </c>
      <c r="D72" s="135"/>
      <c r="E72" s="100">
        <f t="shared" si="63"/>
        <v>0</v>
      </c>
      <c r="F72" s="43">
        <f t="shared" si="64"/>
        <v>0</v>
      </c>
      <c r="G72" s="21">
        <f t="shared" si="65"/>
        <v>0</v>
      </c>
      <c r="H72" s="22">
        <f t="shared" si="66"/>
        <v>0</v>
      </c>
      <c r="I72" s="43">
        <f t="shared" si="67"/>
        <v>0</v>
      </c>
      <c r="J72" s="21">
        <f t="shared" si="68"/>
        <v>0</v>
      </c>
      <c r="K72" s="21">
        <f t="shared" si="69"/>
        <v>0</v>
      </c>
      <c r="L72" s="22">
        <f t="shared" si="70"/>
        <v>0</v>
      </c>
      <c r="M72" s="36">
        <f t="shared" si="71"/>
        <v>0</v>
      </c>
      <c r="N72" s="21">
        <f t="shared" si="72"/>
        <v>0</v>
      </c>
      <c r="O72" s="21">
        <f t="shared" si="73"/>
        <v>0</v>
      </c>
      <c r="P72" s="22">
        <f t="shared" si="74"/>
        <v>0</v>
      </c>
      <c r="Q72" s="36">
        <f t="shared" si="75"/>
        <v>0</v>
      </c>
      <c r="R72" s="21">
        <f t="shared" si="76"/>
        <v>0</v>
      </c>
      <c r="S72" s="21">
        <f t="shared" si="77"/>
        <v>0</v>
      </c>
      <c r="T72" s="21">
        <f t="shared" si="78"/>
        <v>0</v>
      </c>
      <c r="U72" s="21">
        <f t="shared" si="79"/>
        <v>0</v>
      </c>
      <c r="V72" s="21">
        <f t="shared" si="80"/>
        <v>0</v>
      </c>
      <c r="W72" s="22">
        <f t="shared" si="81"/>
        <v>0</v>
      </c>
      <c r="X72" s="23"/>
    </row>
    <row r="73" spans="2:24" ht="22.5" customHeight="1" x14ac:dyDescent="0.2">
      <c r="B73" s="147" t="s">
        <v>77</v>
      </c>
      <c r="C73" s="143">
        <v>689.9390378810001</v>
      </c>
      <c r="D73" s="135"/>
      <c r="E73" s="100">
        <f t="shared" si="63"/>
        <v>0</v>
      </c>
      <c r="F73" s="43">
        <f t="shared" si="64"/>
        <v>0</v>
      </c>
      <c r="G73" s="21">
        <f t="shared" si="65"/>
        <v>0</v>
      </c>
      <c r="H73" s="22">
        <f t="shared" si="66"/>
        <v>0</v>
      </c>
      <c r="I73" s="43">
        <f t="shared" si="67"/>
        <v>0</v>
      </c>
      <c r="J73" s="21">
        <f t="shared" si="68"/>
        <v>0</v>
      </c>
      <c r="K73" s="21">
        <f t="shared" si="69"/>
        <v>0</v>
      </c>
      <c r="L73" s="22">
        <f t="shared" si="70"/>
        <v>0</v>
      </c>
      <c r="M73" s="36">
        <f t="shared" si="71"/>
        <v>0</v>
      </c>
      <c r="N73" s="21">
        <f t="shared" si="72"/>
        <v>0</v>
      </c>
      <c r="O73" s="21">
        <f t="shared" si="73"/>
        <v>0</v>
      </c>
      <c r="P73" s="22">
        <f t="shared" si="74"/>
        <v>0</v>
      </c>
      <c r="Q73" s="36">
        <f t="shared" si="75"/>
        <v>0</v>
      </c>
      <c r="R73" s="21">
        <f t="shared" si="76"/>
        <v>0</v>
      </c>
      <c r="S73" s="21">
        <f t="shared" si="77"/>
        <v>0</v>
      </c>
      <c r="T73" s="21">
        <f t="shared" si="78"/>
        <v>0</v>
      </c>
      <c r="U73" s="21">
        <f t="shared" si="79"/>
        <v>0</v>
      </c>
      <c r="V73" s="21">
        <f t="shared" si="80"/>
        <v>0</v>
      </c>
      <c r="W73" s="22">
        <f t="shared" si="81"/>
        <v>0</v>
      </c>
      <c r="X73" s="23"/>
    </row>
    <row r="74" spans="2:24" ht="22.5" customHeight="1" x14ac:dyDescent="0.2">
      <c r="B74" s="147" t="s">
        <v>78</v>
      </c>
      <c r="C74" s="143">
        <v>1075.4928299817243</v>
      </c>
      <c r="D74" s="135"/>
      <c r="E74" s="100">
        <f t="shared" si="63"/>
        <v>0</v>
      </c>
      <c r="F74" s="43">
        <f t="shared" si="64"/>
        <v>0</v>
      </c>
      <c r="G74" s="21">
        <f t="shared" si="65"/>
        <v>0</v>
      </c>
      <c r="H74" s="22">
        <f t="shared" si="66"/>
        <v>0</v>
      </c>
      <c r="I74" s="43">
        <f t="shared" si="67"/>
        <v>0</v>
      </c>
      <c r="J74" s="21">
        <f t="shared" si="68"/>
        <v>0</v>
      </c>
      <c r="K74" s="21">
        <f t="shared" si="69"/>
        <v>0</v>
      </c>
      <c r="L74" s="22">
        <f t="shared" si="70"/>
        <v>0</v>
      </c>
      <c r="M74" s="36">
        <f t="shared" si="71"/>
        <v>0</v>
      </c>
      <c r="N74" s="21">
        <f t="shared" si="72"/>
        <v>0</v>
      </c>
      <c r="O74" s="21">
        <f t="shared" si="73"/>
        <v>0</v>
      </c>
      <c r="P74" s="22">
        <f t="shared" si="74"/>
        <v>0</v>
      </c>
      <c r="Q74" s="36">
        <f t="shared" si="75"/>
        <v>0</v>
      </c>
      <c r="R74" s="21">
        <f t="shared" si="76"/>
        <v>0</v>
      </c>
      <c r="S74" s="21">
        <f t="shared" si="77"/>
        <v>0</v>
      </c>
      <c r="T74" s="21">
        <f t="shared" si="78"/>
        <v>0</v>
      </c>
      <c r="U74" s="21">
        <f t="shared" si="79"/>
        <v>0</v>
      </c>
      <c r="V74" s="21">
        <f t="shared" si="80"/>
        <v>0</v>
      </c>
      <c r="W74" s="22">
        <f t="shared" si="81"/>
        <v>0</v>
      </c>
      <c r="X74" s="23"/>
    </row>
    <row r="75" spans="2:24" ht="22.5" customHeight="1" x14ac:dyDescent="0.2">
      <c r="B75" s="147" t="s">
        <v>79</v>
      </c>
      <c r="C75" s="143">
        <v>912.53406000000007</v>
      </c>
      <c r="D75" s="135"/>
      <c r="E75" s="100">
        <f t="shared" si="63"/>
        <v>0</v>
      </c>
      <c r="F75" s="43">
        <f t="shared" si="64"/>
        <v>0</v>
      </c>
      <c r="G75" s="21">
        <f t="shared" si="65"/>
        <v>0</v>
      </c>
      <c r="H75" s="22">
        <f t="shared" si="66"/>
        <v>0</v>
      </c>
      <c r="I75" s="43">
        <f t="shared" si="67"/>
        <v>0</v>
      </c>
      <c r="J75" s="21">
        <f t="shared" si="68"/>
        <v>0</v>
      </c>
      <c r="K75" s="21">
        <f t="shared" si="69"/>
        <v>0</v>
      </c>
      <c r="L75" s="22">
        <f t="shared" si="70"/>
        <v>0</v>
      </c>
      <c r="M75" s="36">
        <f t="shared" si="71"/>
        <v>0</v>
      </c>
      <c r="N75" s="21">
        <f t="shared" si="72"/>
        <v>0</v>
      </c>
      <c r="O75" s="21">
        <f t="shared" si="73"/>
        <v>0</v>
      </c>
      <c r="P75" s="22">
        <f t="shared" si="74"/>
        <v>0</v>
      </c>
      <c r="Q75" s="36">
        <f t="shared" si="75"/>
        <v>0</v>
      </c>
      <c r="R75" s="21">
        <f t="shared" si="76"/>
        <v>0</v>
      </c>
      <c r="S75" s="21">
        <f t="shared" si="77"/>
        <v>0</v>
      </c>
      <c r="T75" s="21">
        <f t="shared" si="78"/>
        <v>0</v>
      </c>
      <c r="U75" s="21">
        <f t="shared" si="79"/>
        <v>0</v>
      </c>
      <c r="V75" s="21">
        <f t="shared" si="80"/>
        <v>0</v>
      </c>
      <c r="W75" s="22">
        <f t="shared" si="81"/>
        <v>0</v>
      </c>
      <c r="X75" s="23"/>
    </row>
    <row r="76" spans="2:24" ht="22.5" customHeight="1" thickBot="1" x14ac:dyDescent="0.25">
      <c r="B76" s="147" t="s">
        <v>80</v>
      </c>
      <c r="C76" s="29">
        <v>689.9390378810001</v>
      </c>
      <c r="D76" s="135"/>
      <c r="E76" s="101">
        <f t="shared" si="63"/>
        <v>0</v>
      </c>
      <c r="F76" s="44">
        <f t="shared" si="64"/>
        <v>0</v>
      </c>
      <c r="G76" s="24">
        <f t="shared" si="65"/>
        <v>0</v>
      </c>
      <c r="H76" s="25">
        <f t="shared" si="66"/>
        <v>0</v>
      </c>
      <c r="I76" s="44">
        <f t="shared" si="67"/>
        <v>0</v>
      </c>
      <c r="J76" s="24">
        <f t="shared" si="68"/>
        <v>0</v>
      </c>
      <c r="K76" s="24">
        <f t="shared" si="69"/>
        <v>0</v>
      </c>
      <c r="L76" s="25">
        <f t="shared" si="70"/>
        <v>0</v>
      </c>
      <c r="M76" s="37">
        <f t="shared" si="71"/>
        <v>0</v>
      </c>
      <c r="N76" s="24">
        <f t="shared" si="72"/>
        <v>0</v>
      </c>
      <c r="O76" s="24">
        <f t="shared" si="73"/>
        <v>0</v>
      </c>
      <c r="P76" s="25">
        <f t="shared" si="74"/>
        <v>0</v>
      </c>
      <c r="Q76" s="37">
        <f t="shared" si="75"/>
        <v>0</v>
      </c>
      <c r="R76" s="24">
        <f t="shared" si="76"/>
        <v>0</v>
      </c>
      <c r="S76" s="24">
        <f t="shared" si="77"/>
        <v>0</v>
      </c>
      <c r="T76" s="24">
        <f t="shared" si="78"/>
        <v>0</v>
      </c>
      <c r="U76" s="24">
        <f t="shared" si="79"/>
        <v>0</v>
      </c>
      <c r="V76" s="24">
        <f t="shared" si="80"/>
        <v>0</v>
      </c>
      <c r="W76" s="25">
        <f t="shared" si="81"/>
        <v>0</v>
      </c>
    </row>
    <row r="77" spans="2:24" x14ac:dyDescent="0.2">
      <c r="E77" s="1"/>
      <c r="F77" s="1"/>
      <c r="G77" s="1"/>
      <c r="H77" s="1"/>
      <c r="I77" s="1"/>
      <c r="J77" s="1"/>
      <c r="K77" s="1"/>
      <c r="L77" s="1"/>
      <c r="X77" s="28"/>
    </row>
    <row r="78" spans="2:24" ht="18" x14ac:dyDescent="0.2">
      <c r="B78" s="164" t="s">
        <v>99</v>
      </c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X78" s="28"/>
    </row>
    <row r="79" spans="2:24" ht="18" x14ac:dyDescent="0.2">
      <c r="B79" s="166" t="s">
        <v>100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X79" s="28"/>
    </row>
    <row r="80" spans="2:24" x14ac:dyDescent="0.2">
      <c r="B80" s="168" t="s">
        <v>101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X80" s="28"/>
    </row>
    <row r="81" spans="2:24" s="3" customFormat="1" x14ac:dyDescent="0.2">
      <c r="B81" s="81" t="s">
        <v>102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8"/>
    </row>
    <row r="82" spans="2:24" s="3" customFormat="1" x14ac:dyDescent="0.2">
      <c r="B82" s="81" t="s">
        <v>103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8"/>
    </row>
    <row r="83" spans="2:24" x14ac:dyDescent="0.2"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28"/>
    </row>
    <row r="85" spans="2:24" x14ac:dyDescent="0.2">
      <c r="E85" s="1"/>
      <c r="F85" s="1"/>
      <c r="G85" s="1"/>
      <c r="H85" s="1"/>
      <c r="I85" s="1"/>
      <c r="J85" s="1"/>
      <c r="K85" s="1"/>
      <c r="L85" s="1"/>
    </row>
    <row r="86" spans="2:24" ht="15.75" x14ac:dyDescent="0.2">
      <c r="B86" s="27" t="s">
        <v>86</v>
      </c>
    </row>
  </sheetData>
  <protectedRanges>
    <protectedRange sqref="D12:D76" name="Bereich3"/>
    <protectedRange password="C9BF" sqref="D78:D84" name="Bereich1_3"/>
    <protectedRange password="C9BF" sqref="D85:D1048576 D61:D77 D2:D60" name="Bereich1"/>
  </protectedRanges>
  <sortState xmlns:xlrd2="http://schemas.microsoft.com/office/spreadsheetml/2017/richdata2" ref="B11:M52">
    <sortCondition ref="B52"/>
  </sortState>
  <mergeCells count="15">
    <mergeCell ref="B79:U79"/>
    <mergeCell ref="B80:U80"/>
    <mergeCell ref="B83:W83"/>
    <mergeCell ref="U6:W7"/>
    <mergeCell ref="B78:U78"/>
    <mergeCell ref="E6:E7"/>
    <mergeCell ref="B2:W2"/>
    <mergeCell ref="B3:W3"/>
    <mergeCell ref="B5:W5"/>
    <mergeCell ref="B4:W4"/>
    <mergeCell ref="M8:P8"/>
    <mergeCell ref="Q8:T8"/>
    <mergeCell ref="M6:T7"/>
    <mergeCell ref="I6:L7"/>
    <mergeCell ref="F6:H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87"/>
  <sheetViews>
    <sheetView showGridLines="0" tabSelected="1" view="pageBreakPreview" topLeftCell="A12" zoomScale="85" zoomScaleNormal="100" zoomScaleSheetLayoutView="85" workbookViewId="0">
      <selection activeCell="B19" sqref="B19"/>
    </sheetView>
  </sheetViews>
  <sheetFormatPr baseColWidth="10" defaultColWidth="11" defaultRowHeight="12.75" x14ac:dyDescent="0.2"/>
  <cols>
    <col min="1" max="1" width="5.875" style="48" customWidth="1"/>
    <col min="2" max="2" width="42.875" style="74" customWidth="1"/>
    <col min="3" max="3" width="17.25" style="75" customWidth="1"/>
    <col min="4" max="7" width="11.125" style="75" bestFit="1" customWidth="1"/>
    <col min="8" max="8" width="17.25" style="85" customWidth="1"/>
    <col min="9" max="11" width="11.125" style="75" bestFit="1" customWidth="1"/>
    <col min="12" max="12" width="11.875" style="75" bestFit="1" customWidth="1"/>
    <col min="13" max="13" width="11.125" style="48" hidden="1" customWidth="1"/>
    <col min="14" max="16" width="0" style="48" hidden="1" customWidth="1"/>
    <col min="17" max="16384" width="11" style="48"/>
  </cols>
  <sheetData>
    <row r="1" spans="2:18" x14ac:dyDescent="0.2">
      <c r="L1" s="48"/>
    </row>
    <row r="2" spans="2:18" s="3" customFormat="1" ht="18" x14ac:dyDescent="0.2">
      <c r="B2" s="83" t="s">
        <v>0</v>
      </c>
      <c r="C2" s="83"/>
      <c r="D2" s="83"/>
      <c r="E2" s="83"/>
      <c r="F2" s="83"/>
      <c r="G2" s="83"/>
      <c r="H2" s="86"/>
      <c r="I2" s="83"/>
      <c r="J2" s="83"/>
      <c r="K2" s="83"/>
      <c r="L2" s="83"/>
      <c r="M2" s="47"/>
      <c r="N2" s="47"/>
      <c r="O2" s="47"/>
      <c r="P2" s="47"/>
      <c r="Q2" s="47"/>
    </row>
    <row r="3" spans="2:18" ht="15.75" x14ac:dyDescent="0.2">
      <c r="B3" s="4" t="s">
        <v>48</v>
      </c>
      <c r="C3" s="4"/>
      <c r="D3" s="4"/>
      <c r="E3" s="4"/>
      <c r="F3" s="4"/>
      <c r="G3" s="4"/>
      <c r="H3" s="87"/>
      <c r="I3" s="4"/>
      <c r="J3" s="4"/>
      <c r="K3" s="4"/>
      <c r="L3" s="4"/>
      <c r="M3" s="4"/>
      <c r="N3" s="4"/>
      <c r="O3" s="4"/>
      <c r="P3" s="4"/>
    </row>
    <row r="4" spans="2:18" ht="15" x14ac:dyDescent="0.2">
      <c r="B4" s="4"/>
      <c r="C4" s="4"/>
      <c r="D4" s="4"/>
      <c r="E4" s="4"/>
      <c r="F4" s="4"/>
      <c r="G4" s="4"/>
      <c r="H4" s="87"/>
      <c r="I4" s="4"/>
      <c r="J4" s="4"/>
      <c r="K4" s="4"/>
      <c r="L4" s="4"/>
      <c r="M4" s="4"/>
      <c r="N4" s="4"/>
      <c r="O4" s="4"/>
      <c r="P4" s="4"/>
    </row>
    <row r="5" spans="2:18" ht="15.75" thickBot="1" x14ac:dyDescent="0.25">
      <c r="B5" s="84"/>
      <c r="C5" s="84"/>
      <c r="D5" s="84"/>
      <c r="E5" s="84"/>
      <c r="F5" s="84"/>
      <c r="G5" s="84"/>
      <c r="H5" s="88"/>
      <c r="I5" s="84"/>
      <c r="J5" s="84"/>
      <c r="K5" s="84"/>
      <c r="L5" s="84"/>
      <c r="M5" s="84"/>
      <c r="N5" s="84"/>
      <c r="O5" s="84"/>
      <c r="P5" s="84"/>
    </row>
    <row r="6" spans="2:18" ht="15" x14ac:dyDescent="0.2">
      <c r="B6" s="49"/>
      <c r="C6" s="50"/>
      <c r="D6" s="152" t="s">
        <v>4</v>
      </c>
      <c r="E6" s="153"/>
      <c r="F6" s="153"/>
      <c r="G6" s="154"/>
      <c r="H6" s="93"/>
      <c r="I6" s="158" t="s">
        <v>61</v>
      </c>
      <c r="J6" s="159"/>
      <c r="K6" s="159"/>
      <c r="L6" s="160"/>
    </row>
    <row r="7" spans="2:18" ht="15" x14ac:dyDescent="0.2">
      <c r="B7" s="51"/>
      <c r="C7" s="53" t="s">
        <v>60</v>
      </c>
      <c r="D7" s="155"/>
      <c r="E7" s="156"/>
      <c r="F7" s="156"/>
      <c r="G7" s="157"/>
      <c r="H7" s="91" t="s">
        <v>63</v>
      </c>
      <c r="I7" s="161"/>
      <c r="J7" s="162"/>
      <c r="K7" s="162"/>
      <c r="L7" s="163"/>
    </row>
    <row r="8" spans="2:18" ht="15" x14ac:dyDescent="0.2">
      <c r="B8" s="52"/>
      <c r="C8" s="53" t="s">
        <v>62</v>
      </c>
      <c r="D8" s="38" t="s">
        <v>7</v>
      </c>
      <c r="E8" s="6" t="s">
        <v>7</v>
      </c>
      <c r="F8" s="6" t="s">
        <v>7</v>
      </c>
      <c r="G8" s="103" t="s">
        <v>7</v>
      </c>
      <c r="H8" s="53" t="s">
        <v>62</v>
      </c>
      <c r="I8" s="40" t="s">
        <v>13</v>
      </c>
      <c r="J8" s="7" t="s">
        <v>13</v>
      </c>
      <c r="K8" s="7" t="s">
        <v>13</v>
      </c>
      <c r="L8" s="104" t="s">
        <v>13</v>
      </c>
      <c r="M8" s="54" t="s">
        <v>7</v>
      </c>
      <c r="N8" s="40" t="s">
        <v>13</v>
      </c>
      <c r="O8" s="35" t="s">
        <v>9</v>
      </c>
      <c r="P8" s="35" t="s">
        <v>9</v>
      </c>
    </row>
    <row r="9" spans="2:18" ht="15" x14ac:dyDescent="0.2">
      <c r="B9" s="52"/>
      <c r="C9" s="53" t="s">
        <v>49</v>
      </c>
      <c r="D9" s="40" t="s">
        <v>58</v>
      </c>
      <c r="E9" s="7" t="s">
        <v>50</v>
      </c>
      <c r="F9" s="7" t="s">
        <v>51</v>
      </c>
      <c r="G9" s="104" t="s">
        <v>8</v>
      </c>
      <c r="H9" s="53" t="s">
        <v>49</v>
      </c>
      <c r="I9" s="40" t="s">
        <v>59</v>
      </c>
      <c r="J9" s="7" t="s">
        <v>50</v>
      </c>
      <c r="K9" s="7" t="s">
        <v>51</v>
      </c>
      <c r="L9" s="104" t="s">
        <v>8</v>
      </c>
    </row>
    <row r="10" spans="2:18" ht="15" x14ac:dyDescent="0.2">
      <c r="B10" s="52"/>
      <c r="C10" s="53"/>
      <c r="D10" s="40"/>
      <c r="E10" s="7"/>
      <c r="F10" s="7"/>
      <c r="G10" s="104"/>
      <c r="H10" s="91"/>
      <c r="I10" s="40"/>
      <c r="J10" s="7"/>
      <c r="K10" s="7"/>
      <c r="L10" s="104"/>
    </row>
    <row r="11" spans="2:18" ht="15" x14ac:dyDescent="0.2">
      <c r="B11" s="56"/>
      <c r="C11" s="57"/>
      <c r="D11" s="58"/>
      <c r="E11" s="59"/>
      <c r="F11" s="59"/>
      <c r="G11" s="105"/>
      <c r="H11" s="92"/>
      <c r="I11" s="58"/>
      <c r="J11" s="59"/>
      <c r="K11" s="59"/>
      <c r="L11" s="105"/>
      <c r="R11" s="131"/>
    </row>
    <row r="12" spans="2:18" ht="20.25" customHeight="1" x14ac:dyDescent="0.2">
      <c r="B12" s="147" t="s">
        <v>39</v>
      </c>
      <c r="C12" s="143"/>
      <c r="D12" s="64">
        <f>IF(G12/1.2881&lt;C12,0,G12/1.2881)</f>
        <v>0</v>
      </c>
      <c r="E12" s="65">
        <f>D12/6</f>
        <v>0</v>
      </c>
      <c r="F12" s="65">
        <f t="shared" ref="F12" si="0">(D12+E12)*10.41%</f>
        <v>0</v>
      </c>
      <c r="G12" s="129">
        <v>0</v>
      </c>
      <c r="H12" s="94">
        <f>C12*1.385</f>
        <v>0</v>
      </c>
      <c r="I12" s="64">
        <f>IF(L12/1.2881&lt;H12,0,L12/1.2881)</f>
        <v>0</v>
      </c>
      <c r="J12" s="65">
        <f t="shared" ref="J12:J61" si="1">I12/6</f>
        <v>0</v>
      </c>
      <c r="K12" s="65">
        <f t="shared" ref="K12" si="2">(I12+J12)*10.41%</f>
        <v>0</v>
      </c>
      <c r="L12" s="129">
        <v>0</v>
      </c>
      <c r="M12" s="66"/>
    </row>
    <row r="13" spans="2:18" ht="20.25" customHeight="1" x14ac:dyDescent="0.2">
      <c r="B13" s="147" t="s">
        <v>24</v>
      </c>
      <c r="C13" s="148">
        <v>1293.7780169932803</v>
      </c>
      <c r="D13" s="64">
        <f>IF(G13/1.2881&lt;C13,0,G13/1.2881)</f>
        <v>0</v>
      </c>
      <c r="E13" s="65">
        <f>D13/6</f>
        <v>0</v>
      </c>
      <c r="F13" s="65">
        <f t="shared" ref="F13" si="3">(D13+E13)*10.41%</f>
        <v>0</v>
      </c>
      <c r="G13" s="129">
        <v>0</v>
      </c>
      <c r="H13" s="94">
        <f t="shared" ref="H13:H61" si="4">C13*1.385</f>
        <v>1791.8825535356932</v>
      </c>
      <c r="I13" s="64">
        <f>IF(L13/1.2881&lt;H13,0,L13/1.2881)</f>
        <v>0</v>
      </c>
      <c r="J13" s="65">
        <f t="shared" si="1"/>
        <v>0</v>
      </c>
      <c r="K13" s="65">
        <f t="shared" ref="K13" si="5">(I13+J13)*10.41%</f>
        <v>0</v>
      </c>
      <c r="L13" s="129">
        <v>0</v>
      </c>
      <c r="M13" s="67">
        <f t="shared" ref="M13:M61" si="6">C13*1.2881166</f>
        <v>1666.5369404041264</v>
      </c>
      <c r="N13" s="68">
        <f>M13*1.385</f>
        <v>2308.1536624597152</v>
      </c>
      <c r="O13" s="68">
        <f>M13/4</f>
        <v>416.63423510103161</v>
      </c>
      <c r="P13" s="68">
        <f>M13/5</f>
        <v>333.30738808082526</v>
      </c>
    </row>
    <row r="14" spans="2:18" ht="20.25" customHeight="1" x14ac:dyDescent="0.2">
      <c r="B14" s="147" t="s">
        <v>88</v>
      </c>
      <c r="C14" s="148">
        <v>2134.8808418758035</v>
      </c>
      <c r="D14" s="64">
        <f t="shared" ref="D14:D61" si="7">IF(G14/1.2881&lt;C14,0,G14/1.2881)</f>
        <v>0</v>
      </c>
      <c r="E14" s="65">
        <f t="shared" ref="E14:E61" si="8">D14/6</f>
        <v>0</v>
      </c>
      <c r="F14" s="65">
        <f t="shared" ref="F14:F61" si="9">(D14+E14)*10.41%</f>
        <v>0</v>
      </c>
      <c r="G14" s="129">
        <v>0</v>
      </c>
      <c r="H14" s="94">
        <f t="shared" si="4"/>
        <v>2956.809965997988</v>
      </c>
      <c r="I14" s="64">
        <f t="shared" ref="I14:I61" si="10">IF(L14/1.2881&lt;H14,0,L14/1.2881)</f>
        <v>0</v>
      </c>
      <c r="J14" s="65">
        <f t="shared" si="1"/>
        <v>0</v>
      </c>
      <c r="K14" s="65">
        <f t="shared" ref="K14:K61" si="11">(I14+J14)*10.41%</f>
        <v>0</v>
      </c>
      <c r="L14" s="129">
        <v>0</v>
      </c>
      <c r="M14" s="67">
        <f t="shared" si="6"/>
        <v>2749.9754514421975</v>
      </c>
      <c r="N14" s="68">
        <f t="shared" ref="N14:N61" si="12">M14*1.385</f>
        <v>3808.7160002474434</v>
      </c>
      <c r="O14" s="68">
        <f t="shared" ref="O14:O61" si="13">M14/4</f>
        <v>687.49386286054937</v>
      </c>
      <c r="P14" s="68">
        <f t="shared" ref="P14:P61" si="14">M14/5</f>
        <v>549.99509028843954</v>
      </c>
    </row>
    <row r="15" spans="2:18" ht="20.25" customHeight="1" x14ac:dyDescent="0.2">
      <c r="B15" s="147" t="s">
        <v>89</v>
      </c>
      <c r="C15" s="148">
        <v>1341.1410805371283</v>
      </c>
      <c r="D15" s="64">
        <f t="shared" si="7"/>
        <v>0</v>
      </c>
      <c r="E15" s="65">
        <f t="shared" si="8"/>
        <v>0</v>
      </c>
      <c r="F15" s="65">
        <f t="shared" si="9"/>
        <v>0</v>
      </c>
      <c r="G15" s="129">
        <v>0</v>
      </c>
      <c r="H15" s="94">
        <f t="shared" si="4"/>
        <v>1857.4803965439228</v>
      </c>
      <c r="I15" s="64">
        <f t="shared" si="10"/>
        <v>0</v>
      </c>
      <c r="J15" s="65">
        <f t="shared" si="1"/>
        <v>0</v>
      </c>
      <c r="K15" s="65">
        <f t="shared" si="11"/>
        <v>0</v>
      </c>
      <c r="L15" s="129">
        <v>0</v>
      </c>
      <c r="M15" s="67">
        <f t="shared" si="6"/>
        <v>1727.5460887818119</v>
      </c>
      <c r="N15" s="68">
        <f t="shared" si="12"/>
        <v>2392.6513329628096</v>
      </c>
      <c r="O15" s="68">
        <f t="shared" si="13"/>
        <v>431.88652219545298</v>
      </c>
      <c r="P15" s="68">
        <f t="shared" si="14"/>
        <v>345.50921775636237</v>
      </c>
    </row>
    <row r="16" spans="2:18" ht="20.25" customHeight="1" x14ac:dyDescent="0.2">
      <c r="B16" s="147" t="s">
        <v>90</v>
      </c>
      <c r="C16" s="148">
        <v>2036.9999756957141</v>
      </c>
      <c r="D16" s="64">
        <f t="shared" si="7"/>
        <v>0</v>
      </c>
      <c r="E16" s="65">
        <f t="shared" si="8"/>
        <v>0</v>
      </c>
      <c r="F16" s="65">
        <f t="shared" si="9"/>
        <v>0</v>
      </c>
      <c r="G16" s="129">
        <v>0</v>
      </c>
      <c r="H16" s="94">
        <f t="shared" si="4"/>
        <v>2821.2449663385642</v>
      </c>
      <c r="I16" s="64">
        <f t="shared" si="10"/>
        <v>0</v>
      </c>
      <c r="J16" s="65">
        <f t="shared" si="1"/>
        <v>0</v>
      </c>
      <c r="K16" s="65">
        <f t="shared" si="11"/>
        <v>0</v>
      </c>
      <c r="L16" s="129">
        <v>0</v>
      </c>
      <c r="M16" s="67">
        <f t="shared" si="6"/>
        <v>2623.8934828932456</v>
      </c>
      <c r="N16" s="68">
        <f t="shared" si="12"/>
        <v>3634.0924738071453</v>
      </c>
      <c r="O16" s="68">
        <f t="shared" si="13"/>
        <v>655.9733707233114</v>
      </c>
      <c r="P16" s="68">
        <f t="shared" si="14"/>
        <v>524.77869657864915</v>
      </c>
    </row>
    <row r="17" spans="2:16" ht="20.25" customHeight="1" x14ac:dyDescent="0.2">
      <c r="B17" s="147" t="s">
        <v>91</v>
      </c>
      <c r="C17" s="148">
        <v>1320.2994751868564</v>
      </c>
      <c r="D17" s="64">
        <f t="shared" si="7"/>
        <v>0</v>
      </c>
      <c r="E17" s="65">
        <f t="shared" si="8"/>
        <v>0</v>
      </c>
      <c r="F17" s="65">
        <f t="shared" si="9"/>
        <v>0</v>
      </c>
      <c r="G17" s="129">
        <v>0</v>
      </c>
      <c r="H17" s="94">
        <f t="shared" si="4"/>
        <v>1828.6147731337962</v>
      </c>
      <c r="I17" s="64">
        <f t="shared" si="10"/>
        <v>0</v>
      </c>
      <c r="J17" s="65">
        <f t="shared" si="1"/>
        <v>0</v>
      </c>
      <c r="K17" s="65">
        <f t="shared" si="11"/>
        <v>0</v>
      </c>
      <c r="L17" s="129">
        <v>0</v>
      </c>
      <c r="M17" s="67">
        <f t="shared" si="6"/>
        <v>1700.6996709594778</v>
      </c>
      <c r="N17" s="68">
        <f t="shared" si="12"/>
        <v>2355.4690442788769</v>
      </c>
      <c r="O17" s="68">
        <f t="shared" si="13"/>
        <v>425.17491773986944</v>
      </c>
      <c r="P17" s="68">
        <f t="shared" si="14"/>
        <v>340.13993419189558</v>
      </c>
    </row>
    <row r="18" spans="2:16" ht="20.25" customHeight="1" x14ac:dyDescent="0.2">
      <c r="B18" s="147" t="s">
        <v>92</v>
      </c>
      <c r="C18" s="148">
        <v>1230.4613423594053</v>
      </c>
      <c r="D18" s="64">
        <f t="shared" si="7"/>
        <v>0</v>
      </c>
      <c r="E18" s="65">
        <f t="shared" si="8"/>
        <v>0</v>
      </c>
      <c r="F18" s="65">
        <f t="shared" si="9"/>
        <v>0</v>
      </c>
      <c r="G18" s="129">
        <v>0</v>
      </c>
      <c r="H18" s="94">
        <f t="shared" si="4"/>
        <v>1704.1889591677764</v>
      </c>
      <c r="I18" s="64">
        <f t="shared" si="10"/>
        <v>0</v>
      </c>
      <c r="J18" s="65">
        <f t="shared" si="1"/>
        <v>0</v>
      </c>
      <c r="K18" s="65">
        <f t="shared" si="11"/>
        <v>0</v>
      </c>
      <c r="L18" s="129">
        <v>0</v>
      </c>
      <c r="M18" s="67">
        <f t="shared" si="6"/>
        <v>1584.9776807514331</v>
      </c>
      <c r="N18" s="68">
        <f t="shared" si="12"/>
        <v>2195.1940878407349</v>
      </c>
      <c r="O18" s="68">
        <f t="shared" si="13"/>
        <v>396.24442018785828</v>
      </c>
      <c r="P18" s="68">
        <f t="shared" si="14"/>
        <v>316.99553615028663</v>
      </c>
    </row>
    <row r="19" spans="2:16" ht="20.25" customHeight="1" x14ac:dyDescent="0.2">
      <c r="B19" s="147" t="s">
        <v>93</v>
      </c>
      <c r="C19" s="148">
        <v>1116.9902355224172</v>
      </c>
      <c r="D19" s="64">
        <f t="shared" si="7"/>
        <v>0</v>
      </c>
      <c r="E19" s="65">
        <f t="shared" si="8"/>
        <v>0</v>
      </c>
      <c r="F19" s="65">
        <f t="shared" si="9"/>
        <v>0</v>
      </c>
      <c r="G19" s="129">
        <v>0</v>
      </c>
      <c r="H19" s="94">
        <f t="shared" si="4"/>
        <v>1547.0314761985478</v>
      </c>
      <c r="I19" s="64">
        <f t="shared" si="10"/>
        <v>0</v>
      </c>
      <c r="J19" s="65">
        <f t="shared" si="1"/>
        <v>0</v>
      </c>
      <c r="K19" s="65">
        <f t="shared" si="11"/>
        <v>0</v>
      </c>
      <c r="L19" s="129">
        <v>0</v>
      </c>
      <c r="M19" s="67">
        <f t="shared" si="6"/>
        <v>1438.8136644143351</v>
      </c>
      <c r="N19" s="68">
        <f t="shared" si="12"/>
        <v>1992.7569252138542</v>
      </c>
      <c r="O19" s="68">
        <f t="shared" si="13"/>
        <v>359.70341610358378</v>
      </c>
      <c r="P19" s="68">
        <f t="shared" si="14"/>
        <v>287.762732882867</v>
      </c>
    </row>
    <row r="20" spans="2:16" ht="20.25" customHeight="1" x14ac:dyDescent="0.2">
      <c r="B20" s="147" t="s">
        <v>34</v>
      </c>
      <c r="C20" s="148">
        <v>994.58349823008768</v>
      </c>
      <c r="D20" s="64">
        <f t="shared" si="7"/>
        <v>0</v>
      </c>
      <c r="E20" s="65">
        <f t="shared" si="8"/>
        <v>0</v>
      </c>
      <c r="F20" s="65">
        <f t="shared" si="9"/>
        <v>0</v>
      </c>
      <c r="G20" s="129">
        <v>0</v>
      </c>
      <c r="H20" s="94">
        <f t="shared" si="4"/>
        <v>1377.4981450486714</v>
      </c>
      <c r="I20" s="64">
        <f t="shared" si="10"/>
        <v>0</v>
      </c>
      <c r="J20" s="65">
        <f t="shared" si="1"/>
        <v>0</v>
      </c>
      <c r="K20" s="65">
        <f t="shared" si="11"/>
        <v>0</v>
      </c>
      <c r="L20" s="129">
        <v>0</v>
      </c>
      <c r="M20" s="67">
        <f t="shared" si="6"/>
        <v>1281.1395141562466</v>
      </c>
      <c r="N20" s="68">
        <f t="shared" si="12"/>
        <v>1774.3782271064015</v>
      </c>
      <c r="O20" s="68">
        <f t="shared" si="13"/>
        <v>320.28487853906165</v>
      </c>
      <c r="P20" s="68">
        <f t="shared" si="14"/>
        <v>256.22790283124931</v>
      </c>
    </row>
    <row r="21" spans="2:16" ht="20.25" customHeight="1" x14ac:dyDescent="0.2">
      <c r="B21" s="147" t="s">
        <v>25</v>
      </c>
      <c r="C21" s="148">
        <v>1205.7269842893402</v>
      </c>
      <c r="D21" s="64">
        <f t="shared" si="7"/>
        <v>0</v>
      </c>
      <c r="E21" s="65">
        <f t="shared" si="8"/>
        <v>0</v>
      </c>
      <c r="F21" s="65">
        <f t="shared" si="9"/>
        <v>0</v>
      </c>
      <c r="G21" s="129">
        <v>0</v>
      </c>
      <c r="H21" s="94">
        <f t="shared" si="4"/>
        <v>1669.9318732407362</v>
      </c>
      <c r="I21" s="64">
        <f t="shared" si="10"/>
        <v>0</v>
      </c>
      <c r="J21" s="65">
        <f t="shared" si="1"/>
        <v>0</v>
      </c>
      <c r="K21" s="65">
        <f t="shared" si="11"/>
        <v>0</v>
      </c>
      <c r="L21" s="129">
        <v>0</v>
      </c>
      <c r="M21" s="67">
        <f t="shared" si="6"/>
        <v>1553.1169435310383</v>
      </c>
      <c r="N21" s="68">
        <f t="shared" si="12"/>
        <v>2151.0669667904881</v>
      </c>
      <c r="O21" s="68">
        <f t="shared" si="13"/>
        <v>388.27923588275956</v>
      </c>
      <c r="P21" s="68">
        <f t="shared" si="14"/>
        <v>310.62338870620766</v>
      </c>
    </row>
    <row r="22" spans="2:16" ht="20.25" customHeight="1" x14ac:dyDescent="0.2">
      <c r="B22" s="147" t="s">
        <v>38</v>
      </c>
      <c r="C22" s="149">
        <v>0</v>
      </c>
      <c r="D22" s="64">
        <f t="shared" si="7"/>
        <v>0</v>
      </c>
      <c r="E22" s="65">
        <f t="shared" si="8"/>
        <v>0</v>
      </c>
      <c r="F22" s="65">
        <f t="shared" si="9"/>
        <v>0</v>
      </c>
      <c r="G22" s="129">
        <v>0</v>
      </c>
      <c r="H22" s="94">
        <f t="shared" si="4"/>
        <v>0</v>
      </c>
      <c r="I22" s="64">
        <f t="shared" si="10"/>
        <v>0</v>
      </c>
      <c r="J22" s="65">
        <f t="shared" si="1"/>
        <v>0</v>
      </c>
      <c r="K22" s="65">
        <f t="shared" si="11"/>
        <v>0</v>
      </c>
      <c r="L22" s="129">
        <v>0</v>
      </c>
      <c r="M22" s="67">
        <f t="shared" si="6"/>
        <v>0</v>
      </c>
      <c r="N22" s="68">
        <f t="shared" si="12"/>
        <v>0</v>
      </c>
      <c r="O22" s="68">
        <f t="shared" si="13"/>
        <v>0</v>
      </c>
      <c r="P22" s="68">
        <f t="shared" si="14"/>
        <v>0</v>
      </c>
    </row>
    <row r="23" spans="2:16" ht="20.25" customHeight="1" x14ac:dyDescent="0.2">
      <c r="B23" s="147" t="s">
        <v>26</v>
      </c>
      <c r="C23" s="148">
        <v>1285.1459750098718</v>
      </c>
      <c r="D23" s="64">
        <f t="shared" si="7"/>
        <v>0</v>
      </c>
      <c r="E23" s="65">
        <f t="shared" si="8"/>
        <v>0</v>
      </c>
      <c r="F23" s="65">
        <f t="shared" si="9"/>
        <v>0</v>
      </c>
      <c r="G23" s="129">
        <v>0</v>
      </c>
      <c r="H23" s="94">
        <f t="shared" si="4"/>
        <v>1779.9271753886724</v>
      </c>
      <c r="I23" s="64">
        <f t="shared" si="10"/>
        <v>0</v>
      </c>
      <c r="J23" s="65">
        <f t="shared" si="1"/>
        <v>0</v>
      </c>
      <c r="K23" s="65">
        <f t="shared" si="11"/>
        <v>0</v>
      </c>
      <c r="L23" s="129">
        <v>0</v>
      </c>
      <c r="M23" s="67">
        <f t="shared" si="6"/>
        <v>1655.417863833401</v>
      </c>
      <c r="N23" s="68">
        <f t="shared" si="12"/>
        <v>2292.7537414092603</v>
      </c>
      <c r="O23" s="68">
        <f t="shared" si="13"/>
        <v>413.85446595835026</v>
      </c>
      <c r="P23" s="68">
        <f t="shared" si="14"/>
        <v>331.08357276668022</v>
      </c>
    </row>
    <row r="24" spans="2:16" ht="20.25" customHeight="1" x14ac:dyDescent="0.2">
      <c r="B24" s="147" t="s">
        <v>27</v>
      </c>
      <c r="C24" s="148">
        <v>782.08903499999997</v>
      </c>
      <c r="D24" s="64">
        <f t="shared" si="7"/>
        <v>0</v>
      </c>
      <c r="E24" s="65">
        <f t="shared" si="8"/>
        <v>0</v>
      </c>
      <c r="F24" s="65">
        <f t="shared" si="9"/>
        <v>0</v>
      </c>
      <c r="G24" s="129">
        <v>0</v>
      </c>
      <c r="H24" s="94">
        <f t="shared" si="4"/>
        <v>1083.193313475</v>
      </c>
      <c r="I24" s="64">
        <f t="shared" si="10"/>
        <v>0</v>
      </c>
      <c r="J24" s="65">
        <f t="shared" si="1"/>
        <v>0</v>
      </c>
      <c r="K24" s="65">
        <f t="shared" si="11"/>
        <v>0</v>
      </c>
      <c r="L24" s="129">
        <v>0</v>
      </c>
      <c r="M24" s="67">
        <f t="shared" si="6"/>
        <v>1007.421868661481</v>
      </c>
      <c r="N24" s="68">
        <f t="shared" si="12"/>
        <v>1395.279288096151</v>
      </c>
      <c r="O24" s="68">
        <f t="shared" si="13"/>
        <v>251.85546716537024</v>
      </c>
      <c r="P24" s="68">
        <f t="shared" si="14"/>
        <v>201.48437373229621</v>
      </c>
    </row>
    <row r="25" spans="2:16" ht="20.25" customHeight="1" x14ac:dyDescent="0.2">
      <c r="B25" s="147" t="s">
        <v>65</v>
      </c>
      <c r="C25" s="148">
        <v>937.98689504256026</v>
      </c>
      <c r="D25" s="64">
        <f t="shared" si="7"/>
        <v>0</v>
      </c>
      <c r="E25" s="65">
        <f t="shared" si="8"/>
        <v>0</v>
      </c>
      <c r="F25" s="65">
        <f t="shared" si="9"/>
        <v>0</v>
      </c>
      <c r="G25" s="129">
        <v>0</v>
      </c>
      <c r="H25" s="94">
        <f t="shared" si="4"/>
        <v>1299.1118496339459</v>
      </c>
      <c r="I25" s="64">
        <f t="shared" si="10"/>
        <v>0</v>
      </c>
      <c r="J25" s="65">
        <f t="shared" si="1"/>
        <v>0</v>
      </c>
      <c r="K25" s="65">
        <f t="shared" si="11"/>
        <v>0</v>
      </c>
      <c r="L25" s="129">
        <v>0</v>
      </c>
      <c r="M25" s="67">
        <f t="shared" si="6"/>
        <v>1208.2364900867794</v>
      </c>
      <c r="N25" s="68">
        <f t="shared" si="12"/>
        <v>1673.4075387701896</v>
      </c>
      <c r="O25" s="68">
        <f t="shared" si="13"/>
        <v>302.05912252169486</v>
      </c>
      <c r="P25" s="68">
        <f t="shared" si="14"/>
        <v>241.64729801735589</v>
      </c>
    </row>
    <row r="26" spans="2:16" ht="20.25" customHeight="1" x14ac:dyDescent="0.2">
      <c r="B26" s="147" t="s">
        <v>1</v>
      </c>
      <c r="C26" s="148">
        <v>2116.1641639642362</v>
      </c>
      <c r="D26" s="64">
        <f t="shared" si="7"/>
        <v>0</v>
      </c>
      <c r="E26" s="65">
        <f t="shared" si="8"/>
        <v>0</v>
      </c>
      <c r="F26" s="65">
        <f t="shared" si="9"/>
        <v>0</v>
      </c>
      <c r="G26" s="129">
        <v>0</v>
      </c>
      <c r="H26" s="94">
        <f t="shared" si="4"/>
        <v>2930.8873670904673</v>
      </c>
      <c r="I26" s="64">
        <f t="shared" si="10"/>
        <v>0</v>
      </c>
      <c r="J26" s="65">
        <f t="shared" si="1"/>
        <v>0</v>
      </c>
      <c r="K26" s="65">
        <f t="shared" si="11"/>
        <v>0</v>
      </c>
      <c r="L26" s="129">
        <v>0</v>
      </c>
      <c r="M26" s="67">
        <f t="shared" si="6"/>
        <v>2725.8661879274541</v>
      </c>
      <c r="N26" s="68">
        <f t="shared" si="12"/>
        <v>3775.3246702795241</v>
      </c>
      <c r="O26" s="68">
        <f t="shared" si="13"/>
        <v>681.46654698186353</v>
      </c>
      <c r="P26" s="68">
        <f t="shared" si="14"/>
        <v>545.17323758549082</v>
      </c>
    </row>
    <row r="27" spans="2:16" ht="20.25" customHeight="1" x14ac:dyDescent="0.2">
      <c r="B27" s="147" t="s">
        <v>94</v>
      </c>
      <c r="C27" s="148">
        <v>2925.5529204975501</v>
      </c>
      <c r="D27" s="64">
        <f t="shared" si="7"/>
        <v>0</v>
      </c>
      <c r="E27" s="65">
        <f t="shared" si="8"/>
        <v>0</v>
      </c>
      <c r="F27" s="65">
        <f t="shared" si="9"/>
        <v>0</v>
      </c>
      <c r="G27" s="129">
        <v>0</v>
      </c>
      <c r="H27" s="94">
        <f t="shared" si="4"/>
        <v>4051.8907948891069</v>
      </c>
      <c r="I27" s="64">
        <f t="shared" si="10"/>
        <v>0</v>
      </c>
      <c r="J27" s="65">
        <f t="shared" si="1"/>
        <v>0</v>
      </c>
      <c r="K27" s="65">
        <f t="shared" si="11"/>
        <v>0</v>
      </c>
      <c r="L27" s="129">
        <v>0</v>
      </c>
      <c r="M27" s="67">
        <f t="shared" si="6"/>
        <v>3768.4532810713745</v>
      </c>
      <c r="N27" s="68">
        <f t="shared" si="12"/>
        <v>5219.3077942838536</v>
      </c>
      <c r="O27" s="68">
        <f t="shared" si="13"/>
        <v>942.11332026784362</v>
      </c>
      <c r="P27" s="68">
        <f t="shared" si="14"/>
        <v>753.6906562142749</v>
      </c>
    </row>
    <row r="28" spans="2:16" ht="20.25" customHeight="1" x14ac:dyDescent="0.2">
      <c r="B28" s="147" t="s">
        <v>95</v>
      </c>
      <c r="C28" s="148">
        <v>2169.3356880555348</v>
      </c>
      <c r="D28" s="64">
        <f t="shared" si="7"/>
        <v>0</v>
      </c>
      <c r="E28" s="65">
        <f t="shared" si="8"/>
        <v>0</v>
      </c>
      <c r="F28" s="65">
        <f t="shared" si="9"/>
        <v>0</v>
      </c>
      <c r="G28" s="129">
        <v>0</v>
      </c>
      <c r="H28" s="94">
        <f t="shared" si="4"/>
        <v>3004.5299279569158</v>
      </c>
      <c r="I28" s="64">
        <f t="shared" si="10"/>
        <v>0</v>
      </c>
      <c r="J28" s="65">
        <f t="shared" si="1"/>
        <v>0</v>
      </c>
      <c r="K28" s="65">
        <f t="shared" si="11"/>
        <v>0</v>
      </c>
      <c r="L28" s="129">
        <v>0</v>
      </c>
      <c r="M28" s="67">
        <f t="shared" si="6"/>
        <v>2794.3573107567559</v>
      </c>
      <c r="N28" s="68">
        <f t="shared" si="12"/>
        <v>3870.1848753981067</v>
      </c>
      <c r="O28" s="68">
        <f t="shared" si="13"/>
        <v>698.58932768918896</v>
      </c>
      <c r="P28" s="68">
        <f t="shared" si="14"/>
        <v>558.87146215135112</v>
      </c>
    </row>
    <row r="29" spans="2:16" ht="20.25" customHeight="1" x14ac:dyDescent="0.2">
      <c r="B29" s="147" t="s">
        <v>96</v>
      </c>
      <c r="C29" s="148">
        <v>1671.4287044465016</v>
      </c>
      <c r="D29" s="64">
        <f t="shared" si="7"/>
        <v>0</v>
      </c>
      <c r="E29" s="65">
        <f t="shared" si="8"/>
        <v>0</v>
      </c>
      <c r="F29" s="65">
        <f t="shared" si="9"/>
        <v>0</v>
      </c>
      <c r="G29" s="129">
        <v>0</v>
      </c>
      <c r="H29" s="94">
        <f t="shared" si="4"/>
        <v>2314.9287556584045</v>
      </c>
      <c r="I29" s="64">
        <f t="shared" si="10"/>
        <v>0</v>
      </c>
      <c r="J29" s="65">
        <f t="shared" si="1"/>
        <v>0</v>
      </c>
      <c r="K29" s="65">
        <f t="shared" si="11"/>
        <v>0</v>
      </c>
      <c r="L29" s="129">
        <v>0</v>
      </c>
      <c r="M29" s="67">
        <f t="shared" si="6"/>
        <v>2152.9950599140325</v>
      </c>
      <c r="N29" s="68">
        <f t="shared" si="12"/>
        <v>2981.8981579809351</v>
      </c>
      <c r="O29" s="68">
        <f t="shared" si="13"/>
        <v>538.24876497850812</v>
      </c>
      <c r="P29" s="68">
        <f t="shared" si="14"/>
        <v>430.59901198280647</v>
      </c>
    </row>
    <row r="30" spans="2:16" ht="20.25" customHeight="1" x14ac:dyDescent="0.2">
      <c r="B30" s="147" t="s">
        <v>44</v>
      </c>
      <c r="C30" s="148">
        <v>1260.4116169398058</v>
      </c>
      <c r="D30" s="64">
        <f t="shared" si="7"/>
        <v>0</v>
      </c>
      <c r="E30" s="65">
        <f t="shared" si="8"/>
        <v>0</v>
      </c>
      <c r="F30" s="65">
        <f t="shared" si="9"/>
        <v>0</v>
      </c>
      <c r="G30" s="129">
        <v>0</v>
      </c>
      <c r="H30" s="94">
        <f t="shared" si="4"/>
        <v>1745.6700894616311</v>
      </c>
      <c r="I30" s="64">
        <f t="shared" si="10"/>
        <v>0</v>
      </c>
      <c r="J30" s="65">
        <f t="shared" si="1"/>
        <v>0</v>
      </c>
      <c r="K30" s="65">
        <f t="shared" si="11"/>
        <v>0</v>
      </c>
      <c r="L30" s="129">
        <v>0</v>
      </c>
      <c r="M30" s="67">
        <f t="shared" si="6"/>
        <v>1623.5571266130048</v>
      </c>
      <c r="N30" s="68">
        <f t="shared" si="12"/>
        <v>2248.6266203590117</v>
      </c>
      <c r="O30" s="68">
        <f t="shared" si="13"/>
        <v>405.8892816532512</v>
      </c>
      <c r="P30" s="68">
        <f t="shared" si="14"/>
        <v>324.71142532260097</v>
      </c>
    </row>
    <row r="31" spans="2:16" ht="20.25" customHeight="1" x14ac:dyDescent="0.2">
      <c r="B31" s="147" t="s">
        <v>22</v>
      </c>
      <c r="C31" s="148">
        <v>1230.4613423594053</v>
      </c>
      <c r="D31" s="64">
        <f t="shared" si="7"/>
        <v>0</v>
      </c>
      <c r="E31" s="65">
        <f t="shared" si="8"/>
        <v>0</v>
      </c>
      <c r="F31" s="65">
        <f t="shared" si="9"/>
        <v>0</v>
      </c>
      <c r="G31" s="129">
        <v>0</v>
      </c>
      <c r="H31" s="94">
        <f t="shared" si="4"/>
        <v>1704.1889591677764</v>
      </c>
      <c r="I31" s="64">
        <f t="shared" si="10"/>
        <v>0</v>
      </c>
      <c r="J31" s="65">
        <f t="shared" si="1"/>
        <v>0</v>
      </c>
      <c r="K31" s="65">
        <f t="shared" si="11"/>
        <v>0</v>
      </c>
      <c r="L31" s="129">
        <v>0</v>
      </c>
      <c r="M31" s="67">
        <f t="shared" si="6"/>
        <v>1584.9776807514331</v>
      </c>
      <c r="N31" s="68">
        <f t="shared" si="12"/>
        <v>2195.1940878407349</v>
      </c>
      <c r="O31" s="68">
        <f t="shared" si="13"/>
        <v>396.24442018785828</v>
      </c>
      <c r="P31" s="68">
        <f t="shared" si="14"/>
        <v>316.99553615028663</v>
      </c>
    </row>
    <row r="32" spans="2:16" ht="20.25" customHeight="1" x14ac:dyDescent="0.2">
      <c r="B32" s="147" t="s">
        <v>23</v>
      </c>
      <c r="C32" s="148">
        <v>936.93069500000001</v>
      </c>
      <c r="D32" s="64">
        <f t="shared" si="7"/>
        <v>0</v>
      </c>
      <c r="E32" s="65">
        <f t="shared" si="8"/>
        <v>0</v>
      </c>
      <c r="F32" s="65">
        <f t="shared" si="9"/>
        <v>0</v>
      </c>
      <c r="G32" s="129">
        <v>0</v>
      </c>
      <c r="H32" s="94">
        <f t="shared" si="4"/>
        <v>1297.6490125749999</v>
      </c>
      <c r="I32" s="64">
        <f t="shared" si="10"/>
        <v>0</v>
      </c>
      <c r="J32" s="65">
        <f t="shared" si="1"/>
        <v>0</v>
      </c>
      <c r="K32" s="65">
        <f t="shared" si="11"/>
        <v>0</v>
      </c>
      <c r="L32" s="129">
        <v>0</v>
      </c>
      <c r="M32" s="67">
        <f t="shared" si="6"/>
        <v>1206.875981279037</v>
      </c>
      <c r="N32" s="68">
        <f t="shared" si="12"/>
        <v>1671.5232340714663</v>
      </c>
      <c r="O32" s="68">
        <f t="shared" si="13"/>
        <v>301.71899531975924</v>
      </c>
      <c r="P32" s="68">
        <f t="shared" si="14"/>
        <v>241.3751962558074</v>
      </c>
    </row>
    <row r="33" spans="2:16" ht="20.25" customHeight="1" x14ac:dyDescent="0.2">
      <c r="B33" s="147" t="s">
        <v>45</v>
      </c>
      <c r="C33" s="148">
        <v>1260.4116169398058</v>
      </c>
      <c r="D33" s="64">
        <f t="shared" si="7"/>
        <v>0</v>
      </c>
      <c r="E33" s="65">
        <f t="shared" si="8"/>
        <v>0</v>
      </c>
      <c r="F33" s="65">
        <f t="shared" si="9"/>
        <v>0</v>
      </c>
      <c r="G33" s="129">
        <v>0</v>
      </c>
      <c r="H33" s="94">
        <f t="shared" si="4"/>
        <v>1745.6700894616311</v>
      </c>
      <c r="I33" s="64">
        <f t="shared" si="10"/>
        <v>0</v>
      </c>
      <c r="J33" s="65">
        <f t="shared" si="1"/>
        <v>0</v>
      </c>
      <c r="K33" s="65">
        <f t="shared" si="11"/>
        <v>0</v>
      </c>
      <c r="L33" s="129">
        <v>0</v>
      </c>
      <c r="M33" s="67">
        <f t="shared" si="6"/>
        <v>1623.5571266130048</v>
      </c>
      <c r="N33" s="68">
        <f t="shared" si="12"/>
        <v>2248.6266203590117</v>
      </c>
      <c r="O33" s="68">
        <f t="shared" si="13"/>
        <v>405.8892816532512</v>
      </c>
      <c r="P33" s="68">
        <f t="shared" si="14"/>
        <v>324.71142532260097</v>
      </c>
    </row>
    <row r="34" spans="2:16" ht="20.25" customHeight="1" x14ac:dyDescent="0.2">
      <c r="B34" s="147" t="s">
        <v>46</v>
      </c>
      <c r="C34" s="148">
        <v>1137.4240443026952</v>
      </c>
      <c r="D34" s="64">
        <f t="shared" si="7"/>
        <v>0</v>
      </c>
      <c r="E34" s="65">
        <f t="shared" si="8"/>
        <v>0</v>
      </c>
      <c r="F34" s="65">
        <f t="shared" si="9"/>
        <v>0</v>
      </c>
      <c r="G34" s="129">
        <v>0</v>
      </c>
      <c r="H34" s="94">
        <f t="shared" si="4"/>
        <v>1575.3323013592328</v>
      </c>
      <c r="I34" s="64">
        <f t="shared" si="10"/>
        <v>0</v>
      </c>
      <c r="J34" s="65">
        <f t="shared" si="1"/>
        <v>0</v>
      </c>
      <c r="K34" s="65">
        <f t="shared" si="11"/>
        <v>0</v>
      </c>
      <c r="L34" s="129">
        <v>0</v>
      </c>
      <c r="M34" s="67">
        <f t="shared" si="6"/>
        <v>1465.1347927054369</v>
      </c>
      <c r="N34" s="68">
        <f t="shared" si="12"/>
        <v>2029.2116878970301</v>
      </c>
      <c r="O34" s="68">
        <f t="shared" si="13"/>
        <v>366.28369817635922</v>
      </c>
      <c r="P34" s="68">
        <f t="shared" si="14"/>
        <v>293.02695854108737</v>
      </c>
    </row>
    <row r="35" spans="2:16" ht="20.25" customHeight="1" x14ac:dyDescent="0.2">
      <c r="B35" s="147" t="s">
        <v>17</v>
      </c>
      <c r="C35" s="148">
        <v>914.65462000000002</v>
      </c>
      <c r="D35" s="64">
        <f t="shared" si="7"/>
        <v>0</v>
      </c>
      <c r="E35" s="65">
        <f t="shared" si="8"/>
        <v>0</v>
      </c>
      <c r="F35" s="65">
        <f t="shared" si="9"/>
        <v>0</v>
      </c>
      <c r="G35" s="129">
        <v>0</v>
      </c>
      <c r="H35" s="94">
        <f t="shared" si="4"/>
        <v>1266.7966487000001</v>
      </c>
      <c r="I35" s="64">
        <f t="shared" si="10"/>
        <v>0</v>
      </c>
      <c r="J35" s="65">
        <f t="shared" si="1"/>
        <v>0</v>
      </c>
      <c r="K35" s="65">
        <f t="shared" si="11"/>
        <v>0</v>
      </c>
      <c r="L35" s="129">
        <v>0</v>
      </c>
      <c r="M35" s="67">
        <f t="shared" si="6"/>
        <v>1178.181799288692</v>
      </c>
      <c r="N35" s="68">
        <f t="shared" si="12"/>
        <v>1631.7817920148384</v>
      </c>
      <c r="O35" s="68">
        <f t="shared" si="13"/>
        <v>294.545449822173</v>
      </c>
      <c r="P35" s="68">
        <f t="shared" si="14"/>
        <v>235.6363598577384</v>
      </c>
    </row>
    <row r="36" spans="2:16" ht="20.25" customHeight="1" x14ac:dyDescent="0.2">
      <c r="B36" s="147" t="s">
        <v>21</v>
      </c>
      <c r="C36" s="148">
        <v>1098.2119379497478</v>
      </c>
      <c r="D36" s="64">
        <f t="shared" si="7"/>
        <v>0</v>
      </c>
      <c r="E36" s="65">
        <f t="shared" si="8"/>
        <v>0</v>
      </c>
      <c r="F36" s="65">
        <f t="shared" si="9"/>
        <v>0</v>
      </c>
      <c r="G36" s="129">
        <v>0</v>
      </c>
      <c r="H36" s="94">
        <f t="shared" si="4"/>
        <v>1521.0235340604008</v>
      </c>
      <c r="I36" s="64">
        <f t="shared" si="10"/>
        <v>0</v>
      </c>
      <c r="J36" s="65">
        <f t="shared" si="1"/>
        <v>0</v>
      </c>
      <c r="K36" s="65">
        <f t="shared" si="11"/>
        <v>0</v>
      </c>
      <c r="L36" s="129">
        <v>0</v>
      </c>
      <c r="M36" s="67">
        <f t="shared" si="6"/>
        <v>1414.62502759124</v>
      </c>
      <c r="N36" s="68">
        <f t="shared" si="12"/>
        <v>1959.2556632138674</v>
      </c>
      <c r="O36" s="68">
        <f t="shared" si="13"/>
        <v>353.65625689781001</v>
      </c>
      <c r="P36" s="68">
        <f t="shared" si="14"/>
        <v>282.92500551824799</v>
      </c>
    </row>
    <row r="37" spans="2:16" ht="20.25" customHeight="1" x14ac:dyDescent="0.2">
      <c r="B37" s="147" t="s">
        <v>2</v>
      </c>
      <c r="C37" s="148">
        <v>1098.2119379497478</v>
      </c>
      <c r="D37" s="64">
        <f t="shared" si="7"/>
        <v>0</v>
      </c>
      <c r="E37" s="65">
        <f t="shared" si="8"/>
        <v>0</v>
      </c>
      <c r="F37" s="65">
        <f t="shared" si="9"/>
        <v>0</v>
      </c>
      <c r="G37" s="129">
        <v>0</v>
      </c>
      <c r="H37" s="94">
        <f t="shared" si="4"/>
        <v>1521.0235340604008</v>
      </c>
      <c r="I37" s="64">
        <f t="shared" si="10"/>
        <v>0</v>
      </c>
      <c r="J37" s="65">
        <f t="shared" si="1"/>
        <v>0</v>
      </c>
      <c r="K37" s="65">
        <f t="shared" si="11"/>
        <v>0</v>
      </c>
      <c r="L37" s="129">
        <v>0</v>
      </c>
      <c r="M37" s="67">
        <f t="shared" si="6"/>
        <v>1414.62502759124</v>
      </c>
      <c r="N37" s="68">
        <f t="shared" si="12"/>
        <v>1959.2556632138674</v>
      </c>
      <c r="O37" s="68">
        <f t="shared" si="13"/>
        <v>353.65625689781001</v>
      </c>
      <c r="P37" s="68">
        <f t="shared" si="14"/>
        <v>282.92500551824799</v>
      </c>
    </row>
    <row r="38" spans="2:16" ht="20.25" customHeight="1" x14ac:dyDescent="0.2">
      <c r="B38" s="147" t="s">
        <v>14</v>
      </c>
      <c r="C38" s="148">
        <v>772.88294999999994</v>
      </c>
      <c r="D38" s="64">
        <f t="shared" si="7"/>
        <v>0</v>
      </c>
      <c r="E38" s="65">
        <f t="shared" si="8"/>
        <v>0</v>
      </c>
      <c r="F38" s="65">
        <f t="shared" si="9"/>
        <v>0</v>
      </c>
      <c r="G38" s="129">
        <v>0</v>
      </c>
      <c r="H38" s="94">
        <f t="shared" si="4"/>
        <v>1070.44288575</v>
      </c>
      <c r="I38" s="64">
        <f t="shared" si="10"/>
        <v>0</v>
      </c>
      <c r="J38" s="65">
        <f t="shared" si="1"/>
        <v>0</v>
      </c>
      <c r="K38" s="65">
        <f t="shared" si="11"/>
        <v>0</v>
      </c>
      <c r="L38" s="129">
        <v>0</v>
      </c>
      <c r="M38" s="67">
        <f t="shared" si="6"/>
        <v>995.56335775196987</v>
      </c>
      <c r="N38" s="68">
        <f t="shared" si="12"/>
        <v>1378.8552504864783</v>
      </c>
      <c r="O38" s="68">
        <f t="shared" si="13"/>
        <v>248.89083943799247</v>
      </c>
      <c r="P38" s="68">
        <f t="shared" si="14"/>
        <v>199.11267155039397</v>
      </c>
    </row>
    <row r="39" spans="2:16" ht="20.25" customHeight="1" x14ac:dyDescent="0.2">
      <c r="B39" s="147" t="s">
        <v>47</v>
      </c>
      <c r="C39" s="148">
        <v>1341.1377594006958</v>
      </c>
      <c r="D39" s="64">
        <f t="shared" si="7"/>
        <v>0</v>
      </c>
      <c r="E39" s="65">
        <f t="shared" si="8"/>
        <v>0</v>
      </c>
      <c r="F39" s="65">
        <f t="shared" si="9"/>
        <v>0</v>
      </c>
      <c r="G39" s="129">
        <v>0</v>
      </c>
      <c r="H39" s="94">
        <f t="shared" si="4"/>
        <v>1857.4757967699636</v>
      </c>
      <c r="I39" s="64">
        <f t="shared" si="10"/>
        <v>0</v>
      </c>
      <c r="J39" s="65">
        <f t="shared" si="1"/>
        <v>0</v>
      </c>
      <c r="K39" s="65">
        <f t="shared" si="11"/>
        <v>0</v>
      </c>
      <c r="L39" s="129">
        <v>0</v>
      </c>
      <c r="M39" s="67">
        <f t="shared" si="6"/>
        <v>1727.5418107708422</v>
      </c>
      <c r="N39" s="68">
        <f t="shared" si="12"/>
        <v>2392.6454079176165</v>
      </c>
      <c r="O39" s="68">
        <f t="shared" si="13"/>
        <v>431.88545269271054</v>
      </c>
      <c r="P39" s="68">
        <f t="shared" si="14"/>
        <v>345.50836215416842</v>
      </c>
    </row>
    <row r="40" spans="2:16" ht="20.25" customHeight="1" x14ac:dyDescent="0.2">
      <c r="B40" s="147" t="s">
        <v>40</v>
      </c>
      <c r="C40" s="148">
        <v>875.37328500000001</v>
      </c>
      <c r="D40" s="64">
        <f t="shared" si="7"/>
        <v>0</v>
      </c>
      <c r="E40" s="65">
        <f t="shared" si="8"/>
        <v>0</v>
      </c>
      <c r="F40" s="65">
        <f t="shared" si="9"/>
        <v>0</v>
      </c>
      <c r="G40" s="129">
        <v>0</v>
      </c>
      <c r="H40" s="94">
        <f t="shared" si="4"/>
        <v>1212.391999725</v>
      </c>
      <c r="I40" s="64">
        <f t="shared" si="10"/>
        <v>0</v>
      </c>
      <c r="J40" s="65">
        <f t="shared" si="1"/>
        <v>0</v>
      </c>
      <c r="K40" s="65">
        <f t="shared" si="11"/>
        <v>0</v>
      </c>
      <c r="L40" s="129">
        <v>0</v>
      </c>
      <c r="M40" s="67">
        <f t="shared" si="6"/>
        <v>1127.582859605031</v>
      </c>
      <c r="N40" s="68">
        <f t="shared" si="12"/>
        <v>1561.702260552968</v>
      </c>
      <c r="O40" s="68">
        <f t="shared" si="13"/>
        <v>281.89571490125775</v>
      </c>
      <c r="P40" s="68">
        <f t="shared" si="14"/>
        <v>225.5165719210062</v>
      </c>
    </row>
    <row r="41" spans="2:16" ht="20.25" customHeight="1" x14ac:dyDescent="0.2">
      <c r="B41" s="147" t="s">
        <v>41</v>
      </c>
      <c r="C41" s="148">
        <v>1005.8523825136507</v>
      </c>
      <c r="D41" s="64">
        <f t="shared" si="7"/>
        <v>0</v>
      </c>
      <c r="E41" s="65">
        <f t="shared" si="8"/>
        <v>0</v>
      </c>
      <c r="F41" s="65">
        <f t="shared" si="9"/>
        <v>0</v>
      </c>
      <c r="G41" s="129">
        <v>0</v>
      </c>
      <c r="H41" s="94">
        <f t="shared" si="4"/>
        <v>1393.1055497814061</v>
      </c>
      <c r="I41" s="64">
        <f t="shared" si="10"/>
        <v>0</v>
      </c>
      <c r="J41" s="65">
        <f t="shared" si="1"/>
        <v>0</v>
      </c>
      <c r="K41" s="65">
        <f t="shared" si="11"/>
        <v>0</v>
      </c>
      <c r="L41" s="129">
        <v>0</v>
      </c>
      <c r="M41" s="67">
        <f t="shared" si="6"/>
        <v>1295.6551510653831</v>
      </c>
      <c r="N41" s="68">
        <f t="shared" si="12"/>
        <v>1794.4823842255555</v>
      </c>
      <c r="O41" s="68">
        <f t="shared" si="13"/>
        <v>323.91378776634576</v>
      </c>
      <c r="P41" s="68">
        <f t="shared" si="14"/>
        <v>259.1310302130766</v>
      </c>
    </row>
    <row r="42" spans="2:16" ht="20.25" customHeight="1" x14ac:dyDescent="0.2">
      <c r="B42" s="147" t="s">
        <v>42</v>
      </c>
      <c r="C42" s="148">
        <v>1341.1377594006958</v>
      </c>
      <c r="D42" s="64">
        <f t="shared" si="7"/>
        <v>0</v>
      </c>
      <c r="E42" s="65">
        <f t="shared" si="8"/>
        <v>0</v>
      </c>
      <c r="F42" s="65">
        <f t="shared" si="9"/>
        <v>0</v>
      </c>
      <c r="G42" s="129">
        <v>0</v>
      </c>
      <c r="H42" s="94">
        <f t="shared" si="4"/>
        <v>1857.4757967699636</v>
      </c>
      <c r="I42" s="64">
        <f t="shared" si="10"/>
        <v>0</v>
      </c>
      <c r="J42" s="65">
        <f t="shared" si="1"/>
        <v>0</v>
      </c>
      <c r="K42" s="65">
        <f t="shared" si="11"/>
        <v>0</v>
      </c>
      <c r="L42" s="129">
        <v>0</v>
      </c>
      <c r="M42" s="67">
        <f t="shared" si="6"/>
        <v>1727.5418107708422</v>
      </c>
      <c r="N42" s="68">
        <f t="shared" si="12"/>
        <v>2392.6454079176165</v>
      </c>
      <c r="O42" s="68">
        <f t="shared" si="13"/>
        <v>431.88545269271054</v>
      </c>
      <c r="P42" s="68">
        <f t="shared" si="14"/>
        <v>345.50836215416842</v>
      </c>
    </row>
    <row r="43" spans="2:16" ht="20.25" customHeight="1" x14ac:dyDescent="0.2">
      <c r="B43" s="147" t="s">
        <v>20</v>
      </c>
      <c r="C43" s="148">
        <v>1099.70914716672</v>
      </c>
      <c r="D43" s="64">
        <f t="shared" si="7"/>
        <v>0</v>
      </c>
      <c r="E43" s="65">
        <f t="shared" si="8"/>
        <v>0</v>
      </c>
      <c r="F43" s="65">
        <f t="shared" si="9"/>
        <v>0</v>
      </c>
      <c r="G43" s="129">
        <v>0</v>
      </c>
      <c r="H43" s="94">
        <f t="shared" si="4"/>
        <v>1523.0971688259071</v>
      </c>
      <c r="I43" s="64">
        <f t="shared" si="10"/>
        <v>0</v>
      </c>
      <c r="J43" s="65">
        <f t="shared" si="1"/>
        <v>0</v>
      </c>
      <c r="K43" s="65">
        <f t="shared" si="11"/>
        <v>0</v>
      </c>
      <c r="L43" s="129">
        <v>0</v>
      </c>
      <c r="M43" s="67">
        <f t="shared" si="6"/>
        <v>1416.5536076372948</v>
      </c>
      <c r="N43" s="68">
        <f t="shared" si="12"/>
        <v>1961.9267465776534</v>
      </c>
      <c r="O43" s="68">
        <f t="shared" si="13"/>
        <v>354.1384019093237</v>
      </c>
      <c r="P43" s="68">
        <f t="shared" si="14"/>
        <v>283.31072152745895</v>
      </c>
    </row>
    <row r="44" spans="2:16" ht="20.25" customHeight="1" x14ac:dyDescent="0.2">
      <c r="B44" s="147" t="s">
        <v>35</v>
      </c>
      <c r="C44" s="148">
        <v>1018.8523556597762</v>
      </c>
      <c r="D44" s="64">
        <f t="shared" si="7"/>
        <v>0</v>
      </c>
      <c r="E44" s="65">
        <f t="shared" si="8"/>
        <v>0</v>
      </c>
      <c r="F44" s="65">
        <f t="shared" si="9"/>
        <v>0</v>
      </c>
      <c r="G44" s="129">
        <v>0</v>
      </c>
      <c r="H44" s="94">
        <f t="shared" si="4"/>
        <v>1411.11051258879</v>
      </c>
      <c r="I44" s="64">
        <f t="shared" si="10"/>
        <v>0</v>
      </c>
      <c r="J44" s="65">
        <f t="shared" si="1"/>
        <v>0</v>
      </c>
      <c r="K44" s="65">
        <f t="shared" si="11"/>
        <v>0</v>
      </c>
      <c r="L44" s="129">
        <v>0</v>
      </c>
      <c r="M44" s="67">
        <f t="shared" si="6"/>
        <v>1312.4006322744617</v>
      </c>
      <c r="N44" s="68">
        <f t="shared" si="12"/>
        <v>1817.6748757001294</v>
      </c>
      <c r="O44" s="68">
        <f t="shared" si="13"/>
        <v>328.10015806861543</v>
      </c>
      <c r="P44" s="68">
        <f t="shared" si="14"/>
        <v>262.48012645489234</v>
      </c>
    </row>
    <row r="45" spans="2:16" ht="20.25" customHeight="1" x14ac:dyDescent="0.2">
      <c r="B45" s="147" t="s">
        <v>19</v>
      </c>
      <c r="C45" s="148">
        <v>1445.8771446850508</v>
      </c>
      <c r="D45" s="64">
        <f t="shared" si="7"/>
        <v>0</v>
      </c>
      <c r="E45" s="65">
        <f t="shared" si="8"/>
        <v>0</v>
      </c>
      <c r="F45" s="65">
        <f t="shared" si="9"/>
        <v>0</v>
      </c>
      <c r="G45" s="129">
        <v>0</v>
      </c>
      <c r="H45" s="94">
        <f t="shared" si="4"/>
        <v>2002.5398453887954</v>
      </c>
      <c r="I45" s="64">
        <f t="shared" si="10"/>
        <v>0</v>
      </c>
      <c r="J45" s="65">
        <f t="shared" si="1"/>
        <v>0</v>
      </c>
      <c r="K45" s="65">
        <f t="shared" si="11"/>
        <v>0</v>
      </c>
      <c r="L45" s="129">
        <v>0</v>
      </c>
      <c r="M45" s="67">
        <f t="shared" si="6"/>
        <v>1862.4583516294156</v>
      </c>
      <c r="N45" s="68">
        <f t="shared" si="12"/>
        <v>2579.5048170067407</v>
      </c>
      <c r="O45" s="68">
        <f t="shared" si="13"/>
        <v>465.61458790735389</v>
      </c>
      <c r="P45" s="68">
        <f t="shared" si="14"/>
        <v>372.49167032588309</v>
      </c>
    </row>
    <row r="46" spans="2:16" ht="20.25" customHeight="1" x14ac:dyDescent="0.2">
      <c r="B46" s="147" t="s">
        <v>15</v>
      </c>
      <c r="C46" s="148">
        <v>1002.6801304473599</v>
      </c>
      <c r="D46" s="64">
        <f t="shared" si="7"/>
        <v>0</v>
      </c>
      <c r="E46" s="65">
        <f t="shared" si="8"/>
        <v>0</v>
      </c>
      <c r="F46" s="65">
        <f t="shared" si="9"/>
        <v>0</v>
      </c>
      <c r="G46" s="129">
        <v>0</v>
      </c>
      <c r="H46" s="94">
        <f t="shared" si="4"/>
        <v>1388.7119806695935</v>
      </c>
      <c r="I46" s="64">
        <f t="shared" si="10"/>
        <v>0</v>
      </c>
      <c r="J46" s="65">
        <f t="shared" si="1"/>
        <v>0</v>
      </c>
      <c r="K46" s="65">
        <f t="shared" si="11"/>
        <v>0</v>
      </c>
      <c r="L46" s="129">
        <v>0</v>
      </c>
      <c r="M46" s="67">
        <f t="shared" si="6"/>
        <v>1291.5689205194096</v>
      </c>
      <c r="N46" s="68">
        <f t="shared" si="12"/>
        <v>1788.8229549193823</v>
      </c>
      <c r="O46" s="68">
        <f t="shared" si="13"/>
        <v>322.89223012985241</v>
      </c>
      <c r="P46" s="68">
        <f t="shared" si="14"/>
        <v>258.31378410388191</v>
      </c>
    </row>
    <row r="47" spans="2:16" ht="20.25" customHeight="1" x14ac:dyDescent="0.2">
      <c r="B47" s="147" t="s">
        <v>3</v>
      </c>
      <c r="C47" s="148">
        <v>905.64224000000002</v>
      </c>
      <c r="D47" s="64">
        <f t="shared" si="7"/>
        <v>0</v>
      </c>
      <c r="E47" s="65">
        <f t="shared" si="8"/>
        <v>0</v>
      </c>
      <c r="F47" s="65">
        <f t="shared" si="9"/>
        <v>0</v>
      </c>
      <c r="G47" s="129">
        <v>0</v>
      </c>
      <c r="H47" s="94">
        <f t="shared" si="4"/>
        <v>1254.3145024</v>
      </c>
      <c r="I47" s="64">
        <f t="shared" si="10"/>
        <v>0</v>
      </c>
      <c r="J47" s="65">
        <f t="shared" si="1"/>
        <v>0</v>
      </c>
      <c r="K47" s="65">
        <f t="shared" si="11"/>
        <v>0</v>
      </c>
      <c r="L47" s="129">
        <v>0</v>
      </c>
      <c r="M47" s="67">
        <f t="shared" si="6"/>
        <v>1166.5728030051839</v>
      </c>
      <c r="N47" s="68">
        <f t="shared" si="12"/>
        <v>1615.7033321621798</v>
      </c>
      <c r="O47" s="68">
        <f t="shared" si="13"/>
        <v>291.64320075129598</v>
      </c>
      <c r="P47" s="68">
        <f t="shared" si="14"/>
        <v>233.31456060103679</v>
      </c>
    </row>
    <row r="48" spans="2:16" ht="20.25" customHeight="1" x14ac:dyDescent="0.2">
      <c r="B48" s="147" t="s">
        <v>104</v>
      </c>
      <c r="C48" s="148">
        <v>1445.8771446850508</v>
      </c>
      <c r="D48" s="64">
        <f t="shared" ref="D48" si="15">IF(G48/1.2881&lt;C48,0,G48/1.2881)</f>
        <v>0</v>
      </c>
      <c r="E48" s="65">
        <f t="shared" ref="E48" si="16">D48/6</f>
        <v>0</v>
      </c>
      <c r="F48" s="65">
        <f t="shared" ref="F48" si="17">(D48+E48)*10.41%</f>
        <v>0</v>
      </c>
      <c r="G48" s="129">
        <v>0</v>
      </c>
      <c r="H48" s="94">
        <f t="shared" ref="H48" si="18">C48*1.385</f>
        <v>2002.5398453887954</v>
      </c>
      <c r="I48" s="64">
        <f t="shared" ref="I48" si="19">IF(L48/1.2881&lt;H48,0,L48/1.2881)</f>
        <v>0</v>
      </c>
      <c r="J48" s="65">
        <f t="shared" ref="J48" si="20">I48/6</f>
        <v>0</v>
      </c>
      <c r="K48" s="65">
        <f t="shared" ref="K48" si="21">(I48+J48)*10.41%</f>
        <v>0</v>
      </c>
      <c r="L48" s="129">
        <v>0</v>
      </c>
      <c r="M48" s="67"/>
      <c r="N48" s="68"/>
      <c r="O48" s="68"/>
      <c r="P48" s="68"/>
    </row>
    <row r="49" spans="2:16" ht="20.25" customHeight="1" x14ac:dyDescent="0.2">
      <c r="B49" s="147" t="s">
        <v>28</v>
      </c>
      <c r="C49" s="148">
        <v>1341.1377594006958</v>
      </c>
      <c r="D49" s="64">
        <f t="shared" si="7"/>
        <v>0</v>
      </c>
      <c r="E49" s="65">
        <f t="shared" si="8"/>
        <v>0</v>
      </c>
      <c r="F49" s="65">
        <f t="shared" si="9"/>
        <v>0</v>
      </c>
      <c r="G49" s="129">
        <v>0</v>
      </c>
      <c r="H49" s="94">
        <f t="shared" si="4"/>
        <v>1857.4757967699636</v>
      </c>
      <c r="I49" s="64">
        <f t="shared" si="10"/>
        <v>0</v>
      </c>
      <c r="J49" s="65">
        <f t="shared" si="1"/>
        <v>0</v>
      </c>
      <c r="K49" s="65">
        <f t="shared" si="11"/>
        <v>0</v>
      </c>
      <c r="L49" s="129">
        <v>0</v>
      </c>
      <c r="M49" s="67">
        <f t="shared" si="6"/>
        <v>1727.5418107708422</v>
      </c>
      <c r="N49" s="68">
        <f t="shared" si="12"/>
        <v>2392.6454079176165</v>
      </c>
      <c r="O49" s="68">
        <f t="shared" si="13"/>
        <v>431.88545269271054</v>
      </c>
      <c r="P49" s="68">
        <f t="shared" si="14"/>
        <v>345.50836215416842</v>
      </c>
    </row>
    <row r="50" spans="2:16" ht="20.25" customHeight="1" x14ac:dyDescent="0.2">
      <c r="B50" s="147" t="s">
        <v>18</v>
      </c>
      <c r="C50" s="148">
        <v>681.0871699999999</v>
      </c>
      <c r="D50" s="64">
        <f t="shared" si="7"/>
        <v>0</v>
      </c>
      <c r="E50" s="65">
        <f t="shared" si="8"/>
        <v>0</v>
      </c>
      <c r="F50" s="65">
        <f t="shared" si="9"/>
        <v>0</v>
      </c>
      <c r="G50" s="129">
        <v>0</v>
      </c>
      <c r="H50" s="94">
        <f t="shared" si="4"/>
        <v>943.30573044999983</v>
      </c>
      <c r="I50" s="64">
        <f t="shared" si="10"/>
        <v>0</v>
      </c>
      <c r="J50" s="65">
        <f t="shared" si="1"/>
        <v>0</v>
      </c>
      <c r="K50" s="65">
        <f t="shared" si="11"/>
        <v>0</v>
      </c>
      <c r="L50" s="129">
        <v>0</v>
      </c>
      <c r="M50" s="67">
        <f t="shared" si="6"/>
        <v>877.31968972402183</v>
      </c>
      <c r="N50" s="68">
        <f t="shared" si="12"/>
        <v>1215.0877702677703</v>
      </c>
      <c r="O50" s="68">
        <f t="shared" si="13"/>
        <v>219.32992243100546</v>
      </c>
      <c r="P50" s="68">
        <f t="shared" si="14"/>
        <v>175.46393794480437</v>
      </c>
    </row>
    <row r="51" spans="2:16" ht="20.25" customHeight="1" x14ac:dyDescent="0.2">
      <c r="B51" s="147" t="s">
        <v>82</v>
      </c>
      <c r="C51" s="148">
        <v>1840.8630409721811</v>
      </c>
      <c r="D51" s="64">
        <f t="shared" si="7"/>
        <v>0</v>
      </c>
      <c r="E51" s="65">
        <f t="shared" si="8"/>
        <v>0</v>
      </c>
      <c r="F51" s="65">
        <f t="shared" si="9"/>
        <v>0</v>
      </c>
      <c r="G51" s="129">
        <v>0</v>
      </c>
      <c r="H51" s="94">
        <f t="shared" si="4"/>
        <v>2549.595311746471</v>
      </c>
      <c r="I51" s="64">
        <f t="shared" si="10"/>
        <v>0</v>
      </c>
      <c r="J51" s="65">
        <f t="shared" si="1"/>
        <v>0</v>
      </c>
      <c r="K51" s="65">
        <f t="shared" si="11"/>
        <v>0</v>
      </c>
      <c r="L51" s="129">
        <v>0</v>
      </c>
      <c r="M51" s="67">
        <f t="shared" si="6"/>
        <v>2371.2462414027464</v>
      </c>
      <c r="N51" s="68">
        <f t="shared" si="12"/>
        <v>3284.1760443428038</v>
      </c>
      <c r="O51" s="68">
        <f t="shared" si="13"/>
        <v>592.81156035068659</v>
      </c>
      <c r="P51" s="68">
        <f t="shared" si="14"/>
        <v>474.2492482805493</v>
      </c>
    </row>
    <row r="52" spans="2:16" ht="20.25" customHeight="1" x14ac:dyDescent="0.2">
      <c r="B52" s="147" t="s">
        <v>83</v>
      </c>
      <c r="C52" s="148">
        <v>1491.1822372099507</v>
      </c>
      <c r="D52" s="64">
        <f t="shared" si="7"/>
        <v>0</v>
      </c>
      <c r="E52" s="65">
        <f t="shared" si="8"/>
        <v>0</v>
      </c>
      <c r="F52" s="65">
        <f t="shared" si="9"/>
        <v>0</v>
      </c>
      <c r="G52" s="129">
        <v>0</v>
      </c>
      <c r="H52" s="94">
        <f t="shared" si="4"/>
        <v>2065.2873985357819</v>
      </c>
      <c r="I52" s="64">
        <f t="shared" si="10"/>
        <v>0</v>
      </c>
      <c r="J52" s="65">
        <f t="shared" si="1"/>
        <v>0</v>
      </c>
      <c r="K52" s="65">
        <f t="shared" si="11"/>
        <v>0</v>
      </c>
      <c r="L52" s="129">
        <v>0</v>
      </c>
      <c r="M52" s="67">
        <f t="shared" si="6"/>
        <v>1920.816593375275</v>
      </c>
      <c r="N52" s="68">
        <f t="shared" si="12"/>
        <v>2660.3309818247558</v>
      </c>
      <c r="O52" s="68">
        <f t="shared" si="13"/>
        <v>480.20414834381876</v>
      </c>
      <c r="P52" s="68">
        <f t="shared" si="14"/>
        <v>384.163318675055</v>
      </c>
    </row>
    <row r="53" spans="2:16" ht="20.25" customHeight="1" x14ac:dyDescent="0.2">
      <c r="B53" s="147" t="s">
        <v>29</v>
      </c>
      <c r="C53" s="148">
        <v>1177.0711707668734</v>
      </c>
      <c r="D53" s="64">
        <f t="shared" si="7"/>
        <v>0</v>
      </c>
      <c r="E53" s="65">
        <f t="shared" si="8"/>
        <v>0</v>
      </c>
      <c r="F53" s="65">
        <f t="shared" si="9"/>
        <v>0</v>
      </c>
      <c r="G53" s="129">
        <v>0</v>
      </c>
      <c r="H53" s="94">
        <f t="shared" si="4"/>
        <v>1630.2435715121196</v>
      </c>
      <c r="I53" s="64">
        <f t="shared" si="10"/>
        <v>0</v>
      </c>
      <c r="J53" s="65">
        <f t="shared" si="1"/>
        <v>0</v>
      </c>
      <c r="K53" s="65">
        <f t="shared" si="11"/>
        <v>0</v>
      </c>
      <c r="L53" s="129">
        <v>0</v>
      </c>
      <c r="M53" s="67">
        <f t="shared" si="6"/>
        <v>1516.2049144462442</v>
      </c>
      <c r="N53" s="68">
        <f t="shared" si="12"/>
        <v>2099.9438065080481</v>
      </c>
      <c r="O53" s="68">
        <f t="shared" si="13"/>
        <v>379.05122861156104</v>
      </c>
      <c r="P53" s="68">
        <f t="shared" si="14"/>
        <v>303.24098288924881</v>
      </c>
    </row>
    <row r="54" spans="2:16" ht="20.25" customHeight="1" x14ac:dyDescent="0.2">
      <c r="B54" s="147" t="s">
        <v>31</v>
      </c>
      <c r="C54" s="148">
        <v>1508.2712461694919</v>
      </c>
      <c r="D54" s="64">
        <f t="shared" si="7"/>
        <v>0</v>
      </c>
      <c r="E54" s="65">
        <f t="shared" si="8"/>
        <v>0</v>
      </c>
      <c r="F54" s="65">
        <f t="shared" si="9"/>
        <v>0</v>
      </c>
      <c r="G54" s="129">
        <v>0</v>
      </c>
      <c r="H54" s="94">
        <f t="shared" si="4"/>
        <v>2088.9556759447464</v>
      </c>
      <c r="I54" s="64">
        <f t="shared" si="10"/>
        <v>0</v>
      </c>
      <c r="J54" s="65">
        <f t="shared" si="1"/>
        <v>0</v>
      </c>
      <c r="K54" s="65">
        <f t="shared" si="11"/>
        <v>0</v>
      </c>
      <c r="L54" s="129">
        <v>0</v>
      </c>
      <c r="M54" s="67">
        <f t="shared" si="6"/>
        <v>1942.8292294936089</v>
      </c>
      <c r="N54" s="68">
        <f t="shared" si="12"/>
        <v>2690.8184828486483</v>
      </c>
      <c r="O54" s="68">
        <f t="shared" si="13"/>
        <v>485.70730737340222</v>
      </c>
      <c r="P54" s="68">
        <f t="shared" si="14"/>
        <v>388.56584589872176</v>
      </c>
    </row>
    <row r="55" spans="2:16" ht="20.25" customHeight="1" x14ac:dyDescent="0.2">
      <c r="B55" s="147" t="s">
        <v>30</v>
      </c>
      <c r="C55" s="148">
        <v>1132.1748074208406</v>
      </c>
      <c r="D55" s="64">
        <f t="shared" si="7"/>
        <v>0</v>
      </c>
      <c r="E55" s="65">
        <f t="shared" si="8"/>
        <v>0</v>
      </c>
      <c r="F55" s="65">
        <f t="shared" si="9"/>
        <v>0</v>
      </c>
      <c r="G55" s="129">
        <v>0</v>
      </c>
      <c r="H55" s="94">
        <f t="shared" si="4"/>
        <v>1568.0621082778641</v>
      </c>
      <c r="I55" s="64">
        <f t="shared" si="10"/>
        <v>0</v>
      </c>
      <c r="J55" s="65">
        <f t="shared" si="1"/>
        <v>0</v>
      </c>
      <c r="K55" s="65">
        <f t="shared" si="11"/>
        <v>0</v>
      </c>
      <c r="L55" s="129">
        <v>0</v>
      </c>
      <c r="M55" s="67">
        <f t="shared" si="6"/>
        <v>1458.3731635405879</v>
      </c>
      <c r="N55" s="68">
        <f t="shared" si="12"/>
        <v>2019.8468315037144</v>
      </c>
      <c r="O55" s="68">
        <f t="shared" si="13"/>
        <v>364.59329088514698</v>
      </c>
      <c r="P55" s="68">
        <f t="shared" si="14"/>
        <v>291.6746327081176</v>
      </c>
    </row>
    <row r="56" spans="2:16" ht="20.25" customHeight="1" x14ac:dyDescent="0.2">
      <c r="B56" s="147" t="s">
        <v>33</v>
      </c>
      <c r="C56" s="148">
        <v>1196.742498441216</v>
      </c>
      <c r="D56" s="64">
        <f t="shared" si="7"/>
        <v>0</v>
      </c>
      <c r="E56" s="65">
        <f t="shared" si="8"/>
        <v>0</v>
      </c>
      <c r="F56" s="65">
        <f t="shared" si="9"/>
        <v>0</v>
      </c>
      <c r="G56" s="129">
        <v>0</v>
      </c>
      <c r="H56" s="94">
        <f t="shared" si="4"/>
        <v>1657.4883603410842</v>
      </c>
      <c r="I56" s="64">
        <f t="shared" si="10"/>
        <v>0</v>
      </c>
      <c r="J56" s="65">
        <f t="shared" si="1"/>
        <v>0</v>
      </c>
      <c r="K56" s="65">
        <f t="shared" si="11"/>
        <v>0</v>
      </c>
      <c r="L56" s="129">
        <v>0</v>
      </c>
      <c r="M56" s="67">
        <f t="shared" si="6"/>
        <v>1541.5438781676044</v>
      </c>
      <c r="N56" s="68">
        <f t="shared" si="12"/>
        <v>2135.0382712621322</v>
      </c>
      <c r="O56" s="68">
        <f t="shared" si="13"/>
        <v>385.38596954190109</v>
      </c>
      <c r="P56" s="68">
        <f t="shared" si="14"/>
        <v>308.3087756335209</v>
      </c>
    </row>
    <row r="57" spans="2:16" ht="20.25" customHeight="1" x14ac:dyDescent="0.2">
      <c r="B57" s="147" t="s">
        <v>32</v>
      </c>
      <c r="C57" s="148">
        <v>905.64224000000002</v>
      </c>
      <c r="D57" s="64">
        <f t="shared" si="7"/>
        <v>0</v>
      </c>
      <c r="E57" s="65">
        <f t="shared" si="8"/>
        <v>0</v>
      </c>
      <c r="F57" s="65">
        <f t="shared" si="9"/>
        <v>0</v>
      </c>
      <c r="G57" s="129">
        <v>0</v>
      </c>
      <c r="H57" s="94">
        <f t="shared" si="4"/>
        <v>1254.3145024</v>
      </c>
      <c r="I57" s="64">
        <f t="shared" si="10"/>
        <v>0</v>
      </c>
      <c r="J57" s="65">
        <f t="shared" si="1"/>
        <v>0</v>
      </c>
      <c r="K57" s="65">
        <f t="shared" si="11"/>
        <v>0</v>
      </c>
      <c r="L57" s="129">
        <v>0</v>
      </c>
      <c r="M57" s="67">
        <f t="shared" si="6"/>
        <v>1166.5728030051839</v>
      </c>
      <c r="N57" s="68">
        <f t="shared" si="12"/>
        <v>1615.7033321621798</v>
      </c>
      <c r="O57" s="68">
        <f t="shared" si="13"/>
        <v>291.64320075129598</v>
      </c>
      <c r="P57" s="68">
        <f t="shared" si="14"/>
        <v>233.31456060103679</v>
      </c>
    </row>
    <row r="58" spans="2:16" ht="20.25" customHeight="1" x14ac:dyDescent="0.2">
      <c r="B58" s="147" t="s">
        <v>16</v>
      </c>
      <c r="C58" s="148">
        <v>591.47142355200015</v>
      </c>
      <c r="D58" s="64">
        <f t="shared" si="7"/>
        <v>0</v>
      </c>
      <c r="E58" s="65">
        <f t="shared" si="8"/>
        <v>0</v>
      </c>
      <c r="F58" s="65">
        <f t="shared" si="9"/>
        <v>0</v>
      </c>
      <c r="G58" s="129">
        <v>0</v>
      </c>
      <c r="H58" s="94">
        <f t="shared" si="4"/>
        <v>819.18792161952024</v>
      </c>
      <c r="I58" s="64">
        <f t="shared" si="10"/>
        <v>0</v>
      </c>
      <c r="J58" s="65">
        <f t="shared" si="1"/>
        <v>0</v>
      </c>
      <c r="K58" s="65">
        <f t="shared" si="11"/>
        <v>0</v>
      </c>
      <c r="L58" s="129">
        <v>0</v>
      </c>
      <c r="M58" s="67">
        <f t="shared" si="6"/>
        <v>761.88415910296237</v>
      </c>
      <c r="N58" s="68">
        <f t="shared" si="12"/>
        <v>1055.2095603576029</v>
      </c>
      <c r="O58" s="68">
        <f t="shared" si="13"/>
        <v>190.47103977574059</v>
      </c>
      <c r="P58" s="68">
        <f t="shared" si="14"/>
        <v>152.37683182059249</v>
      </c>
    </row>
    <row r="59" spans="2:16" ht="20.25" customHeight="1" x14ac:dyDescent="0.2">
      <c r="B59" s="147" t="s">
        <v>97</v>
      </c>
      <c r="C59" s="148">
        <v>855.65615500000001</v>
      </c>
      <c r="D59" s="64">
        <f t="shared" si="7"/>
        <v>0</v>
      </c>
      <c r="E59" s="65">
        <f t="shared" si="8"/>
        <v>0</v>
      </c>
      <c r="F59" s="65">
        <f t="shared" si="9"/>
        <v>0</v>
      </c>
      <c r="G59" s="129">
        <v>0</v>
      </c>
      <c r="H59" s="94">
        <f t="shared" si="4"/>
        <v>1185.0837746750001</v>
      </c>
      <c r="I59" s="64">
        <f t="shared" si="10"/>
        <v>0</v>
      </c>
      <c r="J59" s="65">
        <f t="shared" si="1"/>
        <v>0</v>
      </c>
      <c r="K59" s="65">
        <f t="shared" si="11"/>
        <v>0</v>
      </c>
      <c r="L59" s="129">
        <v>0</v>
      </c>
      <c r="M59" s="67">
        <f t="shared" si="6"/>
        <v>1102.1848971476729</v>
      </c>
      <c r="N59" s="68">
        <f t="shared" si="12"/>
        <v>1526.526082549527</v>
      </c>
      <c r="O59" s="68">
        <f t="shared" si="13"/>
        <v>275.54622428691823</v>
      </c>
      <c r="P59" s="68">
        <f t="shared" si="14"/>
        <v>220.43697942953457</v>
      </c>
    </row>
    <row r="60" spans="2:16" ht="20.25" customHeight="1" x14ac:dyDescent="0.2">
      <c r="B60" s="147" t="s">
        <v>106</v>
      </c>
      <c r="C60" s="148">
        <v>529.1063294810773</v>
      </c>
      <c r="D60" s="64">
        <f t="shared" ref="D60" si="22">IF(G60/1.2881&lt;C60,0,G60/1.2881)</f>
        <v>0</v>
      </c>
      <c r="E60" s="65">
        <f t="shared" ref="E60" si="23">D60/6</f>
        <v>0</v>
      </c>
      <c r="F60" s="65">
        <f t="shared" ref="F60" si="24">(D60+E60)*10.41%</f>
        <v>0</v>
      </c>
      <c r="G60" s="129">
        <v>0</v>
      </c>
      <c r="H60" s="94">
        <f t="shared" ref="H60" si="25">C60*1.385</f>
        <v>732.81226633129211</v>
      </c>
      <c r="I60" s="64">
        <f t="shared" ref="I60" si="26">IF(L60/1.2881&lt;H60,0,L60/1.2881)</f>
        <v>0</v>
      </c>
      <c r="J60" s="65">
        <f t="shared" ref="J60" si="27">I60/6</f>
        <v>0</v>
      </c>
      <c r="K60" s="65">
        <f t="shared" ref="K60" si="28">(I60+J60)*10.41%</f>
        <v>0</v>
      </c>
      <c r="L60" s="129">
        <v>0</v>
      </c>
      <c r="M60" s="67"/>
      <c r="N60" s="68"/>
      <c r="O60" s="68"/>
      <c r="P60" s="68"/>
    </row>
    <row r="61" spans="2:16" ht="20.25" customHeight="1" x14ac:dyDescent="0.2">
      <c r="B61" s="147" t="s">
        <v>43</v>
      </c>
      <c r="C61" s="148">
        <v>605.70194549441351</v>
      </c>
      <c r="D61" s="64">
        <f t="shared" si="7"/>
        <v>0</v>
      </c>
      <c r="E61" s="65">
        <f t="shared" si="8"/>
        <v>0</v>
      </c>
      <c r="F61" s="65">
        <f t="shared" si="9"/>
        <v>0</v>
      </c>
      <c r="G61" s="129">
        <v>0</v>
      </c>
      <c r="H61" s="94">
        <f t="shared" si="4"/>
        <v>838.8971945097627</v>
      </c>
      <c r="I61" s="64">
        <f t="shared" si="10"/>
        <v>0</v>
      </c>
      <c r="J61" s="65">
        <f t="shared" si="1"/>
        <v>0</v>
      </c>
      <c r="K61" s="65">
        <f t="shared" si="11"/>
        <v>0</v>
      </c>
      <c r="L61" s="129">
        <v>0</v>
      </c>
      <c r="M61" s="67">
        <f t="shared" si="6"/>
        <v>780.2147306436492</v>
      </c>
      <c r="N61" s="68">
        <f t="shared" si="12"/>
        <v>1080.5974019414541</v>
      </c>
      <c r="O61" s="68">
        <f t="shared" si="13"/>
        <v>195.0536826609123</v>
      </c>
      <c r="P61" s="68">
        <f t="shared" si="14"/>
        <v>156.04294612872985</v>
      </c>
    </row>
    <row r="62" spans="2:16" ht="20.25" customHeight="1" x14ac:dyDescent="0.2">
      <c r="B62" s="147" t="s">
        <v>66</v>
      </c>
      <c r="C62" s="148">
        <v>936.74718500000006</v>
      </c>
      <c r="D62" s="64">
        <f t="shared" ref="D62:D76" si="29">IF(G62/1.2881&lt;C62,0,G62/1.2881)</f>
        <v>0</v>
      </c>
      <c r="E62" s="65">
        <f t="shared" ref="E62:E76" si="30">D62/6</f>
        <v>0</v>
      </c>
      <c r="F62" s="65">
        <f t="shared" ref="F62:F76" si="31">(D62+E62)*10.41%</f>
        <v>0</v>
      </c>
      <c r="G62" s="129">
        <v>0</v>
      </c>
      <c r="H62" s="94">
        <f t="shared" ref="H62:H76" si="32">C62*1.385</f>
        <v>1297.3948512250001</v>
      </c>
      <c r="I62" s="64">
        <f t="shared" ref="I62:I76" si="33">IF(L62/1.2881&lt;H62,0,L62/1.2881)</f>
        <v>0</v>
      </c>
      <c r="J62" s="65">
        <f t="shared" ref="J62:J76" si="34">I62/6</f>
        <v>0</v>
      </c>
      <c r="K62" s="65">
        <f t="shared" ref="K62:K76" si="35">(I62+J62)*10.41%</f>
        <v>0</v>
      </c>
      <c r="L62" s="129">
        <v>0</v>
      </c>
      <c r="M62" s="67"/>
      <c r="N62" s="68"/>
      <c r="O62" s="68"/>
      <c r="P62" s="68"/>
    </row>
    <row r="63" spans="2:16" ht="20.25" customHeight="1" x14ac:dyDescent="0.2">
      <c r="B63" s="147" t="s">
        <v>67</v>
      </c>
      <c r="C63" s="148">
        <v>721.33885286600014</v>
      </c>
      <c r="D63" s="64">
        <f t="shared" si="29"/>
        <v>0</v>
      </c>
      <c r="E63" s="65">
        <f t="shared" si="30"/>
        <v>0</v>
      </c>
      <c r="F63" s="65">
        <f t="shared" si="31"/>
        <v>0</v>
      </c>
      <c r="G63" s="129">
        <v>0</v>
      </c>
      <c r="H63" s="94">
        <f t="shared" si="32"/>
        <v>999.05431121941024</v>
      </c>
      <c r="I63" s="64">
        <f t="shared" si="33"/>
        <v>0</v>
      </c>
      <c r="J63" s="65">
        <f t="shared" si="34"/>
        <v>0</v>
      </c>
      <c r="K63" s="65">
        <f t="shared" si="35"/>
        <v>0</v>
      </c>
      <c r="L63" s="129">
        <v>0</v>
      </c>
      <c r="M63" s="67"/>
      <c r="N63" s="68"/>
      <c r="O63" s="68"/>
      <c r="P63" s="68"/>
    </row>
    <row r="64" spans="2:16" ht="20.25" customHeight="1" x14ac:dyDescent="0.2">
      <c r="B64" s="147" t="s">
        <v>68</v>
      </c>
      <c r="C64" s="148">
        <v>605.15953742150009</v>
      </c>
      <c r="D64" s="64">
        <f t="shared" si="29"/>
        <v>0</v>
      </c>
      <c r="E64" s="65">
        <f t="shared" si="30"/>
        <v>0</v>
      </c>
      <c r="F64" s="65">
        <f t="shared" si="31"/>
        <v>0</v>
      </c>
      <c r="G64" s="129">
        <v>0</v>
      </c>
      <c r="H64" s="94">
        <f t="shared" si="32"/>
        <v>838.14595932877762</v>
      </c>
      <c r="I64" s="64">
        <f t="shared" si="33"/>
        <v>0</v>
      </c>
      <c r="J64" s="65">
        <f t="shared" si="34"/>
        <v>0</v>
      </c>
      <c r="K64" s="65">
        <f t="shared" si="35"/>
        <v>0</v>
      </c>
      <c r="L64" s="129">
        <v>0</v>
      </c>
      <c r="M64" s="67"/>
      <c r="N64" s="68"/>
      <c r="O64" s="68"/>
      <c r="P64" s="68"/>
    </row>
    <row r="65" spans="2:24" ht="20.25" customHeight="1" x14ac:dyDescent="0.2">
      <c r="B65" s="147" t="s">
        <v>69</v>
      </c>
      <c r="C65" s="148">
        <v>752.73235633040008</v>
      </c>
      <c r="D65" s="64">
        <f t="shared" si="29"/>
        <v>0</v>
      </c>
      <c r="E65" s="65">
        <f t="shared" si="30"/>
        <v>0</v>
      </c>
      <c r="F65" s="65">
        <f t="shared" si="31"/>
        <v>0</v>
      </c>
      <c r="G65" s="129">
        <v>0</v>
      </c>
      <c r="H65" s="94">
        <f t="shared" si="32"/>
        <v>1042.534313517604</v>
      </c>
      <c r="I65" s="64">
        <f t="shared" si="33"/>
        <v>0</v>
      </c>
      <c r="J65" s="65">
        <f t="shared" si="34"/>
        <v>0</v>
      </c>
      <c r="K65" s="65">
        <f t="shared" si="35"/>
        <v>0</v>
      </c>
      <c r="L65" s="129">
        <v>0</v>
      </c>
      <c r="M65" s="67"/>
      <c r="N65" s="68"/>
      <c r="O65" s="68"/>
      <c r="P65" s="68"/>
    </row>
    <row r="66" spans="2:24" ht="20.25" customHeight="1" x14ac:dyDescent="0.2">
      <c r="B66" s="147" t="s">
        <v>70</v>
      </c>
      <c r="C66" s="148">
        <v>1762.9104866929711</v>
      </c>
      <c r="D66" s="64">
        <f t="shared" si="29"/>
        <v>0</v>
      </c>
      <c r="E66" s="65">
        <f t="shared" si="30"/>
        <v>0</v>
      </c>
      <c r="F66" s="65">
        <f t="shared" si="31"/>
        <v>0</v>
      </c>
      <c r="G66" s="129">
        <v>0</v>
      </c>
      <c r="H66" s="94">
        <f t="shared" si="32"/>
        <v>2441.6310240697649</v>
      </c>
      <c r="I66" s="64">
        <f t="shared" si="33"/>
        <v>0</v>
      </c>
      <c r="J66" s="65">
        <f t="shared" si="34"/>
        <v>0</v>
      </c>
      <c r="K66" s="65">
        <f t="shared" si="35"/>
        <v>0</v>
      </c>
      <c r="L66" s="129">
        <v>0</v>
      </c>
      <c r="M66" s="67"/>
      <c r="N66" s="68"/>
      <c r="O66" s="68"/>
      <c r="P66" s="68"/>
    </row>
    <row r="67" spans="2:24" ht="20.25" customHeight="1" x14ac:dyDescent="0.2">
      <c r="B67" s="147" t="s">
        <v>71</v>
      </c>
      <c r="C67" s="148">
        <v>815.52777862000016</v>
      </c>
      <c r="D67" s="64">
        <f t="shared" si="29"/>
        <v>0</v>
      </c>
      <c r="E67" s="65">
        <f t="shared" si="30"/>
        <v>0</v>
      </c>
      <c r="F67" s="65">
        <f t="shared" si="31"/>
        <v>0</v>
      </c>
      <c r="G67" s="129">
        <v>0</v>
      </c>
      <c r="H67" s="94">
        <f t="shared" si="32"/>
        <v>1129.5059733887003</v>
      </c>
      <c r="I67" s="64">
        <f t="shared" si="33"/>
        <v>0</v>
      </c>
      <c r="J67" s="65">
        <f t="shared" si="34"/>
        <v>0</v>
      </c>
      <c r="K67" s="65">
        <f t="shared" si="35"/>
        <v>0</v>
      </c>
      <c r="L67" s="129">
        <v>0</v>
      </c>
      <c r="M67" s="67"/>
      <c r="N67" s="68"/>
      <c r="O67" s="68"/>
      <c r="P67" s="68"/>
    </row>
    <row r="68" spans="2:24" ht="20.25" customHeight="1" x14ac:dyDescent="0.2">
      <c r="B68" s="147" t="s">
        <v>72</v>
      </c>
      <c r="C68" s="148">
        <v>689.9390378810001</v>
      </c>
      <c r="D68" s="64">
        <f t="shared" si="29"/>
        <v>0</v>
      </c>
      <c r="E68" s="65">
        <f t="shared" si="30"/>
        <v>0</v>
      </c>
      <c r="F68" s="65">
        <f t="shared" si="31"/>
        <v>0</v>
      </c>
      <c r="G68" s="129">
        <v>0</v>
      </c>
      <c r="H68" s="94">
        <f t="shared" si="32"/>
        <v>955.56556746518515</v>
      </c>
      <c r="I68" s="64">
        <f t="shared" si="33"/>
        <v>0</v>
      </c>
      <c r="J68" s="65">
        <f t="shared" si="34"/>
        <v>0</v>
      </c>
      <c r="K68" s="65">
        <f t="shared" si="35"/>
        <v>0</v>
      </c>
      <c r="L68" s="129">
        <v>0</v>
      </c>
      <c r="M68" s="67"/>
      <c r="N68" s="68"/>
      <c r="O68" s="68"/>
      <c r="P68" s="68"/>
    </row>
    <row r="69" spans="2:24" ht="20.25" customHeight="1" x14ac:dyDescent="0.2">
      <c r="B69" s="147" t="s">
        <v>73</v>
      </c>
      <c r="C69" s="148">
        <v>689.9390378810001</v>
      </c>
      <c r="D69" s="64">
        <f t="shared" si="29"/>
        <v>0</v>
      </c>
      <c r="E69" s="65">
        <f t="shared" si="30"/>
        <v>0</v>
      </c>
      <c r="F69" s="65">
        <f t="shared" si="31"/>
        <v>0</v>
      </c>
      <c r="G69" s="129">
        <v>0</v>
      </c>
      <c r="H69" s="94">
        <f t="shared" si="32"/>
        <v>955.56556746518515</v>
      </c>
      <c r="I69" s="64">
        <f t="shared" si="33"/>
        <v>0</v>
      </c>
      <c r="J69" s="65">
        <f t="shared" si="34"/>
        <v>0</v>
      </c>
      <c r="K69" s="65">
        <f t="shared" si="35"/>
        <v>0</v>
      </c>
      <c r="L69" s="129">
        <v>0</v>
      </c>
      <c r="M69" s="67"/>
      <c r="N69" s="68"/>
      <c r="O69" s="68"/>
      <c r="P69" s="68"/>
    </row>
    <row r="70" spans="2:24" ht="20.25" customHeight="1" x14ac:dyDescent="0.2">
      <c r="B70" s="147" t="s">
        <v>74</v>
      </c>
      <c r="C70" s="148">
        <v>689.9390378810001</v>
      </c>
      <c r="D70" s="64">
        <f t="shared" si="29"/>
        <v>0</v>
      </c>
      <c r="E70" s="65">
        <f t="shared" si="30"/>
        <v>0</v>
      </c>
      <c r="F70" s="65">
        <f t="shared" si="31"/>
        <v>0</v>
      </c>
      <c r="G70" s="129">
        <v>0</v>
      </c>
      <c r="H70" s="94">
        <f t="shared" si="32"/>
        <v>955.56556746518515</v>
      </c>
      <c r="I70" s="64">
        <f t="shared" si="33"/>
        <v>0</v>
      </c>
      <c r="J70" s="65">
        <f t="shared" si="34"/>
        <v>0</v>
      </c>
      <c r="K70" s="65">
        <f t="shared" si="35"/>
        <v>0</v>
      </c>
      <c r="L70" s="129">
        <v>0</v>
      </c>
      <c r="M70" s="67"/>
      <c r="N70" s="68"/>
      <c r="O70" s="68"/>
      <c r="P70" s="68"/>
    </row>
    <row r="71" spans="2:24" ht="20.25" customHeight="1" x14ac:dyDescent="0.2">
      <c r="B71" s="147" t="s">
        <v>75</v>
      </c>
      <c r="C71" s="148">
        <v>689.9390378810001</v>
      </c>
      <c r="D71" s="64">
        <f t="shared" si="29"/>
        <v>0</v>
      </c>
      <c r="E71" s="65">
        <f t="shared" si="30"/>
        <v>0</v>
      </c>
      <c r="F71" s="65">
        <f t="shared" si="31"/>
        <v>0</v>
      </c>
      <c r="G71" s="129">
        <v>0</v>
      </c>
      <c r="H71" s="94">
        <f t="shared" si="32"/>
        <v>955.56556746518515</v>
      </c>
      <c r="I71" s="64">
        <f t="shared" si="33"/>
        <v>0</v>
      </c>
      <c r="J71" s="65">
        <f t="shared" si="34"/>
        <v>0</v>
      </c>
      <c r="K71" s="65">
        <f t="shared" si="35"/>
        <v>0</v>
      </c>
      <c r="L71" s="129">
        <v>0</v>
      </c>
      <c r="M71" s="67"/>
      <c r="N71" s="68"/>
      <c r="O71" s="68"/>
      <c r="P71" s="68"/>
    </row>
    <row r="72" spans="2:24" ht="20.25" customHeight="1" x14ac:dyDescent="0.2">
      <c r="B72" s="147" t="s">
        <v>76</v>
      </c>
      <c r="C72" s="148">
        <v>1042.8998220272942</v>
      </c>
      <c r="D72" s="64">
        <f t="shared" si="29"/>
        <v>0</v>
      </c>
      <c r="E72" s="65">
        <f t="shared" si="30"/>
        <v>0</v>
      </c>
      <c r="F72" s="65">
        <f t="shared" si="31"/>
        <v>0</v>
      </c>
      <c r="G72" s="129">
        <v>0</v>
      </c>
      <c r="H72" s="94">
        <f t="shared" si="32"/>
        <v>1444.4162535078026</v>
      </c>
      <c r="I72" s="64">
        <f t="shared" si="33"/>
        <v>0</v>
      </c>
      <c r="J72" s="65">
        <f t="shared" si="34"/>
        <v>0</v>
      </c>
      <c r="K72" s="65">
        <f t="shared" si="35"/>
        <v>0</v>
      </c>
      <c r="L72" s="129">
        <v>0</v>
      </c>
      <c r="M72" s="67"/>
      <c r="N72" s="68"/>
      <c r="O72" s="68"/>
      <c r="P72" s="68"/>
    </row>
    <row r="73" spans="2:24" ht="20.25" customHeight="1" x14ac:dyDescent="0.2">
      <c r="B73" s="147" t="s">
        <v>77</v>
      </c>
      <c r="C73" s="148">
        <v>689.9390378810001</v>
      </c>
      <c r="D73" s="64">
        <f t="shared" si="29"/>
        <v>0</v>
      </c>
      <c r="E73" s="65">
        <f t="shared" si="30"/>
        <v>0</v>
      </c>
      <c r="F73" s="65">
        <f t="shared" si="31"/>
        <v>0</v>
      </c>
      <c r="G73" s="129">
        <v>0</v>
      </c>
      <c r="H73" s="94">
        <f t="shared" si="32"/>
        <v>955.56556746518515</v>
      </c>
      <c r="I73" s="64">
        <f t="shared" si="33"/>
        <v>0</v>
      </c>
      <c r="J73" s="65">
        <f t="shared" si="34"/>
        <v>0</v>
      </c>
      <c r="K73" s="65">
        <f t="shared" si="35"/>
        <v>0</v>
      </c>
      <c r="L73" s="129">
        <v>0</v>
      </c>
      <c r="M73" s="67"/>
      <c r="N73" s="68"/>
      <c r="O73" s="68"/>
      <c r="P73" s="68"/>
    </row>
    <row r="74" spans="2:24" ht="20.25" customHeight="1" x14ac:dyDescent="0.2">
      <c r="B74" s="147" t="s">
        <v>78</v>
      </c>
      <c r="C74" s="148">
        <v>1075.4928299817243</v>
      </c>
      <c r="D74" s="64">
        <f t="shared" si="29"/>
        <v>0</v>
      </c>
      <c r="E74" s="65">
        <f t="shared" si="30"/>
        <v>0</v>
      </c>
      <c r="F74" s="65">
        <f t="shared" si="31"/>
        <v>0</v>
      </c>
      <c r="G74" s="129">
        <v>0</v>
      </c>
      <c r="H74" s="94">
        <f t="shared" si="32"/>
        <v>1489.5575695246882</v>
      </c>
      <c r="I74" s="64">
        <f t="shared" si="33"/>
        <v>0</v>
      </c>
      <c r="J74" s="65">
        <f t="shared" si="34"/>
        <v>0</v>
      </c>
      <c r="K74" s="65">
        <f t="shared" si="35"/>
        <v>0</v>
      </c>
      <c r="L74" s="129">
        <v>0</v>
      </c>
      <c r="M74" s="67"/>
      <c r="N74" s="68"/>
      <c r="O74" s="68"/>
      <c r="P74" s="68"/>
    </row>
    <row r="75" spans="2:24" ht="20.25" customHeight="1" x14ac:dyDescent="0.2">
      <c r="B75" s="147" t="s">
        <v>79</v>
      </c>
      <c r="C75" s="148">
        <v>912.53406000000007</v>
      </c>
      <c r="D75" s="64">
        <f t="shared" si="29"/>
        <v>0</v>
      </c>
      <c r="E75" s="65">
        <f t="shared" si="30"/>
        <v>0</v>
      </c>
      <c r="F75" s="65">
        <f t="shared" si="31"/>
        <v>0</v>
      </c>
      <c r="G75" s="129">
        <v>0</v>
      </c>
      <c r="H75" s="94">
        <f t="shared" si="32"/>
        <v>1263.8596731</v>
      </c>
      <c r="I75" s="64">
        <f t="shared" si="33"/>
        <v>0</v>
      </c>
      <c r="J75" s="65">
        <f t="shared" si="34"/>
        <v>0</v>
      </c>
      <c r="K75" s="65">
        <f t="shared" si="35"/>
        <v>0</v>
      </c>
      <c r="L75" s="129">
        <v>0</v>
      </c>
      <c r="M75" s="67"/>
      <c r="N75" s="68"/>
      <c r="O75" s="68"/>
      <c r="P75" s="68"/>
    </row>
    <row r="76" spans="2:24" ht="20.25" customHeight="1" thickBot="1" x14ac:dyDescent="0.25">
      <c r="B76" s="147" t="s">
        <v>80</v>
      </c>
      <c r="C76" s="150">
        <v>689.9390378810001</v>
      </c>
      <c r="D76" s="127">
        <f t="shared" si="29"/>
        <v>0</v>
      </c>
      <c r="E76" s="69">
        <f t="shared" si="30"/>
        <v>0</v>
      </c>
      <c r="F76" s="69">
        <f t="shared" si="31"/>
        <v>0</v>
      </c>
      <c r="G76" s="132">
        <v>0</v>
      </c>
      <c r="H76" s="146">
        <f t="shared" si="32"/>
        <v>955.56556746518515</v>
      </c>
      <c r="I76" s="127">
        <f t="shared" si="33"/>
        <v>0</v>
      </c>
      <c r="J76" s="69">
        <f t="shared" si="34"/>
        <v>0</v>
      </c>
      <c r="K76" s="69">
        <f t="shared" si="35"/>
        <v>0</v>
      </c>
      <c r="L76" s="132">
        <v>0</v>
      </c>
      <c r="M76" s="67"/>
      <c r="N76" s="68"/>
      <c r="O76" s="68"/>
      <c r="P76" s="68"/>
    </row>
    <row r="77" spans="2:24" ht="15" x14ac:dyDescent="0.2">
      <c r="B77" s="3"/>
      <c r="C77" s="70"/>
      <c r="D77" s="70"/>
      <c r="E77" s="70"/>
      <c r="F77" s="70"/>
      <c r="G77" s="70"/>
      <c r="H77" s="89"/>
      <c r="I77" s="70"/>
      <c r="J77" s="70"/>
      <c r="K77" s="70"/>
      <c r="L77" s="70"/>
      <c r="M77" s="4"/>
      <c r="N77" s="4"/>
      <c r="O77" s="4"/>
      <c r="P77" s="4"/>
    </row>
    <row r="78" spans="2:24" s="1" customFormat="1" ht="18" x14ac:dyDescent="0.2">
      <c r="B78" s="164" t="s">
        <v>99</v>
      </c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X78" s="28"/>
    </row>
    <row r="79" spans="2:24" s="1" customFormat="1" ht="18" x14ac:dyDescent="0.2">
      <c r="B79" s="166" t="s">
        <v>100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X79" s="28"/>
    </row>
    <row r="80" spans="2:24" s="1" customFormat="1" ht="15" x14ac:dyDescent="0.2">
      <c r="B80" s="168" t="s">
        <v>101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X80" s="28"/>
    </row>
    <row r="81" spans="2:24" s="3" customFormat="1" ht="15" x14ac:dyDescent="0.2">
      <c r="B81" s="81" t="s">
        <v>102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8"/>
    </row>
    <row r="82" spans="2:24" s="3" customFormat="1" ht="15" x14ac:dyDescent="0.2">
      <c r="B82" s="81" t="s">
        <v>103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8"/>
    </row>
    <row r="83" spans="2:24" ht="15" customHeight="1" x14ac:dyDescent="0.2">
      <c r="B83" s="151"/>
      <c r="C83" s="151"/>
      <c r="D83" s="151"/>
      <c r="E83" s="151"/>
      <c r="F83" s="151"/>
      <c r="G83" s="151"/>
      <c r="H83" s="151"/>
      <c r="I83" s="151"/>
      <c r="J83" s="151"/>
      <c r="K83" s="71"/>
      <c r="L83" s="71"/>
      <c r="M83" s="71"/>
      <c r="N83" s="71"/>
      <c r="O83" s="71"/>
      <c r="P83" s="71"/>
    </row>
    <row r="84" spans="2:24" ht="15" x14ac:dyDescent="0.2">
      <c r="B84" s="144"/>
      <c r="C84" s="144"/>
      <c r="D84" s="144"/>
      <c r="E84" s="144"/>
      <c r="F84" s="144"/>
      <c r="G84" s="145"/>
      <c r="H84" s="144"/>
      <c r="I84" s="144"/>
      <c r="J84" s="144"/>
      <c r="K84" s="72"/>
      <c r="L84" s="72"/>
      <c r="M84" s="4"/>
      <c r="N84" s="4"/>
      <c r="O84" s="4"/>
      <c r="P84" s="4"/>
    </row>
    <row r="85" spans="2:24" ht="15" x14ac:dyDescent="0.2">
      <c r="B85" s="144"/>
      <c r="C85" s="144"/>
      <c r="D85" s="144"/>
      <c r="E85" s="144"/>
      <c r="F85" s="144"/>
      <c r="G85" s="145"/>
      <c r="H85" s="144"/>
      <c r="I85" s="144"/>
      <c r="J85" s="144"/>
      <c r="K85" s="70"/>
      <c r="L85" s="70"/>
      <c r="M85" s="4"/>
      <c r="N85" s="4"/>
      <c r="O85" s="4"/>
      <c r="P85" s="4"/>
    </row>
    <row r="86" spans="2:24" ht="15" x14ac:dyDescent="0.2">
      <c r="B86" s="144"/>
      <c r="C86" s="144"/>
      <c r="D86" s="144"/>
      <c r="E86" s="144"/>
      <c r="F86" s="144"/>
      <c r="G86" s="145"/>
      <c r="H86" s="144"/>
      <c r="I86" s="144"/>
      <c r="J86" s="144"/>
      <c r="K86" s="70"/>
      <c r="L86" s="70"/>
      <c r="M86" s="4"/>
      <c r="N86" s="4"/>
      <c r="O86" s="4"/>
      <c r="P86" s="4"/>
    </row>
    <row r="87" spans="2:24" ht="15.75" x14ac:dyDescent="0.2">
      <c r="B87" s="73" t="s">
        <v>84</v>
      </c>
      <c r="C87" s="70"/>
      <c r="D87" s="70"/>
      <c r="E87" s="72"/>
      <c r="F87" s="72"/>
      <c r="G87" s="72"/>
      <c r="H87" s="90"/>
      <c r="I87" s="72"/>
      <c r="J87" s="72"/>
      <c r="K87" s="72"/>
      <c r="L87" s="72"/>
      <c r="M87" s="4"/>
      <c r="N87" s="4"/>
      <c r="O87" s="4"/>
      <c r="P87" s="4"/>
    </row>
  </sheetData>
  <protectedRanges>
    <protectedRange sqref="L12:L76 G12:G76" name="Bereich4"/>
    <protectedRange password="C9BF" sqref="E2" name="Bereich1"/>
    <protectedRange password="C9BF" sqref="D83:D84" name="Bereich1_3"/>
    <protectedRange password="C9BF" sqref="D77 D85:D87 D3:D5" name="Bereich1_2"/>
    <protectedRange password="C9BF" sqref="D78:D82" name="Bereich1_3_1"/>
  </protectedRanges>
  <mergeCells count="6">
    <mergeCell ref="B83:J83"/>
    <mergeCell ref="D6:G7"/>
    <mergeCell ref="I6:L7"/>
    <mergeCell ref="B78:U78"/>
    <mergeCell ref="B79:U79"/>
    <mergeCell ref="B80:U80"/>
  </mergeCells>
  <pageMargins left="0.70866141732283472" right="0.70866141732283472" top="0.78740157480314965" bottom="0.78740157480314965" header="0.31496062992125984" footer="0.31496062992125984"/>
  <pageSetup paperSize="9" scale="2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X84"/>
  <sheetViews>
    <sheetView showGridLines="0" view="pageBreakPreview" topLeftCell="A16" zoomScale="85" zoomScaleNormal="100" zoomScaleSheetLayoutView="85" workbookViewId="0">
      <selection activeCell="J21" sqref="J21"/>
    </sheetView>
  </sheetViews>
  <sheetFormatPr baseColWidth="10" defaultColWidth="11" defaultRowHeight="12.75" x14ac:dyDescent="0.2"/>
  <cols>
    <col min="1" max="1" width="5.875" style="48" customWidth="1"/>
    <col min="2" max="2" width="42.875" style="74" customWidth="1"/>
    <col min="3" max="3" width="17.375" style="75" customWidth="1"/>
    <col min="4" max="11" width="11.125" style="75" bestFit="1" customWidth="1"/>
    <col min="12" max="12" width="11.125" style="48" hidden="1" customWidth="1"/>
    <col min="13" max="15" width="0" style="48" hidden="1" customWidth="1"/>
    <col min="16" max="16384" width="11" style="48"/>
  </cols>
  <sheetData>
    <row r="2" spans="2:18" s="3" customFormat="1" ht="18" x14ac:dyDescent="0.2"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47"/>
      <c r="M2" s="47"/>
      <c r="N2" s="47"/>
      <c r="O2" s="47"/>
      <c r="P2" s="47"/>
    </row>
    <row r="3" spans="2:18" ht="15.75" x14ac:dyDescent="0.2">
      <c r="B3" s="4" t="s">
        <v>48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8" ht="15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8" ht="15.75" thickBot="1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8" ht="15" x14ac:dyDescent="0.2">
      <c r="B6" s="49"/>
      <c r="C6" s="50"/>
      <c r="D6" s="158" t="s">
        <v>5</v>
      </c>
      <c r="E6" s="159"/>
      <c r="F6" s="159"/>
      <c r="G6" s="159"/>
      <c r="H6" s="159"/>
      <c r="I6" s="159"/>
      <c r="J6" s="159"/>
      <c r="K6" s="160"/>
    </row>
    <row r="7" spans="2:18" ht="15" x14ac:dyDescent="0.2">
      <c r="B7" s="51"/>
      <c r="C7" s="53" t="s">
        <v>60</v>
      </c>
      <c r="D7" s="161"/>
      <c r="E7" s="162"/>
      <c r="F7" s="162"/>
      <c r="G7" s="162"/>
      <c r="H7" s="162"/>
      <c r="I7" s="162"/>
      <c r="J7" s="162"/>
      <c r="K7" s="163"/>
    </row>
    <row r="8" spans="2:18" ht="15" x14ac:dyDescent="0.2">
      <c r="B8" s="52"/>
      <c r="C8" s="53" t="s">
        <v>62</v>
      </c>
      <c r="D8" s="182" t="s">
        <v>11</v>
      </c>
      <c r="E8" s="172"/>
      <c r="F8" s="172"/>
      <c r="G8" s="172"/>
      <c r="H8" s="182" t="s">
        <v>12</v>
      </c>
      <c r="I8" s="172"/>
      <c r="J8" s="172"/>
      <c r="K8" s="183"/>
      <c r="L8" s="54" t="s">
        <v>7</v>
      </c>
      <c r="M8" s="40" t="s">
        <v>13</v>
      </c>
      <c r="N8" s="35" t="s">
        <v>9</v>
      </c>
      <c r="O8" s="35" t="s">
        <v>9</v>
      </c>
      <c r="R8" s="130"/>
    </row>
    <row r="9" spans="2:18" ht="15" x14ac:dyDescent="0.2">
      <c r="B9" s="52"/>
      <c r="C9" s="53" t="s">
        <v>49</v>
      </c>
      <c r="D9" s="40" t="s">
        <v>9</v>
      </c>
      <c r="E9" s="7" t="s">
        <v>9</v>
      </c>
      <c r="F9" s="7" t="s">
        <v>9</v>
      </c>
      <c r="G9" s="128" t="s">
        <v>9</v>
      </c>
      <c r="H9" s="40" t="s">
        <v>9</v>
      </c>
      <c r="I9" s="7" t="s">
        <v>9</v>
      </c>
      <c r="J9" s="7" t="s">
        <v>9</v>
      </c>
      <c r="K9" s="41" t="s">
        <v>9</v>
      </c>
    </row>
    <row r="10" spans="2:18" ht="15" x14ac:dyDescent="0.2">
      <c r="B10" s="52"/>
      <c r="C10" s="53"/>
      <c r="D10" s="55" t="s">
        <v>58</v>
      </c>
      <c r="E10" s="7" t="s">
        <v>50</v>
      </c>
      <c r="F10" s="7" t="s">
        <v>51</v>
      </c>
      <c r="G10" s="128" t="s">
        <v>8</v>
      </c>
      <c r="H10" s="133" t="s">
        <v>58</v>
      </c>
      <c r="I10" s="7" t="s">
        <v>50</v>
      </c>
      <c r="J10" s="7" t="s">
        <v>51</v>
      </c>
      <c r="K10" s="41" t="s">
        <v>8</v>
      </c>
    </row>
    <row r="11" spans="2:18" ht="15" x14ac:dyDescent="0.2">
      <c r="B11" s="56"/>
      <c r="C11" s="57"/>
      <c r="D11" s="61"/>
      <c r="E11" s="62"/>
      <c r="F11" s="62"/>
      <c r="G11" s="94"/>
      <c r="H11" s="134"/>
      <c r="I11" s="63"/>
      <c r="J11" s="63"/>
      <c r="K11" s="60"/>
    </row>
    <row r="12" spans="2:18" ht="20.25" customHeight="1" x14ac:dyDescent="0.2">
      <c r="B12" s="147" t="s">
        <v>39</v>
      </c>
      <c r="C12" s="143"/>
      <c r="D12" s="64">
        <f t="shared" ref="D12:D13" si="0">IF(G12/1.2881&lt;C12/4,0,G12/1.2881)</f>
        <v>0</v>
      </c>
      <c r="E12" s="65">
        <f t="shared" ref="E12:E61" si="1">D12/6</f>
        <v>0</v>
      </c>
      <c r="F12" s="65">
        <f t="shared" ref="F12:F13" si="2">(D12+E12)*10.41%</f>
        <v>0</v>
      </c>
      <c r="G12" s="129">
        <v>0</v>
      </c>
      <c r="H12" s="64">
        <f t="shared" ref="H12:H13" si="3">IF(K12/1.2881&lt;C12/5,0,K12/1.2881)</f>
        <v>0</v>
      </c>
      <c r="I12" s="65">
        <f t="shared" ref="I12:I61" si="4">H12/6</f>
        <v>0</v>
      </c>
      <c r="J12" s="65">
        <f t="shared" ref="J12:J13" si="5">(H12+I12)*10.41%</f>
        <v>0</v>
      </c>
      <c r="K12" s="129">
        <v>0</v>
      </c>
      <c r="L12" s="66"/>
    </row>
    <row r="13" spans="2:18" ht="20.25" customHeight="1" x14ac:dyDescent="0.2">
      <c r="B13" s="147" t="s">
        <v>24</v>
      </c>
      <c r="C13" s="143">
        <v>1293.7780169932803</v>
      </c>
      <c r="D13" s="64">
        <f t="shared" si="0"/>
        <v>0</v>
      </c>
      <c r="E13" s="65">
        <f t="shared" si="1"/>
        <v>0</v>
      </c>
      <c r="F13" s="65">
        <f t="shared" si="2"/>
        <v>0</v>
      </c>
      <c r="G13" s="129">
        <v>0</v>
      </c>
      <c r="H13" s="64">
        <f t="shared" si="3"/>
        <v>0</v>
      </c>
      <c r="I13" s="65">
        <f t="shared" si="4"/>
        <v>0</v>
      </c>
      <c r="J13" s="65">
        <f t="shared" si="5"/>
        <v>0</v>
      </c>
      <c r="K13" s="129">
        <v>0</v>
      </c>
      <c r="L13" s="67">
        <f t="shared" ref="L13:L61" si="6">C13*1.2881166</f>
        <v>1666.5369404041264</v>
      </c>
      <c r="M13" s="68">
        <f>L13*1.385</f>
        <v>2308.1536624597152</v>
      </c>
      <c r="N13" s="68">
        <f>L13/4</f>
        <v>416.63423510103161</v>
      </c>
      <c r="O13" s="68">
        <f>L13/5</f>
        <v>333.30738808082526</v>
      </c>
    </row>
    <row r="14" spans="2:18" ht="20.25" customHeight="1" x14ac:dyDescent="0.2">
      <c r="B14" s="147" t="s">
        <v>88</v>
      </c>
      <c r="C14" s="143">
        <v>2134.8808418758035</v>
      </c>
      <c r="D14" s="64">
        <f>IF(G14/1.2881&lt;C14/4,0,G14/1.2881)</f>
        <v>0</v>
      </c>
      <c r="E14" s="65">
        <f t="shared" si="1"/>
        <v>0</v>
      </c>
      <c r="F14" s="65">
        <f t="shared" ref="F14" si="7">(D14+E14)*10.41%</f>
        <v>0</v>
      </c>
      <c r="G14" s="129">
        <v>0</v>
      </c>
      <c r="H14" s="64">
        <f t="shared" ref="H14" si="8">IF(K14/1.2881&lt;C14/5,0,K14/1.2881)</f>
        <v>0</v>
      </c>
      <c r="I14" s="65">
        <f t="shared" si="4"/>
        <v>0</v>
      </c>
      <c r="J14" s="65">
        <f t="shared" ref="J14" si="9">(H14+I14)*10.41%</f>
        <v>0</v>
      </c>
      <c r="K14" s="129">
        <v>0</v>
      </c>
      <c r="L14" s="67">
        <f t="shared" si="6"/>
        <v>2749.9754514421975</v>
      </c>
      <c r="M14" s="68">
        <f t="shared" ref="M14:M61" si="10">L14*1.385</f>
        <v>3808.7160002474434</v>
      </c>
      <c r="N14" s="68">
        <f t="shared" ref="N14:N61" si="11">L14/4</f>
        <v>687.49386286054937</v>
      </c>
      <c r="O14" s="68">
        <f t="shared" ref="O14:O61" si="12">L14/5</f>
        <v>549.99509028843954</v>
      </c>
    </row>
    <row r="15" spans="2:18" ht="20.25" customHeight="1" x14ac:dyDescent="0.2">
      <c r="B15" s="147" t="s">
        <v>89</v>
      </c>
      <c r="C15" s="143">
        <v>1341.1410805371283</v>
      </c>
      <c r="D15" s="64">
        <f t="shared" ref="D15:D61" si="13">IF(G15/1.2881&lt;C15/4,0,G15/1.2881)</f>
        <v>0</v>
      </c>
      <c r="E15" s="65">
        <f t="shared" si="1"/>
        <v>0</v>
      </c>
      <c r="F15" s="65">
        <f t="shared" ref="F15:F61" si="14">(D15+E15)*10.41%</f>
        <v>0</v>
      </c>
      <c r="G15" s="129">
        <v>0</v>
      </c>
      <c r="H15" s="64">
        <f t="shared" ref="H15:H61" si="15">IF(K15/1.2881&lt;C15/5,0,K15/1.2881)</f>
        <v>0</v>
      </c>
      <c r="I15" s="65">
        <f t="shared" si="4"/>
        <v>0</v>
      </c>
      <c r="J15" s="65">
        <f t="shared" ref="J15:J61" si="16">(H15+I15)*10.41%</f>
        <v>0</v>
      </c>
      <c r="K15" s="129">
        <v>0</v>
      </c>
      <c r="L15" s="67">
        <f t="shared" si="6"/>
        <v>1727.5460887818119</v>
      </c>
      <c r="M15" s="68">
        <f t="shared" si="10"/>
        <v>2392.6513329628096</v>
      </c>
      <c r="N15" s="68">
        <f t="shared" si="11"/>
        <v>431.88652219545298</v>
      </c>
      <c r="O15" s="68">
        <f t="shared" si="12"/>
        <v>345.50921775636237</v>
      </c>
    </row>
    <row r="16" spans="2:18" ht="20.25" customHeight="1" x14ac:dyDescent="0.2">
      <c r="B16" s="147" t="s">
        <v>90</v>
      </c>
      <c r="C16" s="143">
        <v>2036.9999756957141</v>
      </c>
      <c r="D16" s="64">
        <f t="shared" si="13"/>
        <v>0</v>
      </c>
      <c r="E16" s="65">
        <f t="shared" si="1"/>
        <v>0</v>
      </c>
      <c r="F16" s="65">
        <f t="shared" si="14"/>
        <v>0</v>
      </c>
      <c r="G16" s="129">
        <v>0</v>
      </c>
      <c r="H16" s="64">
        <f t="shared" si="15"/>
        <v>0</v>
      </c>
      <c r="I16" s="65">
        <f t="shared" si="4"/>
        <v>0</v>
      </c>
      <c r="J16" s="65">
        <f t="shared" si="16"/>
        <v>0</v>
      </c>
      <c r="K16" s="129">
        <v>0</v>
      </c>
      <c r="L16" s="67">
        <f t="shared" si="6"/>
        <v>2623.8934828932456</v>
      </c>
      <c r="M16" s="68">
        <f t="shared" si="10"/>
        <v>3634.0924738071453</v>
      </c>
      <c r="N16" s="68">
        <f t="shared" si="11"/>
        <v>655.9733707233114</v>
      </c>
      <c r="O16" s="68">
        <f t="shared" si="12"/>
        <v>524.77869657864915</v>
      </c>
    </row>
    <row r="17" spans="2:15" ht="20.25" customHeight="1" x14ac:dyDescent="0.2">
      <c r="B17" s="147" t="s">
        <v>91</v>
      </c>
      <c r="C17" s="143">
        <v>1320.2994751868564</v>
      </c>
      <c r="D17" s="64">
        <f t="shared" si="13"/>
        <v>0</v>
      </c>
      <c r="E17" s="65">
        <f t="shared" si="1"/>
        <v>0</v>
      </c>
      <c r="F17" s="65">
        <f t="shared" si="14"/>
        <v>0</v>
      </c>
      <c r="G17" s="129">
        <v>0</v>
      </c>
      <c r="H17" s="64">
        <f t="shared" si="15"/>
        <v>0</v>
      </c>
      <c r="I17" s="65">
        <f t="shared" si="4"/>
        <v>0</v>
      </c>
      <c r="J17" s="65">
        <f t="shared" si="16"/>
        <v>0</v>
      </c>
      <c r="K17" s="129">
        <v>0</v>
      </c>
      <c r="L17" s="67">
        <f t="shared" si="6"/>
        <v>1700.6996709594778</v>
      </c>
      <c r="M17" s="68">
        <f t="shared" si="10"/>
        <v>2355.4690442788769</v>
      </c>
      <c r="N17" s="68">
        <f t="shared" si="11"/>
        <v>425.17491773986944</v>
      </c>
      <c r="O17" s="68">
        <f t="shared" si="12"/>
        <v>340.13993419189558</v>
      </c>
    </row>
    <row r="18" spans="2:15" ht="20.25" customHeight="1" x14ac:dyDescent="0.2">
      <c r="B18" s="147" t="s">
        <v>92</v>
      </c>
      <c r="C18" s="143">
        <v>1230.4613423594053</v>
      </c>
      <c r="D18" s="64">
        <f t="shared" si="13"/>
        <v>0</v>
      </c>
      <c r="E18" s="65">
        <f t="shared" si="1"/>
        <v>0</v>
      </c>
      <c r="F18" s="65">
        <f t="shared" si="14"/>
        <v>0</v>
      </c>
      <c r="G18" s="129">
        <v>0</v>
      </c>
      <c r="H18" s="64">
        <f t="shared" si="15"/>
        <v>0</v>
      </c>
      <c r="I18" s="65">
        <f t="shared" si="4"/>
        <v>0</v>
      </c>
      <c r="J18" s="65">
        <f t="shared" si="16"/>
        <v>0</v>
      </c>
      <c r="K18" s="129">
        <v>0</v>
      </c>
      <c r="L18" s="67">
        <f t="shared" si="6"/>
        <v>1584.9776807514331</v>
      </c>
      <c r="M18" s="68">
        <f t="shared" si="10"/>
        <v>2195.1940878407349</v>
      </c>
      <c r="N18" s="68">
        <f t="shared" si="11"/>
        <v>396.24442018785828</v>
      </c>
      <c r="O18" s="68">
        <f t="shared" si="12"/>
        <v>316.99553615028663</v>
      </c>
    </row>
    <row r="19" spans="2:15" ht="20.25" customHeight="1" x14ac:dyDescent="0.2">
      <c r="B19" s="147" t="s">
        <v>93</v>
      </c>
      <c r="C19" s="143">
        <v>1116.9902355224172</v>
      </c>
      <c r="D19" s="64">
        <f t="shared" si="13"/>
        <v>0</v>
      </c>
      <c r="E19" s="65">
        <f t="shared" si="1"/>
        <v>0</v>
      </c>
      <c r="F19" s="65">
        <f t="shared" si="14"/>
        <v>0</v>
      </c>
      <c r="G19" s="129">
        <v>0</v>
      </c>
      <c r="H19" s="64">
        <f t="shared" si="15"/>
        <v>0</v>
      </c>
      <c r="I19" s="65">
        <f t="shared" si="4"/>
        <v>0</v>
      </c>
      <c r="J19" s="65">
        <f t="shared" si="16"/>
        <v>0</v>
      </c>
      <c r="K19" s="129">
        <v>0</v>
      </c>
      <c r="L19" s="67">
        <f t="shared" si="6"/>
        <v>1438.8136644143351</v>
      </c>
      <c r="M19" s="68">
        <f t="shared" si="10"/>
        <v>1992.7569252138542</v>
      </c>
      <c r="N19" s="68">
        <f t="shared" si="11"/>
        <v>359.70341610358378</v>
      </c>
      <c r="O19" s="68">
        <f t="shared" si="12"/>
        <v>287.762732882867</v>
      </c>
    </row>
    <row r="20" spans="2:15" ht="20.25" customHeight="1" x14ac:dyDescent="0.2">
      <c r="B20" s="147" t="s">
        <v>34</v>
      </c>
      <c r="C20" s="143">
        <v>994.58349823008768</v>
      </c>
      <c r="D20" s="64">
        <f t="shared" si="13"/>
        <v>0</v>
      </c>
      <c r="E20" s="65">
        <f t="shared" si="1"/>
        <v>0</v>
      </c>
      <c r="F20" s="65">
        <f t="shared" si="14"/>
        <v>0</v>
      </c>
      <c r="G20" s="129">
        <v>0</v>
      </c>
      <c r="H20" s="64">
        <f t="shared" si="15"/>
        <v>0</v>
      </c>
      <c r="I20" s="65">
        <f t="shared" si="4"/>
        <v>0</v>
      </c>
      <c r="J20" s="65">
        <f t="shared" si="16"/>
        <v>0</v>
      </c>
      <c r="K20" s="129">
        <v>0</v>
      </c>
      <c r="L20" s="67">
        <f t="shared" si="6"/>
        <v>1281.1395141562466</v>
      </c>
      <c r="M20" s="68">
        <f t="shared" si="10"/>
        <v>1774.3782271064015</v>
      </c>
      <c r="N20" s="68">
        <f t="shared" si="11"/>
        <v>320.28487853906165</v>
      </c>
      <c r="O20" s="68">
        <f t="shared" si="12"/>
        <v>256.22790283124931</v>
      </c>
    </row>
    <row r="21" spans="2:15" ht="20.25" customHeight="1" x14ac:dyDescent="0.2">
      <c r="B21" s="147" t="s">
        <v>25</v>
      </c>
      <c r="C21" s="143">
        <v>1205.7269842893402</v>
      </c>
      <c r="D21" s="64">
        <f t="shared" si="13"/>
        <v>0</v>
      </c>
      <c r="E21" s="65">
        <f t="shared" si="1"/>
        <v>0</v>
      </c>
      <c r="F21" s="65">
        <f t="shared" si="14"/>
        <v>0</v>
      </c>
      <c r="G21" s="129">
        <v>0</v>
      </c>
      <c r="H21" s="64">
        <f t="shared" si="15"/>
        <v>0</v>
      </c>
      <c r="I21" s="65">
        <f t="shared" si="4"/>
        <v>0</v>
      </c>
      <c r="J21" s="65">
        <f t="shared" si="16"/>
        <v>0</v>
      </c>
      <c r="K21" s="129">
        <v>0</v>
      </c>
      <c r="L21" s="67">
        <f t="shared" si="6"/>
        <v>1553.1169435310383</v>
      </c>
      <c r="M21" s="68">
        <f t="shared" si="10"/>
        <v>2151.0669667904881</v>
      </c>
      <c r="N21" s="68">
        <f t="shared" si="11"/>
        <v>388.27923588275956</v>
      </c>
      <c r="O21" s="68">
        <f t="shared" si="12"/>
        <v>310.62338870620766</v>
      </c>
    </row>
    <row r="22" spans="2:15" ht="20.25" customHeight="1" x14ac:dyDescent="0.2">
      <c r="B22" s="147" t="s">
        <v>38</v>
      </c>
      <c r="C22" s="143">
        <v>0</v>
      </c>
      <c r="D22" s="64">
        <f t="shared" si="13"/>
        <v>0</v>
      </c>
      <c r="E22" s="65">
        <f t="shared" si="1"/>
        <v>0</v>
      </c>
      <c r="F22" s="65">
        <f t="shared" si="14"/>
        <v>0</v>
      </c>
      <c r="G22" s="129">
        <v>0</v>
      </c>
      <c r="H22" s="64">
        <f t="shared" si="15"/>
        <v>0</v>
      </c>
      <c r="I22" s="65">
        <f t="shared" si="4"/>
        <v>0</v>
      </c>
      <c r="J22" s="65">
        <f t="shared" si="16"/>
        <v>0</v>
      </c>
      <c r="K22" s="129">
        <v>0</v>
      </c>
      <c r="L22" s="67">
        <f t="shared" si="6"/>
        <v>0</v>
      </c>
      <c r="M22" s="68">
        <f t="shared" si="10"/>
        <v>0</v>
      </c>
      <c r="N22" s="68">
        <f t="shared" si="11"/>
        <v>0</v>
      </c>
      <c r="O22" s="68">
        <f t="shared" si="12"/>
        <v>0</v>
      </c>
    </row>
    <row r="23" spans="2:15" ht="20.25" customHeight="1" x14ac:dyDescent="0.2">
      <c r="B23" s="147" t="s">
        <v>26</v>
      </c>
      <c r="C23" s="143">
        <v>1285.1459750098718</v>
      </c>
      <c r="D23" s="64">
        <f t="shared" si="13"/>
        <v>0</v>
      </c>
      <c r="E23" s="65">
        <f t="shared" si="1"/>
        <v>0</v>
      </c>
      <c r="F23" s="65">
        <f t="shared" si="14"/>
        <v>0</v>
      </c>
      <c r="G23" s="129">
        <v>0</v>
      </c>
      <c r="H23" s="64">
        <f t="shared" si="15"/>
        <v>0</v>
      </c>
      <c r="I23" s="65">
        <f t="shared" si="4"/>
        <v>0</v>
      </c>
      <c r="J23" s="65">
        <f t="shared" si="16"/>
        <v>0</v>
      </c>
      <c r="K23" s="129">
        <v>0</v>
      </c>
      <c r="L23" s="67">
        <f t="shared" si="6"/>
        <v>1655.417863833401</v>
      </c>
      <c r="M23" s="68">
        <f t="shared" si="10"/>
        <v>2292.7537414092603</v>
      </c>
      <c r="N23" s="68">
        <f t="shared" si="11"/>
        <v>413.85446595835026</v>
      </c>
      <c r="O23" s="68">
        <f t="shared" si="12"/>
        <v>331.08357276668022</v>
      </c>
    </row>
    <row r="24" spans="2:15" ht="20.25" customHeight="1" x14ac:dyDescent="0.2">
      <c r="B24" s="147" t="s">
        <v>27</v>
      </c>
      <c r="C24" s="143">
        <v>782.08903499999997</v>
      </c>
      <c r="D24" s="64">
        <f t="shared" si="13"/>
        <v>0</v>
      </c>
      <c r="E24" s="65">
        <f t="shared" si="1"/>
        <v>0</v>
      </c>
      <c r="F24" s="65">
        <f t="shared" si="14"/>
        <v>0</v>
      </c>
      <c r="G24" s="129">
        <v>0</v>
      </c>
      <c r="H24" s="64">
        <f t="shared" si="15"/>
        <v>0</v>
      </c>
      <c r="I24" s="65">
        <f t="shared" si="4"/>
        <v>0</v>
      </c>
      <c r="J24" s="65">
        <f t="shared" si="16"/>
        <v>0</v>
      </c>
      <c r="K24" s="129">
        <v>0</v>
      </c>
      <c r="L24" s="67">
        <f t="shared" si="6"/>
        <v>1007.421868661481</v>
      </c>
      <c r="M24" s="68">
        <f t="shared" si="10"/>
        <v>1395.279288096151</v>
      </c>
      <c r="N24" s="68">
        <f t="shared" si="11"/>
        <v>251.85546716537024</v>
      </c>
      <c r="O24" s="68">
        <f t="shared" si="12"/>
        <v>201.48437373229621</v>
      </c>
    </row>
    <row r="25" spans="2:15" ht="20.25" customHeight="1" x14ac:dyDescent="0.2">
      <c r="B25" s="147" t="s">
        <v>65</v>
      </c>
      <c r="C25" s="143">
        <v>937.98689504256026</v>
      </c>
      <c r="D25" s="64">
        <f t="shared" si="13"/>
        <v>0</v>
      </c>
      <c r="E25" s="65">
        <f t="shared" si="1"/>
        <v>0</v>
      </c>
      <c r="F25" s="65">
        <f t="shared" si="14"/>
        <v>0</v>
      </c>
      <c r="G25" s="129">
        <v>0</v>
      </c>
      <c r="H25" s="64">
        <f t="shared" si="15"/>
        <v>0</v>
      </c>
      <c r="I25" s="65">
        <f t="shared" si="4"/>
        <v>0</v>
      </c>
      <c r="J25" s="65">
        <f t="shared" si="16"/>
        <v>0</v>
      </c>
      <c r="K25" s="129">
        <v>0</v>
      </c>
      <c r="L25" s="67">
        <f t="shared" si="6"/>
        <v>1208.2364900867794</v>
      </c>
      <c r="M25" s="68">
        <f t="shared" si="10"/>
        <v>1673.4075387701896</v>
      </c>
      <c r="N25" s="68">
        <f t="shared" si="11"/>
        <v>302.05912252169486</v>
      </c>
      <c r="O25" s="68">
        <f t="shared" si="12"/>
        <v>241.64729801735589</v>
      </c>
    </row>
    <row r="26" spans="2:15" ht="20.25" customHeight="1" x14ac:dyDescent="0.2">
      <c r="B26" s="147" t="s">
        <v>1</v>
      </c>
      <c r="C26" s="143">
        <v>2116.1641639642362</v>
      </c>
      <c r="D26" s="64">
        <f t="shared" si="13"/>
        <v>0</v>
      </c>
      <c r="E26" s="65">
        <f t="shared" si="1"/>
        <v>0</v>
      </c>
      <c r="F26" s="65">
        <f t="shared" si="14"/>
        <v>0</v>
      </c>
      <c r="G26" s="129">
        <v>0</v>
      </c>
      <c r="H26" s="64">
        <f t="shared" si="15"/>
        <v>0</v>
      </c>
      <c r="I26" s="65">
        <f t="shared" si="4"/>
        <v>0</v>
      </c>
      <c r="J26" s="65">
        <f t="shared" si="16"/>
        <v>0</v>
      </c>
      <c r="K26" s="129">
        <v>0</v>
      </c>
      <c r="L26" s="67">
        <f t="shared" si="6"/>
        <v>2725.8661879274541</v>
      </c>
      <c r="M26" s="68">
        <f t="shared" si="10"/>
        <v>3775.3246702795241</v>
      </c>
      <c r="N26" s="68">
        <f t="shared" si="11"/>
        <v>681.46654698186353</v>
      </c>
      <c r="O26" s="68">
        <f t="shared" si="12"/>
        <v>545.17323758549082</v>
      </c>
    </row>
    <row r="27" spans="2:15" ht="20.25" customHeight="1" x14ac:dyDescent="0.2">
      <c r="B27" s="147" t="s">
        <v>94</v>
      </c>
      <c r="C27" s="143">
        <v>2925.5529204975501</v>
      </c>
      <c r="D27" s="64">
        <f t="shared" si="13"/>
        <v>0</v>
      </c>
      <c r="E27" s="65">
        <f t="shared" si="1"/>
        <v>0</v>
      </c>
      <c r="F27" s="65">
        <f t="shared" si="14"/>
        <v>0</v>
      </c>
      <c r="G27" s="129">
        <v>0</v>
      </c>
      <c r="H27" s="64">
        <f t="shared" si="15"/>
        <v>0</v>
      </c>
      <c r="I27" s="65">
        <f t="shared" si="4"/>
        <v>0</v>
      </c>
      <c r="J27" s="65">
        <f t="shared" si="16"/>
        <v>0</v>
      </c>
      <c r="K27" s="129">
        <v>0</v>
      </c>
      <c r="L27" s="67">
        <f t="shared" si="6"/>
        <v>3768.4532810713745</v>
      </c>
      <c r="M27" s="68">
        <f t="shared" si="10"/>
        <v>5219.3077942838536</v>
      </c>
      <c r="N27" s="68">
        <f t="shared" si="11"/>
        <v>942.11332026784362</v>
      </c>
      <c r="O27" s="68">
        <f t="shared" si="12"/>
        <v>753.6906562142749</v>
      </c>
    </row>
    <row r="28" spans="2:15" ht="20.25" customHeight="1" x14ac:dyDescent="0.2">
      <c r="B28" s="147" t="s">
        <v>95</v>
      </c>
      <c r="C28" s="143">
        <v>2169.3356880555348</v>
      </c>
      <c r="D28" s="64">
        <f t="shared" si="13"/>
        <v>0</v>
      </c>
      <c r="E28" s="65">
        <f t="shared" si="1"/>
        <v>0</v>
      </c>
      <c r="F28" s="65">
        <f t="shared" si="14"/>
        <v>0</v>
      </c>
      <c r="G28" s="129">
        <v>0</v>
      </c>
      <c r="H28" s="64">
        <f t="shared" si="15"/>
        <v>0</v>
      </c>
      <c r="I28" s="65">
        <f t="shared" si="4"/>
        <v>0</v>
      </c>
      <c r="J28" s="65">
        <f t="shared" si="16"/>
        <v>0</v>
      </c>
      <c r="K28" s="129">
        <v>0</v>
      </c>
      <c r="L28" s="67">
        <f t="shared" si="6"/>
        <v>2794.3573107567559</v>
      </c>
      <c r="M28" s="68">
        <f t="shared" si="10"/>
        <v>3870.1848753981067</v>
      </c>
      <c r="N28" s="68">
        <f t="shared" si="11"/>
        <v>698.58932768918896</v>
      </c>
      <c r="O28" s="68">
        <f t="shared" si="12"/>
        <v>558.87146215135112</v>
      </c>
    </row>
    <row r="29" spans="2:15" ht="20.25" customHeight="1" x14ac:dyDescent="0.2">
      <c r="B29" s="147" t="s">
        <v>96</v>
      </c>
      <c r="C29" s="143">
        <v>1671.4287044465016</v>
      </c>
      <c r="D29" s="64">
        <f t="shared" si="13"/>
        <v>0</v>
      </c>
      <c r="E29" s="65">
        <f t="shared" si="1"/>
        <v>0</v>
      </c>
      <c r="F29" s="65">
        <f t="shared" si="14"/>
        <v>0</v>
      </c>
      <c r="G29" s="129">
        <v>0</v>
      </c>
      <c r="H29" s="64">
        <f t="shared" si="15"/>
        <v>0</v>
      </c>
      <c r="I29" s="65">
        <f t="shared" si="4"/>
        <v>0</v>
      </c>
      <c r="J29" s="65">
        <f t="shared" si="16"/>
        <v>0</v>
      </c>
      <c r="K29" s="129">
        <v>0</v>
      </c>
      <c r="L29" s="67">
        <f t="shared" si="6"/>
        <v>2152.9950599140325</v>
      </c>
      <c r="M29" s="68">
        <f t="shared" si="10"/>
        <v>2981.8981579809351</v>
      </c>
      <c r="N29" s="68">
        <f t="shared" si="11"/>
        <v>538.24876497850812</v>
      </c>
      <c r="O29" s="68">
        <f t="shared" si="12"/>
        <v>430.59901198280647</v>
      </c>
    </row>
    <row r="30" spans="2:15" ht="20.25" customHeight="1" x14ac:dyDescent="0.2">
      <c r="B30" s="147" t="s">
        <v>44</v>
      </c>
      <c r="C30" s="143">
        <v>1260.4116169398058</v>
      </c>
      <c r="D30" s="64">
        <f t="shared" si="13"/>
        <v>0</v>
      </c>
      <c r="E30" s="65">
        <f t="shared" si="1"/>
        <v>0</v>
      </c>
      <c r="F30" s="65">
        <f t="shared" si="14"/>
        <v>0</v>
      </c>
      <c r="G30" s="129">
        <v>0</v>
      </c>
      <c r="H30" s="64">
        <f t="shared" si="15"/>
        <v>0</v>
      </c>
      <c r="I30" s="65">
        <f t="shared" si="4"/>
        <v>0</v>
      </c>
      <c r="J30" s="65">
        <f t="shared" si="16"/>
        <v>0</v>
      </c>
      <c r="K30" s="129">
        <v>0</v>
      </c>
      <c r="L30" s="67">
        <f t="shared" si="6"/>
        <v>1623.5571266130048</v>
      </c>
      <c r="M30" s="68">
        <f t="shared" si="10"/>
        <v>2248.6266203590117</v>
      </c>
      <c r="N30" s="68">
        <f t="shared" si="11"/>
        <v>405.8892816532512</v>
      </c>
      <c r="O30" s="68">
        <f t="shared" si="12"/>
        <v>324.71142532260097</v>
      </c>
    </row>
    <row r="31" spans="2:15" ht="20.25" customHeight="1" x14ac:dyDescent="0.2">
      <c r="B31" s="147" t="s">
        <v>22</v>
      </c>
      <c r="C31" s="143">
        <v>1230.4613423594053</v>
      </c>
      <c r="D31" s="64">
        <f t="shared" si="13"/>
        <v>0</v>
      </c>
      <c r="E31" s="65">
        <f t="shared" si="1"/>
        <v>0</v>
      </c>
      <c r="F31" s="65">
        <f t="shared" si="14"/>
        <v>0</v>
      </c>
      <c r="G31" s="129">
        <v>0</v>
      </c>
      <c r="H31" s="64">
        <f t="shared" si="15"/>
        <v>0</v>
      </c>
      <c r="I31" s="65">
        <f t="shared" si="4"/>
        <v>0</v>
      </c>
      <c r="J31" s="65">
        <f t="shared" si="16"/>
        <v>0</v>
      </c>
      <c r="K31" s="129">
        <v>0</v>
      </c>
      <c r="L31" s="67">
        <f t="shared" si="6"/>
        <v>1584.9776807514331</v>
      </c>
      <c r="M31" s="68">
        <f t="shared" si="10"/>
        <v>2195.1940878407349</v>
      </c>
      <c r="N31" s="68">
        <f t="shared" si="11"/>
        <v>396.24442018785828</v>
      </c>
      <c r="O31" s="68">
        <f t="shared" si="12"/>
        <v>316.99553615028663</v>
      </c>
    </row>
    <row r="32" spans="2:15" ht="20.25" customHeight="1" x14ac:dyDescent="0.2">
      <c r="B32" s="147" t="s">
        <v>23</v>
      </c>
      <c r="C32" s="143">
        <v>936.93069500000001</v>
      </c>
      <c r="D32" s="64">
        <f t="shared" si="13"/>
        <v>0</v>
      </c>
      <c r="E32" s="65">
        <f t="shared" si="1"/>
        <v>0</v>
      </c>
      <c r="F32" s="65">
        <f t="shared" si="14"/>
        <v>0</v>
      </c>
      <c r="G32" s="129">
        <v>0</v>
      </c>
      <c r="H32" s="64">
        <f t="shared" si="15"/>
        <v>0</v>
      </c>
      <c r="I32" s="65">
        <f t="shared" si="4"/>
        <v>0</v>
      </c>
      <c r="J32" s="65">
        <f t="shared" si="16"/>
        <v>0</v>
      </c>
      <c r="K32" s="129">
        <v>0</v>
      </c>
      <c r="L32" s="67">
        <f t="shared" si="6"/>
        <v>1206.875981279037</v>
      </c>
      <c r="M32" s="68">
        <f t="shared" si="10"/>
        <v>1671.5232340714663</v>
      </c>
      <c r="N32" s="68">
        <f t="shared" si="11"/>
        <v>301.71899531975924</v>
      </c>
      <c r="O32" s="68">
        <f t="shared" si="12"/>
        <v>241.3751962558074</v>
      </c>
    </row>
    <row r="33" spans="2:15" ht="20.25" customHeight="1" x14ac:dyDescent="0.2">
      <c r="B33" s="147" t="s">
        <v>45</v>
      </c>
      <c r="C33" s="143">
        <v>1260.4116169398058</v>
      </c>
      <c r="D33" s="64">
        <f t="shared" si="13"/>
        <v>0</v>
      </c>
      <c r="E33" s="65">
        <f t="shared" si="1"/>
        <v>0</v>
      </c>
      <c r="F33" s="65">
        <f t="shared" si="14"/>
        <v>0</v>
      </c>
      <c r="G33" s="129">
        <v>0</v>
      </c>
      <c r="H33" s="64">
        <f t="shared" si="15"/>
        <v>0</v>
      </c>
      <c r="I33" s="65">
        <f t="shared" si="4"/>
        <v>0</v>
      </c>
      <c r="J33" s="65">
        <f t="shared" si="16"/>
        <v>0</v>
      </c>
      <c r="K33" s="129">
        <v>0</v>
      </c>
      <c r="L33" s="67">
        <f t="shared" si="6"/>
        <v>1623.5571266130048</v>
      </c>
      <c r="M33" s="68">
        <f t="shared" si="10"/>
        <v>2248.6266203590117</v>
      </c>
      <c r="N33" s="68">
        <f t="shared" si="11"/>
        <v>405.8892816532512</v>
      </c>
      <c r="O33" s="68">
        <f t="shared" si="12"/>
        <v>324.71142532260097</v>
      </c>
    </row>
    <row r="34" spans="2:15" ht="20.25" customHeight="1" x14ac:dyDescent="0.2">
      <c r="B34" s="147" t="s">
        <v>46</v>
      </c>
      <c r="C34" s="143">
        <v>1137.4240443026952</v>
      </c>
      <c r="D34" s="64">
        <f t="shared" si="13"/>
        <v>0</v>
      </c>
      <c r="E34" s="65">
        <f t="shared" si="1"/>
        <v>0</v>
      </c>
      <c r="F34" s="65">
        <f t="shared" si="14"/>
        <v>0</v>
      </c>
      <c r="G34" s="129">
        <v>0</v>
      </c>
      <c r="H34" s="64">
        <f t="shared" si="15"/>
        <v>0</v>
      </c>
      <c r="I34" s="65">
        <f t="shared" si="4"/>
        <v>0</v>
      </c>
      <c r="J34" s="65">
        <f t="shared" si="16"/>
        <v>0</v>
      </c>
      <c r="K34" s="129">
        <v>0</v>
      </c>
      <c r="L34" s="67">
        <f t="shared" si="6"/>
        <v>1465.1347927054369</v>
      </c>
      <c r="M34" s="68">
        <f t="shared" si="10"/>
        <v>2029.2116878970301</v>
      </c>
      <c r="N34" s="68">
        <f t="shared" si="11"/>
        <v>366.28369817635922</v>
      </c>
      <c r="O34" s="68">
        <f t="shared" si="12"/>
        <v>293.02695854108737</v>
      </c>
    </row>
    <row r="35" spans="2:15" ht="20.25" customHeight="1" x14ac:dyDescent="0.2">
      <c r="B35" s="147" t="s">
        <v>17</v>
      </c>
      <c r="C35" s="143">
        <v>914.65462000000002</v>
      </c>
      <c r="D35" s="64">
        <f t="shared" si="13"/>
        <v>0</v>
      </c>
      <c r="E35" s="65">
        <f t="shared" si="1"/>
        <v>0</v>
      </c>
      <c r="F35" s="65">
        <f t="shared" si="14"/>
        <v>0</v>
      </c>
      <c r="G35" s="129">
        <v>0</v>
      </c>
      <c r="H35" s="64">
        <f t="shared" si="15"/>
        <v>0</v>
      </c>
      <c r="I35" s="65">
        <f t="shared" si="4"/>
        <v>0</v>
      </c>
      <c r="J35" s="65">
        <f t="shared" si="16"/>
        <v>0</v>
      </c>
      <c r="K35" s="129">
        <v>0</v>
      </c>
      <c r="L35" s="67">
        <f t="shared" si="6"/>
        <v>1178.181799288692</v>
      </c>
      <c r="M35" s="68">
        <f t="shared" si="10"/>
        <v>1631.7817920148384</v>
      </c>
      <c r="N35" s="68">
        <f t="shared" si="11"/>
        <v>294.545449822173</v>
      </c>
      <c r="O35" s="68">
        <f t="shared" si="12"/>
        <v>235.6363598577384</v>
      </c>
    </row>
    <row r="36" spans="2:15" ht="20.25" customHeight="1" x14ac:dyDescent="0.2">
      <c r="B36" s="147" t="s">
        <v>21</v>
      </c>
      <c r="C36" s="143">
        <v>1098.2119379497478</v>
      </c>
      <c r="D36" s="64">
        <f t="shared" si="13"/>
        <v>0</v>
      </c>
      <c r="E36" s="65">
        <f t="shared" si="1"/>
        <v>0</v>
      </c>
      <c r="F36" s="65">
        <f t="shared" si="14"/>
        <v>0</v>
      </c>
      <c r="G36" s="129">
        <v>0</v>
      </c>
      <c r="H36" s="64">
        <f t="shared" si="15"/>
        <v>0</v>
      </c>
      <c r="I36" s="65">
        <f t="shared" si="4"/>
        <v>0</v>
      </c>
      <c r="J36" s="65">
        <f t="shared" si="16"/>
        <v>0</v>
      </c>
      <c r="K36" s="129">
        <v>0</v>
      </c>
      <c r="L36" s="67">
        <f t="shared" si="6"/>
        <v>1414.62502759124</v>
      </c>
      <c r="M36" s="68">
        <f t="shared" si="10"/>
        <v>1959.2556632138674</v>
      </c>
      <c r="N36" s="68">
        <f t="shared" si="11"/>
        <v>353.65625689781001</v>
      </c>
      <c r="O36" s="68">
        <f t="shared" si="12"/>
        <v>282.92500551824799</v>
      </c>
    </row>
    <row r="37" spans="2:15" ht="20.25" customHeight="1" x14ac:dyDescent="0.2">
      <c r="B37" s="147" t="s">
        <v>2</v>
      </c>
      <c r="C37" s="143">
        <v>1098.2119379497478</v>
      </c>
      <c r="D37" s="64">
        <f t="shared" si="13"/>
        <v>0</v>
      </c>
      <c r="E37" s="65">
        <f t="shared" si="1"/>
        <v>0</v>
      </c>
      <c r="F37" s="65">
        <f t="shared" si="14"/>
        <v>0</v>
      </c>
      <c r="G37" s="129">
        <v>0</v>
      </c>
      <c r="H37" s="64">
        <f t="shared" si="15"/>
        <v>0</v>
      </c>
      <c r="I37" s="65">
        <f t="shared" si="4"/>
        <v>0</v>
      </c>
      <c r="J37" s="65">
        <f t="shared" si="16"/>
        <v>0</v>
      </c>
      <c r="K37" s="129">
        <v>0</v>
      </c>
      <c r="L37" s="67">
        <f t="shared" si="6"/>
        <v>1414.62502759124</v>
      </c>
      <c r="M37" s="68">
        <f t="shared" si="10"/>
        <v>1959.2556632138674</v>
      </c>
      <c r="N37" s="68">
        <f t="shared" si="11"/>
        <v>353.65625689781001</v>
      </c>
      <c r="O37" s="68">
        <f t="shared" si="12"/>
        <v>282.92500551824799</v>
      </c>
    </row>
    <row r="38" spans="2:15" ht="20.25" customHeight="1" x14ac:dyDescent="0.2">
      <c r="B38" s="147" t="s">
        <v>14</v>
      </c>
      <c r="C38" s="143">
        <v>772.88294999999994</v>
      </c>
      <c r="D38" s="64">
        <f t="shared" si="13"/>
        <v>0</v>
      </c>
      <c r="E38" s="65">
        <f t="shared" si="1"/>
        <v>0</v>
      </c>
      <c r="F38" s="65">
        <f t="shared" si="14"/>
        <v>0</v>
      </c>
      <c r="G38" s="129">
        <v>0</v>
      </c>
      <c r="H38" s="64">
        <f t="shared" si="15"/>
        <v>0</v>
      </c>
      <c r="I38" s="65">
        <f t="shared" si="4"/>
        <v>0</v>
      </c>
      <c r="J38" s="65">
        <f t="shared" si="16"/>
        <v>0</v>
      </c>
      <c r="K38" s="129">
        <v>0</v>
      </c>
      <c r="L38" s="67">
        <f t="shared" si="6"/>
        <v>995.56335775196987</v>
      </c>
      <c r="M38" s="68">
        <f t="shared" si="10"/>
        <v>1378.8552504864783</v>
      </c>
      <c r="N38" s="68">
        <f t="shared" si="11"/>
        <v>248.89083943799247</v>
      </c>
      <c r="O38" s="68">
        <f t="shared" si="12"/>
        <v>199.11267155039397</v>
      </c>
    </row>
    <row r="39" spans="2:15" ht="20.25" customHeight="1" x14ac:dyDescent="0.2">
      <c r="B39" s="147" t="s">
        <v>47</v>
      </c>
      <c r="C39" s="143">
        <v>1341.1377594006958</v>
      </c>
      <c r="D39" s="64">
        <f t="shared" si="13"/>
        <v>0</v>
      </c>
      <c r="E39" s="65">
        <f t="shared" si="1"/>
        <v>0</v>
      </c>
      <c r="F39" s="65">
        <f t="shared" si="14"/>
        <v>0</v>
      </c>
      <c r="G39" s="129">
        <v>0</v>
      </c>
      <c r="H39" s="64">
        <f t="shared" si="15"/>
        <v>0</v>
      </c>
      <c r="I39" s="65">
        <f t="shared" si="4"/>
        <v>0</v>
      </c>
      <c r="J39" s="65">
        <f t="shared" si="16"/>
        <v>0</v>
      </c>
      <c r="K39" s="129">
        <v>0</v>
      </c>
      <c r="L39" s="67">
        <f t="shared" si="6"/>
        <v>1727.5418107708422</v>
      </c>
      <c r="M39" s="68">
        <f t="shared" si="10"/>
        <v>2392.6454079176165</v>
      </c>
      <c r="N39" s="68">
        <f t="shared" si="11"/>
        <v>431.88545269271054</v>
      </c>
      <c r="O39" s="68">
        <f t="shared" si="12"/>
        <v>345.50836215416842</v>
      </c>
    </row>
    <row r="40" spans="2:15" ht="20.25" customHeight="1" x14ac:dyDescent="0.2">
      <c r="B40" s="147" t="s">
        <v>40</v>
      </c>
      <c r="C40" s="143">
        <v>875.37328500000001</v>
      </c>
      <c r="D40" s="64">
        <f t="shared" si="13"/>
        <v>0</v>
      </c>
      <c r="E40" s="65">
        <f t="shared" si="1"/>
        <v>0</v>
      </c>
      <c r="F40" s="65">
        <f t="shared" si="14"/>
        <v>0</v>
      </c>
      <c r="G40" s="129">
        <v>0</v>
      </c>
      <c r="H40" s="64">
        <f t="shared" si="15"/>
        <v>0</v>
      </c>
      <c r="I40" s="65">
        <f t="shared" si="4"/>
        <v>0</v>
      </c>
      <c r="J40" s="65">
        <f t="shared" si="16"/>
        <v>0</v>
      </c>
      <c r="K40" s="129">
        <v>0</v>
      </c>
      <c r="L40" s="67">
        <f t="shared" si="6"/>
        <v>1127.582859605031</v>
      </c>
      <c r="M40" s="68">
        <f t="shared" si="10"/>
        <v>1561.702260552968</v>
      </c>
      <c r="N40" s="68">
        <f t="shared" si="11"/>
        <v>281.89571490125775</v>
      </c>
      <c r="O40" s="68">
        <f t="shared" si="12"/>
        <v>225.5165719210062</v>
      </c>
    </row>
    <row r="41" spans="2:15" ht="20.25" customHeight="1" x14ac:dyDescent="0.2">
      <c r="B41" s="147" t="s">
        <v>41</v>
      </c>
      <c r="C41" s="143">
        <v>1005.8523825136507</v>
      </c>
      <c r="D41" s="64">
        <f t="shared" si="13"/>
        <v>0</v>
      </c>
      <c r="E41" s="65">
        <f t="shared" si="1"/>
        <v>0</v>
      </c>
      <c r="F41" s="65">
        <f t="shared" si="14"/>
        <v>0</v>
      </c>
      <c r="G41" s="129">
        <v>0</v>
      </c>
      <c r="H41" s="64">
        <f t="shared" si="15"/>
        <v>0</v>
      </c>
      <c r="I41" s="65">
        <f t="shared" si="4"/>
        <v>0</v>
      </c>
      <c r="J41" s="65">
        <f t="shared" si="16"/>
        <v>0</v>
      </c>
      <c r="K41" s="129">
        <v>0</v>
      </c>
      <c r="L41" s="67">
        <f t="shared" si="6"/>
        <v>1295.6551510653831</v>
      </c>
      <c r="M41" s="68">
        <f t="shared" si="10"/>
        <v>1794.4823842255555</v>
      </c>
      <c r="N41" s="68">
        <f t="shared" si="11"/>
        <v>323.91378776634576</v>
      </c>
      <c r="O41" s="68">
        <f t="shared" si="12"/>
        <v>259.1310302130766</v>
      </c>
    </row>
    <row r="42" spans="2:15" ht="20.25" customHeight="1" x14ac:dyDescent="0.2">
      <c r="B42" s="147" t="s">
        <v>42</v>
      </c>
      <c r="C42" s="143">
        <v>1341.1377594006958</v>
      </c>
      <c r="D42" s="64">
        <f t="shared" si="13"/>
        <v>0</v>
      </c>
      <c r="E42" s="65">
        <f t="shared" si="1"/>
        <v>0</v>
      </c>
      <c r="F42" s="65">
        <f t="shared" si="14"/>
        <v>0</v>
      </c>
      <c r="G42" s="129">
        <v>0</v>
      </c>
      <c r="H42" s="64">
        <f t="shared" si="15"/>
        <v>0</v>
      </c>
      <c r="I42" s="65">
        <f t="shared" si="4"/>
        <v>0</v>
      </c>
      <c r="J42" s="65">
        <f t="shared" si="16"/>
        <v>0</v>
      </c>
      <c r="K42" s="129">
        <v>0</v>
      </c>
      <c r="L42" s="67">
        <f t="shared" si="6"/>
        <v>1727.5418107708422</v>
      </c>
      <c r="M42" s="68">
        <f t="shared" si="10"/>
        <v>2392.6454079176165</v>
      </c>
      <c r="N42" s="68">
        <f t="shared" si="11"/>
        <v>431.88545269271054</v>
      </c>
      <c r="O42" s="68">
        <f t="shared" si="12"/>
        <v>345.50836215416842</v>
      </c>
    </row>
    <row r="43" spans="2:15" ht="20.25" customHeight="1" x14ac:dyDescent="0.2">
      <c r="B43" s="147" t="s">
        <v>20</v>
      </c>
      <c r="C43" s="143">
        <v>1099.70914716672</v>
      </c>
      <c r="D43" s="64">
        <f t="shared" si="13"/>
        <v>0</v>
      </c>
      <c r="E43" s="65">
        <f t="shared" si="1"/>
        <v>0</v>
      </c>
      <c r="F43" s="65">
        <f t="shared" si="14"/>
        <v>0</v>
      </c>
      <c r="G43" s="129">
        <v>0</v>
      </c>
      <c r="H43" s="64">
        <f t="shared" si="15"/>
        <v>0</v>
      </c>
      <c r="I43" s="65">
        <f t="shared" si="4"/>
        <v>0</v>
      </c>
      <c r="J43" s="65">
        <f t="shared" si="16"/>
        <v>0</v>
      </c>
      <c r="K43" s="129">
        <v>0</v>
      </c>
      <c r="L43" s="67">
        <f t="shared" si="6"/>
        <v>1416.5536076372948</v>
      </c>
      <c r="M43" s="68">
        <f t="shared" si="10"/>
        <v>1961.9267465776534</v>
      </c>
      <c r="N43" s="68">
        <f t="shared" si="11"/>
        <v>354.1384019093237</v>
      </c>
      <c r="O43" s="68">
        <f t="shared" si="12"/>
        <v>283.31072152745895</v>
      </c>
    </row>
    <row r="44" spans="2:15" ht="20.25" customHeight="1" x14ac:dyDescent="0.2">
      <c r="B44" s="147" t="s">
        <v>35</v>
      </c>
      <c r="C44" s="143">
        <v>1018.8523556597762</v>
      </c>
      <c r="D44" s="64">
        <f t="shared" si="13"/>
        <v>0</v>
      </c>
      <c r="E44" s="65">
        <f t="shared" si="1"/>
        <v>0</v>
      </c>
      <c r="F44" s="65">
        <f t="shared" si="14"/>
        <v>0</v>
      </c>
      <c r="G44" s="129">
        <v>0</v>
      </c>
      <c r="H44" s="64">
        <f t="shared" si="15"/>
        <v>0</v>
      </c>
      <c r="I44" s="65">
        <f t="shared" si="4"/>
        <v>0</v>
      </c>
      <c r="J44" s="65">
        <f t="shared" si="16"/>
        <v>0</v>
      </c>
      <c r="K44" s="129">
        <v>0</v>
      </c>
      <c r="L44" s="67">
        <f t="shared" si="6"/>
        <v>1312.4006322744617</v>
      </c>
      <c r="M44" s="68">
        <f t="shared" si="10"/>
        <v>1817.6748757001294</v>
      </c>
      <c r="N44" s="68">
        <f t="shared" si="11"/>
        <v>328.10015806861543</v>
      </c>
      <c r="O44" s="68">
        <f t="shared" si="12"/>
        <v>262.48012645489234</v>
      </c>
    </row>
    <row r="45" spans="2:15" ht="20.25" customHeight="1" x14ac:dyDescent="0.2">
      <c r="B45" s="147" t="s">
        <v>19</v>
      </c>
      <c r="C45" s="143">
        <v>1445.8771446850508</v>
      </c>
      <c r="D45" s="64">
        <f t="shared" si="13"/>
        <v>0</v>
      </c>
      <c r="E45" s="65">
        <f t="shared" si="1"/>
        <v>0</v>
      </c>
      <c r="F45" s="65">
        <f t="shared" si="14"/>
        <v>0</v>
      </c>
      <c r="G45" s="129">
        <v>0</v>
      </c>
      <c r="H45" s="64">
        <f t="shared" si="15"/>
        <v>0</v>
      </c>
      <c r="I45" s="65">
        <f t="shared" si="4"/>
        <v>0</v>
      </c>
      <c r="J45" s="65">
        <f t="shared" si="16"/>
        <v>0</v>
      </c>
      <c r="K45" s="129">
        <v>0</v>
      </c>
      <c r="L45" s="67">
        <f t="shared" si="6"/>
        <v>1862.4583516294156</v>
      </c>
      <c r="M45" s="68">
        <f t="shared" si="10"/>
        <v>2579.5048170067407</v>
      </c>
      <c r="N45" s="68">
        <f t="shared" si="11"/>
        <v>465.61458790735389</v>
      </c>
      <c r="O45" s="68">
        <f t="shared" si="12"/>
        <v>372.49167032588309</v>
      </c>
    </row>
    <row r="46" spans="2:15" ht="20.25" customHeight="1" x14ac:dyDescent="0.2">
      <c r="B46" s="147" t="s">
        <v>15</v>
      </c>
      <c r="C46" s="143">
        <v>1002.6801304473599</v>
      </c>
      <c r="D46" s="64">
        <f t="shared" si="13"/>
        <v>0</v>
      </c>
      <c r="E46" s="65">
        <f t="shared" si="1"/>
        <v>0</v>
      </c>
      <c r="F46" s="65">
        <f t="shared" si="14"/>
        <v>0</v>
      </c>
      <c r="G46" s="129">
        <v>0</v>
      </c>
      <c r="H46" s="64">
        <f t="shared" si="15"/>
        <v>0</v>
      </c>
      <c r="I46" s="65">
        <f t="shared" si="4"/>
        <v>0</v>
      </c>
      <c r="J46" s="65">
        <f t="shared" si="16"/>
        <v>0</v>
      </c>
      <c r="K46" s="129">
        <v>0</v>
      </c>
      <c r="L46" s="67">
        <f t="shared" si="6"/>
        <v>1291.5689205194096</v>
      </c>
      <c r="M46" s="68">
        <f t="shared" si="10"/>
        <v>1788.8229549193823</v>
      </c>
      <c r="N46" s="68">
        <f t="shared" si="11"/>
        <v>322.89223012985241</v>
      </c>
      <c r="O46" s="68">
        <f t="shared" si="12"/>
        <v>258.31378410388191</v>
      </c>
    </row>
    <row r="47" spans="2:15" ht="20.25" customHeight="1" x14ac:dyDescent="0.2">
      <c r="B47" s="147" t="s">
        <v>3</v>
      </c>
      <c r="C47" s="143">
        <v>905.64224000000002</v>
      </c>
      <c r="D47" s="64">
        <f t="shared" si="13"/>
        <v>0</v>
      </c>
      <c r="E47" s="65">
        <f t="shared" si="1"/>
        <v>0</v>
      </c>
      <c r="F47" s="65">
        <f t="shared" si="14"/>
        <v>0</v>
      </c>
      <c r="G47" s="129">
        <v>0</v>
      </c>
      <c r="H47" s="64">
        <f t="shared" si="15"/>
        <v>0</v>
      </c>
      <c r="I47" s="65">
        <f t="shared" si="4"/>
        <v>0</v>
      </c>
      <c r="J47" s="65">
        <f t="shared" si="16"/>
        <v>0</v>
      </c>
      <c r="K47" s="129">
        <v>0</v>
      </c>
      <c r="L47" s="67">
        <f t="shared" si="6"/>
        <v>1166.5728030051839</v>
      </c>
      <c r="M47" s="68">
        <f t="shared" si="10"/>
        <v>1615.7033321621798</v>
      </c>
      <c r="N47" s="68">
        <f t="shared" si="11"/>
        <v>291.64320075129598</v>
      </c>
      <c r="O47" s="68">
        <f t="shared" si="12"/>
        <v>233.31456060103679</v>
      </c>
    </row>
    <row r="48" spans="2:15" ht="20.25" customHeight="1" x14ac:dyDescent="0.2">
      <c r="B48" s="147" t="s">
        <v>104</v>
      </c>
      <c r="C48" s="143">
        <v>1445.8771446850508</v>
      </c>
      <c r="D48" s="64">
        <f t="shared" ref="D48" si="17">IF(G48/1.2881&lt;C48/4,0,G48/1.2881)</f>
        <v>0</v>
      </c>
      <c r="E48" s="65">
        <f t="shared" ref="E48" si="18">D48/6</f>
        <v>0</v>
      </c>
      <c r="F48" s="65">
        <f t="shared" ref="F48" si="19">(D48+E48)*10.41%</f>
        <v>0</v>
      </c>
      <c r="G48" s="129">
        <v>0</v>
      </c>
      <c r="H48" s="64">
        <f t="shared" ref="H48" si="20">IF(K48/1.2881&lt;C48/5,0,K48/1.2881)</f>
        <v>0</v>
      </c>
      <c r="I48" s="65">
        <f t="shared" ref="I48" si="21">H48/6</f>
        <v>0</v>
      </c>
      <c r="J48" s="65">
        <f t="shared" ref="J48" si="22">(H48+I48)*10.41%</f>
        <v>0</v>
      </c>
      <c r="K48" s="129">
        <v>0</v>
      </c>
      <c r="L48" s="67"/>
      <c r="M48" s="68"/>
      <c r="N48" s="68"/>
      <c r="O48" s="68"/>
    </row>
    <row r="49" spans="2:15" ht="20.25" customHeight="1" x14ac:dyDescent="0.2">
      <c r="B49" s="147" t="s">
        <v>28</v>
      </c>
      <c r="C49" s="143">
        <v>1341.1377594006958</v>
      </c>
      <c r="D49" s="64">
        <f t="shared" si="13"/>
        <v>0</v>
      </c>
      <c r="E49" s="65">
        <f t="shared" si="1"/>
        <v>0</v>
      </c>
      <c r="F49" s="65">
        <f t="shared" si="14"/>
        <v>0</v>
      </c>
      <c r="G49" s="129">
        <v>0</v>
      </c>
      <c r="H49" s="64">
        <f t="shared" si="15"/>
        <v>0</v>
      </c>
      <c r="I49" s="65">
        <f t="shared" si="4"/>
        <v>0</v>
      </c>
      <c r="J49" s="65">
        <f t="shared" si="16"/>
        <v>0</v>
      </c>
      <c r="K49" s="129">
        <v>0</v>
      </c>
      <c r="L49" s="67">
        <f t="shared" si="6"/>
        <v>1727.5418107708422</v>
      </c>
      <c r="M49" s="68">
        <f t="shared" si="10"/>
        <v>2392.6454079176165</v>
      </c>
      <c r="N49" s="68">
        <f t="shared" si="11"/>
        <v>431.88545269271054</v>
      </c>
      <c r="O49" s="68">
        <f t="shared" si="12"/>
        <v>345.50836215416842</v>
      </c>
    </row>
    <row r="50" spans="2:15" ht="20.25" customHeight="1" x14ac:dyDescent="0.2">
      <c r="B50" s="147" t="s">
        <v>18</v>
      </c>
      <c r="C50" s="143">
        <v>681.0871699999999</v>
      </c>
      <c r="D50" s="64">
        <f t="shared" si="13"/>
        <v>0</v>
      </c>
      <c r="E50" s="65">
        <f t="shared" si="1"/>
        <v>0</v>
      </c>
      <c r="F50" s="65">
        <f t="shared" si="14"/>
        <v>0</v>
      </c>
      <c r="G50" s="129">
        <v>0</v>
      </c>
      <c r="H50" s="64">
        <f t="shared" si="15"/>
        <v>0</v>
      </c>
      <c r="I50" s="65">
        <f t="shared" si="4"/>
        <v>0</v>
      </c>
      <c r="J50" s="65">
        <f t="shared" si="16"/>
        <v>0</v>
      </c>
      <c r="K50" s="129">
        <v>0</v>
      </c>
      <c r="L50" s="67">
        <f t="shared" si="6"/>
        <v>877.31968972402183</v>
      </c>
      <c r="M50" s="68">
        <f t="shared" si="10"/>
        <v>1215.0877702677703</v>
      </c>
      <c r="N50" s="68">
        <f t="shared" si="11"/>
        <v>219.32992243100546</v>
      </c>
      <c r="O50" s="68">
        <f t="shared" si="12"/>
        <v>175.46393794480437</v>
      </c>
    </row>
    <row r="51" spans="2:15" ht="20.25" customHeight="1" x14ac:dyDescent="0.2">
      <c r="B51" s="147" t="s">
        <v>82</v>
      </c>
      <c r="C51" s="143">
        <v>1840.8630409721811</v>
      </c>
      <c r="D51" s="64">
        <f t="shared" si="13"/>
        <v>0</v>
      </c>
      <c r="E51" s="65">
        <f t="shared" si="1"/>
        <v>0</v>
      </c>
      <c r="F51" s="65">
        <f t="shared" si="14"/>
        <v>0</v>
      </c>
      <c r="G51" s="129">
        <v>0</v>
      </c>
      <c r="H51" s="64">
        <f t="shared" si="15"/>
        <v>0</v>
      </c>
      <c r="I51" s="65">
        <f t="shared" si="4"/>
        <v>0</v>
      </c>
      <c r="J51" s="65">
        <f t="shared" si="16"/>
        <v>0</v>
      </c>
      <c r="K51" s="129">
        <v>0</v>
      </c>
      <c r="L51" s="67">
        <f t="shared" si="6"/>
        <v>2371.2462414027464</v>
      </c>
      <c r="M51" s="68">
        <f t="shared" si="10"/>
        <v>3284.1760443428038</v>
      </c>
      <c r="N51" s="68">
        <f t="shared" si="11"/>
        <v>592.81156035068659</v>
      </c>
      <c r="O51" s="68">
        <f t="shared" si="12"/>
        <v>474.2492482805493</v>
      </c>
    </row>
    <row r="52" spans="2:15" ht="20.25" customHeight="1" x14ac:dyDescent="0.2">
      <c r="B52" s="147" t="s">
        <v>83</v>
      </c>
      <c r="C52" s="143">
        <v>1491.1822372099507</v>
      </c>
      <c r="D52" s="64">
        <f t="shared" si="13"/>
        <v>0</v>
      </c>
      <c r="E52" s="65">
        <f t="shared" si="1"/>
        <v>0</v>
      </c>
      <c r="F52" s="65">
        <f t="shared" si="14"/>
        <v>0</v>
      </c>
      <c r="G52" s="129">
        <v>0</v>
      </c>
      <c r="H52" s="64">
        <f t="shared" si="15"/>
        <v>0</v>
      </c>
      <c r="I52" s="65">
        <f t="shared" si="4"/>
        <v>0</v>
      </c>
      <c r="J52" s="65">
        <f t="shared" si="16"/>
        <v>0</v>
      </c>
      <c r="K52" s="129">
        <v>0</v>
      </c>
      <c r="L52" s="67">
        <f t="shared" si="6"/>
        <v>1920.816593375275</v>
      </c>
      <c r="M52" s="68">
        <f t="shared" si="10"/>
        <v>2660.3309818247558</v>
      </c>
      <c r="N52" s="68">
        <f t="shared" si="11"/>
        <v>480.20414834381876</v>
      </c>
      <c r="O52" s="68">
        <f t="shared" si="12"/>
        <v>384.163318675055</v>
      </c>
    </row>
    <row r="53" spans="2:15" ht="20.25" customHeight="1" x14ac:dyDescent="0.2">
      <c r="B53" s="147" t="s">
        <v>29</v>
      </c>
      <c r="C53" s="143">
        <v>1177.0711707668734</v>
      </c>
      <c r="D53" s="64">
        <f t="shared" si="13"/>
        <v>0</v>
      </c>
      <c r="E53" s="65">
        <f t="shared" si="1"/>
        <v>0</v>
      </c>
      <c r="F53" s="65">
        <f t="shared" si="14"/>
        <v>0</v>
      </c>
      <c r="G53" s="129">
        <v>0</v>
      </c>
      <c r="H53" s="64">
        <f t="shared" si="15"/>
        <v>0</v>
      </c>
      <c r="I53" s="65">
        <f t="shared" si="4"/>
        <v>0</v>
      </c>
      <c r="J53" s="65">
        <f t="shared" si="16"/>
        <v>0</v>
      </c>
      <c r="K53" s="129">
        <v>0</v>
      </c>
      <c r="L53" s="67">
        <f t="shared" si="6"/>
        <v>1516.2049144462442</v>
      </c>
      <c r="M53" s="68">
        <f t="shared" si="10"/>
        <v>2099.9438065080481</v>
      </c>
      <c r="N53" s="68">
        <f t="shared" si="11"/>
        <v>379.05122861156104</v>
      </c>
      <c r="O53" s="68">
        <f t="shared" si="12"/>
        <v>303.24098288924881</v>
      </c>
    </row>
    <row r="54" spans="2:15" ht="20.25" customHeight="1" x14ac:dyDescent="0.2">
      <c r="B54" s="147" t="s">
        <v>31</v>
      </c>
      <c r="C54" s="143">
        <v>1508.2712461694919</v>
      </c>
      <c r="D54" s="64">
        <f t="shared" si="13"/>
        <v>0</v>
      </c>
      <c r="E54" s="65">
        <f t="shared" si="1"/>
        <v>0</v>
      </c>
      <c r="F54" s="65">
        <f t="shared" si="14"/>
        <v>0</v>
      </c>
      <c r="G54" s="129">
        <v>0</v>
      </c>
      <c r="H54" s="64">
        <f t="shared" si="15"/>
        <v>0</v>
      </c>
      <c r="I54" s="65">
        <f t="shared" si="4"/>
        <v>0</v>
      </c>
      <c r="J54" s="65">
        <f t="shared" si="16"/>
        <v>0</v>
      </c>
      <c r="K54" s="129">
        <v>0</v>
      </c>
      <c r="L54" s="67">
        <f t="shared" si="6"/>
        <v>1942.8292294936089</v>
      </c>
      <c r="M54" s="68">
        <f t="shared" si="10"/>
        <v>2690.8184828486483</v>
      </c>
      <c r="N54" s="68">
        <f t="shared" si="11"/>
        <v>485.70730737340222</v>
      </c>
      <c r="O54" s="68">
        <f t="shared" si="12"/>
        <v>388.56584589872176</v>
      </c>
    </row>
    <row r="55" spans="2:15" ht="20.25" customHeight="1" x14ac:dyDescent="0.2">
      <c r="B55" s="147" t="s">
        <v>30</v>
      </c>
      <c r="C55" s="143">
        <v>1132.1748074208406</v>
      </c>
      <c r="D55" s="64">
        <f t="shared" si="13"/>
        <v>0</v>
      </c>
      <c r="E55" s="65">
        <f t="shared" si="1"/>
        <v>0</v>
      </c>
      <c r="F55" s="65">
        <f t="shared" si="14"/>
        <v>0</v>
      </c>
      <c r="G55" s="129">
        <v>0</v>
      </c>
      <c r="H55" s="64">
        <f t="shared" si="15"/>
        <v>0</v>
      </c>
      <c r="I55" s="65">
        <f t="shared" si="4"/>
        <v>0</v>
      </c>
      <c r="J55" s="65">
        <f t="shared" si="16"/>
        <v>0</v>
      </c>
      <c r="K55" s="129">
        <v>0</v>
      </c>
      <c r="L55" s="67">
        <f t="shared" si="6"/>
        <v>1458.3731635405879</v>
      </c>
      <c r="M55" s="68">
        <f t="shared" si="10"/>
        <v>2019.8468315037144</v>
      </c>
      <c r="N55" s="68">
        <f t="shared" si="11"/>
        <v>364.59329088514698</v>
      </c>
      <c r="O55" s="68">
        <f t="shared" si="12"/>
        <v>291.6746327081176</v>
      </c>
    </row>
    <row r="56" spans="2:15" ht="20.25" customHeight="1" x14ac:dyDescent="0.2">
      <c r="B56" s="147" t="s">
        <v>33</v>
      </c>
      <c r="C56" s="143">
        <v>1196.742498441216</v>
      </c>
      <c r="D56" s="64">
        <f t="shared" si="13"/>
        <v>0</v>
      </c>
      <c r="E56" s="65">
        <f t="shared" si="1"/>
        <v>0</v>
      </c>
      <c r="F56" s="65">
        <f t="shared" si="14"/>
        <v>0</v>
      </c>
      <c r="G56" s="129">
        <v>0</v>
      </c>
      <c r="H56" s="64">
        <f t="shared" si="15"/>
        <v>0</v>
      </c>
      <c r="I56" s="65">
        <f t="shared" si="4"/>
        <v>0</v>
      </c>
      <c r="J56" s="65">
        <f t="shared" si="16"/>
        <v>0</v>
      </c>
      <c r="K56" s="129">
        <v>0</v>
      </c>
      <c r="L56" s="67">
        <f t="shared" si="6"/>
        <v>1541.5438781676044</v>
      </c>
      <c r="M56" s="68">
        <f t="shared" si="10"/>
        <v>2135.0382712621322</v>
      </c>
      <c r="N56" s="68">
        <f t="shared" si="11"/>
        <v>385.38596954190109</v>
      </c>
      <c r="O56" s="68">
        <f t="shared" si="12"/>
        <v>308.3087756335209</v>
      </c>
    </row>
    <row r="57" spans="2:15" ht="20.25" customHeight="1" x14ac:dyDescent="0.2">
      <c r="B57" s="147" t="s">
        <v>32</v>
      </c>
      <c r="C57" s="143">
        <v>905.64224000000002</v>
      </c>
      <c r="D57" s="64">
        <f t="shared" si="13"/>
        <v>0</v>
      </c>
      <c r="E57" s="65">
        <f t="shared" si="1"/>
        <v>0</v>
      </c>
      <c r="F57" s="65">
        <f t="shared" si="14"/>
        <v>0</v>
      </c>
      <c r="G57" s="129">
        <v>0</v>
      </c>
      <c r="H57" s="64">
        <f t="shared" si="15"/>
        <v>0</v>
      </c>
      <c r="I57" s="65">
        <f t="shared" si="4"/>
        <v>0</v>
      </c>
      <c r="J57" s="65">
        <f t="shared" si="16"/>
        <v>0</v>
      </c>
      <c r="K57" s="129">
        <v>0</v>
      </c>
      <c r="L57" s="67">
        <f t="shared" si="6"/>
        <v>1166.5728030051839</v>
      </c>
      <c r="M57" s="68">
        <f t="shared" si="10"/>
        <v>1615.7033321621798</v>
      </c>
      <c r="N57" s="68">
        <f t="shared" si="11"/>
        <v>291.64320075129598</v>
      </c>
      <c r="O57" s="68">
        <f t="shared" si="12"/>
        <v>233.31456060103679</v>
      </c>
    </row>
    <row r="58" spans="2:15" ht="20.25" customHeight="1" x14ac:dyDescent="0.2">
      <c r="B58" s="147" t="s">
        <v>16</v>
      </c>
      <c r="C58" s="143">
        <v>591.47142355200015</v>
      </c>
      <c r="D58" s="64">
        <f t="shared" si="13"/>
        <v>0</v>
      </c>
      <c r="E58" s="65">
        <f t="shared" si="1"/>
        <v>0</v>
      </c>
      <c r="F58" s="65">
        <f t="shared" si="14"/>
        <v>0</v>
      </c>
      <c r="G58" s="129">
        <v>0</v>
      </c>
      <c r="H58" s="64">
        <f t="shared" si="15"/>
        <v>0</v>
      </c>
      <c r="I58" s="65">
        <f t="shared" si="4"/>
        <v>0</v>
      </c>
      <c r="J58" s="65">
        <f t="shared" si="16"/>
        <v>0</v>
      </c>
      <c r="K58" s="129">
        <v>0</v>
      </c>
      <c r="L58" s="67">
        <f t="shared" si="6"/>
        <v>761.88415910296237</v>
      </c>
      <c r="M58" s="68">
        <f t="shared" si="10"/>
        <v>1055.2095603576029</v>
      </c>
      <c r="N58" s="68">
        <f t="shared" si="11"/>
        <v>190.47103977574059</v>
      </c>
      <c r="O58" s="68">
        <f t="shared" si="12"/>
        <v>152.37683182059249</v>
      </c>
    </row>
    <row r="59" spans="2:15" ht="20.25" customHeight="1" x14ac:dyDescent="0.2">
      <c r="B59" s="147" t="s">
        <v>97</v>
      </c>
      <c r="C59" s="143">
        <v>855.65615500000001</v>
      </c>
      <c r="D59" s="64">
        <f t="shared" si="13"/>
        <v>0</v>
      </c>
      <c r="E59" s="65">
        <f t="shared" si="1"/>
        <v>0</v>
      </c>
      <c r="F59" s="65">
        <f t="shared" si="14"/>
        <v>0</v>
      </c>
      <c r="G59" s="129">
        <v>0</v>
      </c>
      <c r="H59" s="64">
        <f t="shared" si="15"/>
        <v>0</v>
      </c>
      <c r="I59" s="65">
        <f t="shared" si="4"/>
        <v>0</v>
      </c>
      <c r="J59" s="65">
        <f t="shared" si="16"/>
        <v>0</v>
      </c>
      <c r="K59" s="129">
        <v>0</v>
      </c>
      <c r="L59" s="67">
        <f t="shared" si="6"/>
        <v>1102.1848971476729</v>
      </c>
      <c r="M59" s="68">
        <f t="shared" si="10"/>
        <v>1526.526082549527</v>
      </c>
      <c r="N59" s="68">
        <f t="shared" si="11"/>
        <v>275.54622428691823</v>
      </c>
      <c r="O59" s="68">
        <f t="shared" si="12"/>
        <v>220.43697942953457</v>
      </c>
    </row>
    <row r="60" spans="2:15" ht="20.25" customHeight="1" x14ac:dyDescent="0.2">
      <c r="B60" s="147" t="s">
        <v>106</v>
      </c>
      <c r="C60" s="143">
        <v>529.1063294810773</v>
      </c>
      <c r="D60" s="64">
        <f t="shared" ref="D60" si="23">IF(G60/1.2881&lt;C60/4,0,G60/1.2881)</f>
        <v>0</v>
      </c>
      <c r="E60" s="65">
        <f t="shared" ref="E60" si="24">D60/6</f>
        <v>0</v>
      </c>
      <c r="F60" s="65">
        <f t="shared" ref="F60" si="25">(D60+E60)*10.41%</f>
        <v>0</v>
      </c>
      <c r="G60" s="129">
        <v>0</v>
      </c>
      <c r="H60" s="64">
        <f t="shared" ref="H60" si="26">IF(K60/1.2881&lt;C60/5,0,K60/1.2881)</f>
        <v>0</v>
      </c>
      <c r="I60" s="65">
        <f t="shared" ref="I60" si="27">H60/6</f>
        <v>0</v>
      </c>
      <c r="J60" s="65">
        <f t="shared" ref="J60" si="28">(H60+I60)*10.41%</f>
        <v>0</v>
      </c>
      <c r="K60" s="129">
        <v>0</v>
      </c>
      <c r="L60" s="67"/>
      <c r="M60" s="68"/>
      <c r="N60" s="68"/>
      <c r="O60" s="68"/>
    </row>
    <row r="61" spans="2:15" ht="20.25" customHeight="1" x14ac:dyDescent="0.2">
      <c r="B61" s="147" t="s">
        <v>43</v>
      </c>
      <c r="C61" s="143">
        <v>605.70194549441351</v>
      </c>
      <c r="D61" s="64">
        <f t="shared" si="13"/>
        <v>0</v>
      </c>
      <c r="E61" s="65">
        <f t="shared" si="1"/>
        <v>0</v>
      </c>
      <c r="F61" s="65">
        <f t="shared" si="14"/>
        <v>0</v>
      </c>
      <c r="G61" s="129">
        <v>0</v>
      </c>
      <c r="H61" s="64">
        <f t="shared" si="15"/>
        <v>0</v>
      </c>
      <c r="I61" s="65">
        <f t="shared" si="4"/>
        <v>0</v>
      </c>
      <c r="J61" s="65">
        <f t="shared" si="16"/>
        <v>0</v>
      </c>
      <c r="K61" s="129">
        <v>0</v>
      </c>
      <c r="L61" s="67">
        <f t="shared" si="6"/>
        <v>780.2147306436492</v>
      </c>
      <c r="M61" s="68">
        <f t="shared" si="10"/>
        <v>1080.5974019414541</v>
      </c>
      <c r="N61" s="68">
        <f t="shared" si="11"/>
        <v>195.0536826609123</v>
      </c>
      <c r="O61" s="68">
        <f t="shared" si="12"/>
        <v>156.04294612872985</v>
      </c>
    </row>
    <row r="62" spans="2:15" ht="20.25" customHeight="1" x14ac:dyDescent="0.2">
      <c r="B62" s="147" t="s">
        <v>66</v>
      </c>
      <c r="C62" s="143">
        <v>936.74718500000006</v>
      </c>
      <c r="D62" s="64">
        <f t="shared" ref="D62:D76" si="29">IF(G62/1.2881&lt;C62/4,0,G62/1.2881)</f>
        <v>0</v>
      </c>
      <c r="E62" s="65">
        <f t="shared" ref="E62:E76" si="30">D62/6</f>
        <v>0</v>
      </c>
      <c r="F62" s="65">
        <f t="shared" ref="F62:F76" si="31">(D62+E62)*10.41%</f>
        <v>0</v>
      </c>
      <c r="G62" s="129">
        <v>0</v>
      </c>
      <c r="H62" s="64">
        <f t="shared" ref="H62:H76" si="32">IF(K62/1.2881&lt;C62/5,0,K62/1.2881)</f>
        <v>0</v>
      </c>
      <c r="I62" s="65">
        <f t="shared" ref="I62:I76" si="33">H62/6</f>
        <v>0</v>
      </c>
      <c r="J62" s="65">
        <f t="shared" ref="J62:J76" si="34">(H62+I62)*10.41%</f>
        <v>0</v>
      </c>
      <c r="K62" s="129">
        <v>0</v>
      </c>
      <c r="L62" s="67"/>
      <c r="M62" s="68"/>
      <c r="N62" s="68"/>
      <c r="O62" s="68"/>
    </row>
    <row r="63" spans="2:15" ht="20.25" customHeight="1" x14ac:dyDescent="0.2">
      <c r="B63" s="147" t="s">
        <v>67</v>
      </c>
      <c r="C63" s="143">
        <v>721.33885286600014</v>
      </c>
      <c r="D63" s="64">
        <f t="shared" si="29"/>
        <v>0</v>
      </c>
      <c r="E63" s="65">
        <f t="shared" si="30"/>
        <v>0</v>
      </c>
      <c r="F63" s="65">
        <f t="shared" si="31"/>
        <v>0</v>
      </c>
      <c r="G63" s="129">
        <v>0</v>
      </c>
      <c r="H63" s="64">
        <f t="shared" si="32"/>
        <v>0</v>
      </c>
      <c r="I63" s="65">
        <f t="shared" si="33"/>
        <v>0</v>
      </c>
      <c r="J63" s="65">
        <f t="shared" si="34"/>
        <v>0</v>
      </c>
      <c r="K63" s="129">
        <v>0</v>
      </c>
      <c r="L63" s="67"/>
      <c r="M63" s="68"/>
      <c r="N63" s="68"/>
      <c r="O63" s="68"/>
    </row>
    <row r="64" spans="2:15" ht="20.25" customHeight="1" x14ac:dyDescent="0.2">
      <c r="B64" s="147" t="s">
        <v>68</v>
      </c>
      <c r="C64" s="143">
        <v>605.15953742150009</v>
      </c>
      <c r="D64" s="64">
        <f t="shared" si="29"/>
        <v>0</v>
      </c>
      <c r="E64" s="65">
        <f t="shared" si="30"/>
        <v>0</v>
      </c>
      <c r="F64" s="65">
        <f t="shared" si="31"/>
        <v>0</v>
      </c>
      <c r="G64" s="129">
        <v>0</v>
      </c>
      <c r="H64" s="64">
        <f t="shared" si="32"/>
        <v>0</v>
      </c>
      <c r="I64" s="65">
        <f t="shared" si="33"/>
        <v>0</v>
      </c>
      <c r="J64" s="65">
        <f t="shared" si="34"/>
        <v>0</v>
      </c>
      <c r="K64" s="129">
        <v>0</v>
      </c>
      <c r="L64" s="67"/>
      <c r="M64" s="68"/>
      <c r="N64" s="68"/>
      <c r="O64" s="68"/>
    </row>
    <row r="65" spans="2:24" ht="20.25" customHeight="1" x14ac:dyDescent="0.2">
      <c r="B65" s="147" t="s">
        <v>69</v>
      </c>
      <c r="C65" s="143">
        <v>752.73235633040008</v>
      </c>
      <c r="D65" s="64">
        <f t="shared" si="29"/>
        <v>0</v>
      </c>
      <c r="E65" s="65">
        <f t="shared" si="30"/>
        <v>0</v>
      </c>
      <c r="F65" s="65">
        <f t="shared" si="31"/>
        <v>0</v>
      </c>
      <c r="G65" s="129">
        <v>0</v>
      </c>
      <c r="H65" s="64">
        <f t="shared" si="32"/>
        <v>0</v>
      </c>
      <c r="I65" s="65">
        <f t="shared" si="33"/>
        <v>0</v>
      </c>
      <c r="J65" s="65">
        <f t="shared" si="34"/>
        <v>0</v>
      </c>
      <c r="K65" s="129">
        <v>0</v>
      </c>
      <c r="L65" s="67"/>
      <c r="M65" s="68"/>
      <c r="N65" s="68"/>
      <c r="O65" s="68"/>
    </row>
    <row r="66" spans="2:24" ht="20.25" customHeight="1" x14ac:dyDescent="0.2">
      <c r="B66" s="147" t="s">
        <v>70</v>
      </c>
      <c r="C66" s="143">
        <v>1762.9104866929711</v>
      </c>
      <c r="D66" s="64">
        <f t="shared" si="29"/>
        <v>0</v>
      </c>
      <c r="E66" s="65">
        <f t="shared" si="30"/>
        <v>0</v>
      </c>
      <c r="F66" s="65">
        <f t="shared" si="31"/>
        <v>0</v>
      </c>
      <c r="G66" s="129">
        <v>0</v>
      </c>
      <c r="H66" s="64">
        <f t="shared" si="32"/>
        <v>0</v>
      </c>
      <c r="I66" s="65">
        <f t="shared" si="33"/>
        <v>0</v>
      </c>
      <c r="J66" s="65">
        <f t="shared" si="34"/>
        <v>0</v>
      </c>
      <c r="K66" s="129">
        <v>0</v>
      </c>
      <c r="L66" s="67"/>
      <c r="M66" s="68"/>
      <c r="N66" s="68"/>
      <c r="O66" s="68"/>
    </row>
    <row r="67" spans="2:24" ht="20.25" customHeight="1" x14ac:dyDescent="0.2">
      <c r="B67" s="147" t="s">
        <v>71</v>
      </c>
      <c r="C67" s="143">
        <v>815.52777862000016</v>
      </c>
      <c r="D67" s="64">
        <f t="shared" si="29"/>
        <v>0</v>
      </c>
      <c r="E67" s="65">
        <f t="shared" si="30"/>
        <v>0</v>
      </c>
      <c r="F67" s="65">
        <f t="shared" si="31"/>
        <v>0</v>
      </c>
      <c r="G67" s="129">
        <v>0</v>
      </c>
      <c r="H67" s="64">
        <f t="shared" si="32"/>
        <v>0</v>
      </c>
      <c r="I67" s="65">
        <f t="shared" si="33"/>
        <v>0</v>
      </c>
      <c r="J67" s="65">
        <f t="shared" si="34"/>
        <v>0</v>
      </c>
      <c r="K67" s="129">
        <v>0</v>
      </c>
      <c r="L67" s="67"/>
      <c r="M67" s="68"/>
      <c r="N67" s="68"/>
      <c r="O67" s="68"/>
    </row>
    <row r="68" spans="2:24" ht="20.25" customHeight="1" x14ac:dyDescent="0.2">
      <c r="B68" s="147" t="s">
        <v>72</v>
      </c>
      <c r="C68" s="143">
        <v>689.9390378810001</v>
      </c>
      <c r="D68" s="64">
        <f t="shared" si="29"/>
        <v>0</v>
      </c>
      <c r="E68" s="65">
        <f t="shared" si="30"/>
        <v>0</v>
      </c>
      <c r="F68" s="65">
        <f t="shared" si="31"/>
        <v>0</v>
      </c>
      <c r="G68" s="129">
        <v>0</v>
      </c>
      <c r="H68" s="64">
        <f t="shared" si="32"/>
        <v>0</v>
      </c>
      <c r="I68" s="65">
        <f t="shared" si="33"/>
        <v>0</v>
      </c>
      <c r="J68" s="65">
        <f t="shared" si="34"/>
        <v>0</v>
      </c>
      <c r="K68" s="129">
        <v>0</v>
      </c>
      <c r="L68" s="67"/>
      <c r="M68" s="68"/>
      <c r="N68" s="68"/>
      <c r="O68" s="68"/>
    </row>
    <row r="69" spans="2:24" ht="20.25" customHeight="1" x14ac:dyDescent="0.2">
      <c r="B69" s="147" t="s">
        <v>73</v>
      </c>
      <c r="C69" s="143">
        <v>689.9390378810001</v>
      </c>
      <c r="D69" s="64">
        <f t="shared" si="29"/>
        <v>0</v>
      </c>
      <c r="E69" s="65">
        <f t="shared" si="30"/>
        <v>0</v>
      </c>
      <c r="F69" s="65">
        <f t="shared" si="31"/>
        <v>0</v>
      </c>
      <c r="G69" s="129">
        <v>0</v>
      </c>
      <c r="H69" s="64">
        <f t="shared" si="32"/>
        <v>0</v>
      </c>
      <c r="I69" s="65">
        <f t="shared" si="33"/>
        <v>0</v>
      </c>
      <c r="J69" s="65">
        <f t="shared" si="34"/>
        <v>0</v>
      </c>
      <c r="K69" s="129">
        <v>0</v>
      </c>
      <c r="L69" s="67"/>
      <c r="M69" s="68"/>
      <c r="N69" s="68"/>
      <c r="O69" s="68"/>
    </row>
    <row r="70" spans="2:24" ht="20.25" customHeight="1" x14ac:dyDescent="0.2">
      <c r="B70" s="147" t="s">
        <v>74</v>
      </c>
      <c r="C70" s="143">
        <v>689.9390378810001</v>
      </c>
      <c r="D70" s="64">
        <f t="shared" si="29"/>
        <v>0</v>
      </c>
      <c r="E70" s="65">
        <f t="shared" si="30"/>
        <v>0</v>
      </c>
      <c r="F70" s="65">
        <f t="shared" si="31"/>
        <v>0</v>
      </c>
      <c r="G70" s="129">
        <v>0</v>
      </c>
      <c r="H70" s="64">
        <f t="shared" si="32"/>
        <v>0</v>
      </c>
      <c r="I70" s="65">
        <f t="shared" si="33"/>
        <v>0</v>
      </c>
      <c r="J70" s="65">
        <f t="shared" si="34"/>
        <v>0</v>
      </c>
      <c r="K70" s="129">
        <v>0</v>
      </c>
      <c r="L70" s="67"/>
      <c r="M70" s="68"/>
      <c r="N70" s="68"/>
      <c r="O70" s="68"/>
    </row>
    <row r="71" spans="2:24" ht="20.25" customHeight="1" x14ac:dyDescent="0.2">
      <c r="B71" s="147" t="s">
        <v>75</v>
      </c>
      <c r="C71" s="143">
        <v>689.9390378810001</v>
      </c>
      <c r="D71" s="64">
        <f t="shared" si="29"/>
        <v>0</v>
      </c>
      <c r="E71" s="65">
        <f t="shared" si="30"/>
        <v>0</v>
      </c>
      <c r="F71" s="65">
        <f t="shared" si="31"/>
        <v>0</v>
      </c>
      <c r="G71" s="129">
        <v>0</v>
      </c>
      <c r="H71" s="64">
        <f t="shared" si="32"/>
        <v>0</v>
      </c>
      <c r="I71" s="65">
        <f t="shared" si="33"/>
        <v>0</v>
      </c>
      <c r="J71" s="65">
        <f t="shared" si="34"/>
        <v>0</v>
      </c>
      <c r="K71" s="129">
        <v>0</v>
      </c>
      <c r="L71" s="67"/>
      <c r="M71" s="68"/>
      <c r="N71" s="68"/>
      <c r="O71" s="68"/>
    </row>
    <row r="72" spans="2:24" ht="20.25" customHeight="1" x14ac:dyDescent="0.2">
      <c r="B72" s="147" t="s">
        <v>76</v>
      </c>
      <c r="C72" s="143">
        <v>1042.8998220272942</v>
      </c>
      <c r="D72" s="64">
        <f t="shared" si="29"/>
        <v>0</v>
      </c>
      <c r="E72" s="65">
        <f t="shared" si="30"/>
        <v>0</v>
      </c>
      <c r="F72" s="65">
        <f t="shared" si="31"/>
        <v>0</v>
      </c>
      <c r="G72" s="129">
        <v>0</v>
      </c>
      <c r="H72" s="64">
        <f t="shared" si="32"/>
        <v>0</v>
      </c>
      <c r="I72" s="65">
        <f t="shared" si="33"/>
        <v>0</v>
      </c>
      <c r="J72" s="65">
        <f t="shared" si="34"/>
        <v>0</v>
      </c>
      <c r="K72" s="129">
        <v>0</v>
      </c>
      <c r="L72" s="67"/>
      <c r="M72" s="68"/>
      <c r="N72" s="68"/>
      <c r="O72" s="68"/>
    </row>
    <row r="73" spans="2:24" ht="20.25" customHeight="1" x14ac:dyDescent="0.2">
      <c r="B73" s="147" t="s">
        <v>77</v>
      </c>
      <c r="C73" s="143">
        <v>689.9390378810001</v>
      </c>
      <c r="D73" s="64">
        <f t="shared" si="29"/>
        <v>0</v>
      </c>
      <c r="E73" s="65">
        <f t="shared" si="30"/>
        <v>0</v>
      </c>
      <c r="F73" s="65">
        <f t="shared" si="31"/>
        <v>0</v>
      </c>
      <c r="G73" s="129">
        <v>0</v>
      </c>
      <c r="H73" s="64">
        <f t="shared" si="32"/>
        <v>0</v>
      </c>
      <c r="I73" s="65">
        <f t="shared" si="33"/>
        <v>0</v>
      </c>
      <c r="J73" s="65">
        <f t="shared" si="34"/>
        <v>0</v>
      </c>
      <c r="K73" s="129">
        <v>0</v>
      </c>
      <c r="L73" s="67"/>
      <c r="M73" s="68"/>
      <c r="N73" s="68"/>
      <c r="O73" s="68"/>
    </row>
    <row r="74" spans="2:24" ht="20.25" customHeight="1" x14ac:dyDescent="0.2">
      <c r="B74" s="147" t="s">
        <v>78</v>
      </c>
      <c r="C74" s="143">
        <v>1075.4928299817243</v>
      </c>
      <c r="D74" s="64">
        <f t="shared" si="29"/>
        <v>0</v>
      </c>
      <c r="E74" s="65">
        <f t="shared" si="30"/>
        <v>0</v>
      </c>
      <c r="F74" s="65">
        <f t="shared" si="31"/>
        <v>0</v>
      </c>
      <c r="G74" s="129">
        <v>0</v>
      </c>
      <c r="H74" s="64">
        <f t="shared" si="32"/>
        <v>0</v>
      </c>
      <c r="I74" s="65">
        <f t="shared" si="33"/>
        <v>0</v>
      </c>
      <c r="J74" s="65">
        <f t="shared" si="34"/>
        <v>0</v>
      </c>
      <c r="K74" s="129">
        <v>0</v>
      </c>
      <c r="L74" s="67"/>
      <c r="M74" s="68"/>
      <c r="N74" s="68"/>
      <c r="O74" s="68"/>
    </row>
    <row r="75" spans="2:24" ht="20.25" customHeight="1" x14ac:dyDescent="0.2">
      <c r="B75" s="147" t="s">
        <v>79</v>
      </c>
      <c r="C75" s="143">
        <v>912.53406000000007</v>
      </c>
      <c r="D75" s="64">
        <f t="shared" si="29"/>
        <v>0</v>
      </c>
      <c r="E75" s="65">
        <f t="shared" si="30"/>
        <v>0</v>
      </c>
      <c r="F75" s="65">
        <f t="shared" si="31"/>
        <v>0</v>
      </c>
      <c r="G75" s="129">
        <v>0</v>
      </c>
      <c r="H75" s="64">
        <f t="shared" si="32"/>
        <v>0</v>
      </c>
      <c r="I75" s="65">
        <f t="shared" si="33"/>
        <v>0</v>
      </c>
      <c r="J75" s="65">
        <f t="shared" si="34"/>
        <v>0</v>
      </c>
      <c r="K75" s="129">
        <v>0</v>
      </c>
      <c r="L75" s="67"/>
      <c r="M75" s="68"/>
      <c r="N75" s="68"/>
      <c r="O75" s="68"/>
    </row>
    <row r="76" spans="2:24" ht="20.25" customHeight="1" thickBot="1" x14ac:dyDescent="0.25">
      <c r="B76" s="147" t="s">
        <v>80</v>
      </c>
      <c r="C76" s="29">
        <v>689.9390378810001</v>
      </c>
      <c r="D76" s="127">
        <f t="shared" si="29"/>
        <v>0</v>
      </c>
      <c r="E76" s="69">
        <f t="shared" si="30"/>
        <v>0</v>
      </c>
      <c r="F76" s="69">
        <f t="shared" si="31"/>
        <v>0</v>
      </c>
      <c r="G76" s="132">
        <v>0</v>
      </c>
      <c r="H76" s="127">
        <f t="shared" si="32"/>
        <v>0</v>
      </c>
      <c r="I76" s="69">
        <f t="shared" si="33"/>
        <v>0</v>
      </c>
      <c r="J76" s="69">
        <f t="shared" si="34"/>
        <v>0</v>
      </c>
      <c r="K76" s="132">
        <v>0</v>
      </c>
      <c r="L76" s="67"/>
      <c r="M76" s="68"/>
      <c r="N76" s="68"/>
      <c r="O76" s="68"/>
    </row>
    <row r="77" spans="2:24" ht="15" x14ac:dyDescent="0.2">
      <c r="B77" s="3"/>
      <c r="C77" s="70"/>
      <c r="D77" s="70"/>
      <c r="E77" s="70"/>
      <c r="F77" s="70"/>
      <c r="G77" s="70"/>
      <c r="H77" s="70"/>
      <c r="I77" s="70"/>
      <c r="J77" s="70"/>
      <c r="K77" s="70"/>
      <c r="L77" s="4"/>
      <c r="M77" s="4"/>
      <c r="N77" s="4"/>
      <c r="O77" s="4"/>
    </row>
    <row r="78" spans="2:24" s="1" customFormat="1" ht="18" x14ac:dyDescent="0.2">
      <c r="B78" s="164" t="s">
        <v>99</v>
      </c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X78" s="28"/>
    </row>
    <row r="79" spans="2:24" s="1" customFormat="1" ht="18" x14ac:dyDescent="0.2">
      <c r="B79" s="166" t="s">
        <v>100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X79" s="28"/>
    </row>
    <row r="80" spans="2:24" s="1" customFormat="1" ht="15" x14ac:dyDescent="0.2">
      <c r="B80" s="168" t="s">
        <v>101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X80" s="28"/>
    </row>
    <row r="81" spans="2:24" s="3" customFormat="1" ht="15" x14ac:dyDescent="0.2">
      <c r="B81" s="81" t="s">
        <v>102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8"/>
    </row>
    <row r="82" spans="2:24" s="3" customFormat="1" ht="15" x14ac:dyDescent="0.2">
      <c r="B82" s="81" t="s">
        <v>103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8"/>
    </row>
    <row r="83" spans="2:24" ht="15" x14ac:dyDescent="0.2">
      <c r="B83" s="3"/>
      <c r="C83" s="70"/>
      <c r="D83" s="70"/>
      <c r="E83" s="70"/>
      <c r="F83" s="70"/>
      <c r="G83" s="70"/>
      <c r="H83" s="70"/>
      <c r="I83" s="70"/>
      <c r="J83" s="70"/>
      <c r="K83" s="70"/>
      <c r="L83" s="4"/>
      <c r="M83" s="4"/>
      <c r="N83" s="4"/>
      <c r="O83" s="4"/>
    </row>
    <row r="84" spans="2:24" ht="15.75" x14ac:dyDescent="0.2">
      <c r="B84" s="73" t="s">
        <v>84</v>
      </c>
      <c r="C84" s="70"/>
      <c r="D84" s="72"/>
      <c r="E84" s="70"/>
      <c r="F84" s="70"/>
      <c r="G84" s="70"/>
      <c r="H84" s="70"/>
      <c r="I84" s="70"/>
      <c r="J84" s="70"/>
      <c r="K84" s="70"/>
      <c r="L84" s="4"/>
      <c r="M84" s="4"/>
      <c r="N84" s="4"/>
      <c r="O84" s="4"/>
    </row>
  </sheetData>
  <protectedRanges>
    <protectedRange sqref="K12:K76 G12:G76" name="Bereich1"/>
    <protectedRange password="C9BF" sqref="D78:D82" name="Bereich1_3"/>
  </protectedRanges>
  <mergeCells count="6">
    <mergeCell ref="B80:U80"/>
    <mergeCell ref="D8:G8"/>
    <mergeCell ref="H8:K8"/>
    <mergeCell ref="D6:K7"/>
    <mergeCell ref="B78:U78"/>
    <mergeCell ref="B79:U79"/>
  </mergeCells>
  <pageMargins left="0.7" right="0.7" top="0.78740157499999996" bottom="0.78740157499999996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3"/>
  <sheetViews>
    <sheetView showGridLines="0" view="pageBreakPreview" zoomScale="85" zoomScaleNormal="100" zoomScaleSheetLayoutView="85" workbookViewId="0">
      <pane ySplit="6" topLeftCell="A10" activePane="bottomLeft" state="frozen"/>
      <selection activeCell="B1" sqref="B1"/>
      <selection pane="bottomLeft" activeCell="F13" sqref="F13"/>
    </sheetView>
  </sheetViews>
  <sheetFormatPr baseColWidth="10" defaultColWidth="11" defaultRowHeight="12.75" x14ac:dyDescent="0.2"/>
  <cols>
    <col min="1" max="1" width="5.875" style="77" customWidth="1"/>
    <col min="2" max="2" width="43.25" style="77" customWidth="1"/>
    <col min="3" max="4" width="13.5" style="78" customWidth="1"/>
    <col min="5" max="5" width="14" style="79" hidden="1" customWidth="1"/>
    <col min="6" max="6" width="14.125" style="78" bestFit="1" customWidth="1"/>
    <col min="7" max="7" width="14" style="78" customWidth="1"/>
    <col min="8" max="8" width="4.125" style="77" customWidth="1"/>
    <col min="9" max="9" width="11" style="78"/>
    <col min="11" max="16384" width="11" style="77"/>
  </cols>
  <sheetData>
    <row r="1" spans="1:10" ht="15" x14ac:dyDescent="0.2">
      <c r="A1" s="106"/>
      <c r="B1" s="106"/>
      <c r="C1" s="107"/>
      <c r="D1" s="107"/>
      <c r="E1" s="110"/>
      <c r="F1" s="107"/>
      <c r="G1" s="107"/>
      <c r="H1" s="106"/>
      <c r="I1" s="107"/>
    </row>
    <row r="2" spans="1:10" s="76" customFormat="1" ht="14.25" customHeight="1" x14ac:dyDescent="0.2">
      <c r="A2" s="106"/>
      <c r="B2" s="184" t="s">
        <v>81</v>
      </c>
      <c r="C2" s="184"/>
      <c r="D2" s="184"/>
      <c r="E2" s="184"/>
      <c r="F2" s="184"/>
      <c r="G2" s="184"/>
      <c r="H2" s="106"/>
      <c r="I2" s="107"/>
      <c r="J2"/>
    </row>
    <row r="3" spans="1:10" s="76" customFormat="1" ht="14.25" customHeight="1" x14ac:dyDescent="0.2">
      <c r="A3" s="106"/>
      <c r="B3" s="108"/>
      <c r="C3" s="108"/>
      <c r="D3" s="108"/>
      <c r="E3" s="109"/>
      <c r="F3" s="108"/>
      <c r="G3" s="108"/>
      <c r="H3" s="106"/>
      <c r="I3" s="107"/>
      <c r="J3"/>
    </row>
    <row r="4" spans="1:10" ht="15.75" thickBot="1" x14ac:dyDescent="0.25">
      <c r="A4" s="106"/>
      <c r="B4" s="106"/>
      <c r="C4" s="107"/>
      <c r="D4" s="107"/>
      <c r="E4" s="110"/>
      <c r="F4" s="107"/>
      <c r="G4" s="107"/>
      <c r="H4" s="106"/>
      <c r="I4" s="107"/>
    </row>
    <row r="5" spans="1:10" s="80" customFormat="1" ht="18" customHeight="1" x14ac:dyDescent="0.2">
      <c r="A5" s="111"/>
      <c r="B5" s="112"/>
      <c r="C5" s="113" t="s">
        <v>4</v>
      </c>
      <c r="D5" s="113" t="s">
        <v>52</v>
      </c>
      <c r="E5" s="114" t="s">
        <v>53</v>
      </c>
      <c r="F5" s="115" t="s">
        <v>4</v>
      </c>
      <c r="G5" s="116" t="s">
        <v>53</v>
      </c>
      <c r="H5" s="117"/>
      <c r="I5" s="117"/>
      <c r="J5"/>
    </row>
    <row r="6" spans="1:10" s="80" customFormat="1" ht="18" customHeight="1" x14ac:dyDescent="0.2">
      <c r="A6" s="111"/>
      <c r="B6" s="118"/>
      <c r="C6" s="185" t="s">
        <v>54</v>
      </c>
      <c r="D6" s="186"/>
      <c r="E6" s="119"/>
      <c r="F6" s="120" t="s">
        <v>55</v>
      </c>
      <c r="G6" s="121" t="s">
        <v>56</v>
      </c>
      <c r="H6" s="117"/>
      <c r="I6" s="117"/>
      <c r="J6"/>
    </row>
    <row r="7" spans="1:10" ht="18" customHeight="1" x14ac:dyDescent="0.2">
      <c r="A7" s="106"/>
      <c r="B7" s="2"/>
      <c r="C7" s="122"/>
      <c r="D7" s="122"/>
      <c r="E7" s="123"/>
      <c r="F7" s="124"/>
      <c r="G7" s="125"/>
      <c r="H7" s="106"/>
      <c r="I7" s="107"/>
    </row>
    <row r="8" spans="1:10" ht="18" customHeight="1" x14ac:dyDescent="0.2">
      <c r="A8" s="106"/>
      <c r="B8" s="147" t="s">
        <v>39</v>
      </c>
      <c r="C8" s="143"/>
      <c r="D8" s="26">
        <v>0</v>
      </c>
      <c r="E8" s="26">
        <v>0</v>
      </c>
      <c r="F8" s="136">
        <f>G8/1.385/1.2881166</f>
        <v>0</v>
      </c>
      <c r="G8" s="137">
        <v>0</v>
      </c>
      <c r="H8" s="106"/>
      <c r="I8" s="107"/>
    </row>
    <row r="9" spans="1:10" ht="18" customHeight="1" x14ac:dyDescent="0.2">
      <c r="A9" s="106"/>
      <c r="B9" s="147" t="s">
        <v>24</v>
      </c>
      <c r="C9" s="143">
        <v>1293.7780169932803</v>
      </c>
      <c r="D9" s="26">
        <v>1791.8825535356932</v>
      </c>
      <c r="E9" s="26">
        <v>1759.15</v>
      </c>
      <c r="F9" s="136">
        <f>IF(G9&lt;E9,0,G9/1.385/1.2881)</f>
        <v>0</v>
      </c>
      <c r="G9" s="137">
        <v>0</v>
      </c>
      <c r="H9" s="106"/>
      <c r="I9" s="107"/>
    </row>
    <row r="10" spans="1:10" ht="18" customHeight="1" x14ac:dyDescent="0.2">
      <c r="A10" s="106"/>
      <c r="B10" s="147" t="s">
        <v>88</v>
      </c>
      <c r="C10" s="143">
        <v>2134.8808418758035</v>
      </c>
      <c r="D10" s="26">
        <v>2956.809965997988</v>
      </c>
      <c r="E10" s="26">
        <v>3061.95</v>
      </c>
      <c r="F10" s="136">
        <f t="shared" ref="F10:F57" si="0">G10/1.385/1.2881166</f>
        <v>0</v>
      </c>
      <c r="G10" s="137">
        <v>0</v>
      </c>
      <c r="H10" s="106"/>
      <c r="I10" s="107"/>
    </row>
    <row r="11" spans="1:10" ht="18" customHeight="1" x14ac:dyDescent="0.2">
      <c r="A11" s="106"/>
      <c r="B11" s="147" t="s">
        <v>89</v>
      </c>
      <c r="C11" s="143">
        <v>1341.1410805371283</v>
      </c>
      <c r="D11" s="26">
        <v>1857.4803965439228</v>
      </c>
      <c r="E11" s="26">
        <v>1871.83</v>
      </c>
      <c r="F11" s="136">
        <f t="shared" si="0"/>
        <v>0</v>
      </c>
      <c r="G11" s="137">
        <v>0</v>
      </c>
      <c r="H11" s="106"/>
      <c r="I11" s="107"/>
    </row>
    <row r="12" spans="1:10" ht="18" customHeight="1" x14ac:dyDescent="0.2">
      <c r="A12" s="106"/>
      <c r="B12" s="147" t="s">
        <v>90</v>
      </c>
      <c r="C12" s="143">
        <v>2036.9999756957141</v>
      </c>
      <c r="D12" s="26">
        <v>2821.2449663385642</v>
      </c>
      <c r="E12" s="26">
        <v>2912.31</v>
      </c>
      <c r="F12" s="136">
        <f t="shared" si="0"/>
        <v>0</v>
      </c>
      <c r="G12" s="137">
        <v>0</v>
      </c>
      <c r="H12" s="106"/>
      <c r="I12" s="107"/>
    </row>
    <row r="13" spans="1:10" ht="18" customHeight="1" x14ac:dyDescent="0.2">
      <c r="A13" s="106"/>
      <c r="B13" s="147" t="s">
        <v>91</v>
      </c>
      <c r="C13" s="143">
        <v>1320.2994751868564</v>
      </c>
      <c r="D13" s="26">
        <v>1828.6147731337962</v>
      </c>
      <c r="E13" s="26">
        <v>1842.75</v>
      </c>
      <c r="F13" s="136">
        <f t="shared" si="0"/>
        <v>0</v>
      </c>
      <c r="G13" s="137">
        <v>0</v>
      </c>
      <c r="H13" s="106"/>
      <c r="I13" s="107"/>
    </row>
    <row r="14" spans="1:10" ht="18" customHeight="1" x14ac:dyDescent="0.2">
      <c r="A14" s="106"/>
      <c r="B14" s="147" t="s">
        <v>92</v>
      </c>
      <c r="C14" s="143">
        <v>1230.4613423594053</v>
      </c>
      <c r="D14" s="26">
        <v>1704.1889591677764</v>
      </c>
      <c r="E14" s="26">
        <v>1717.35</v>
      </c>
      <c r="F14" s="136">
        <f t="shared" si="0"/>
        <v>0</v>
      </c>
      <c r="G14" s="137">
        <v>0</v>
      </c>
      <c r="H14" s="107"/>
      <c r="I14" s="107"/>
    </row>
    <row r="15" spans="1:10" ht="18" customHeight="1" x14ac:dyDescent="0.2">
      <c r="A15" s="106"/>
      <c r="B15" s="147" t="s">
        <v>93</v>
      </c>
      <c r="C15" s="143">
        <v>1116.9902355224172</v>
      </c>
      <c r="D15" s="26">
        <v>1547.0314761985478</v>
      </c>
      <c r="E15" s="26">
        <v>1558.98</v>
      </c>
      <c r="F15" s="136">
        <f t="shared" si="0"/>
        <v>0</v>
      </c>
      <c r="G15" s="137">
        <v>0</v>
      </c>
      <c r="H15" s="106"/>
      <c r="I15" s="107"/>
    </row>
    <row r="16" spans="1:10" ht="18" customHeight="1" x14ac:dyDescent="0.2">
      <c r="A16" s="106"/>
      <c r="B16" s="147" t="s">
        <v>34</v>
      </c>
      <c r="C16" s="143">
        <v>994.58349823008768</v>
      </c>
      <c r="D16" s="26">
        <v>1377.4981450486714</v>
      </c>
      <c r="E16" s="26">
        <v>1388.14</v>
      </c>
      <c r="F16" s="136">
        <f t="shared" si="0"/>
        <v>0</v>
      </c>
      <c r="G16" s="137">
        <v>0</v>
      </c>
      <c r="H16" s="106"/>
      <c r="I16" s="107"/>
    </row>
    <row r="17" spans="1:9" ht="18" customHeight="1" x14ac:dyDescent="0.2">
      <c r="A17" s="106"/>
      <c r="B17" s="147" t="s">
        <v>25</v>
      </c>
      <c r="C17" s="143">
        <v>1205.7269842893402</v>
      </c>
      <c r="D17" s="26">
        <v>1669.9318732407362</v>
      </c>
      <c r="E17" s="26">
        <v>1682.83</v>
      </c>
      <c r="F17" s="136">
        <f t="shared" si="0"/>
        <v>0</v>
      </c>
      <c r="G17" s="137">
        <v>0</v>
      </c>
      <c r="H17" s="106"/>
      <c r="I17" s="107"/>
    </row>
    <row r="18" spans="1:9" ht="18" customHeight="1" x14ac:dyDescent="0.2">
      <c r="A18" s="106"/>
      <c r="B18" s="147" t="s">
        <v>38</v>
      </c>
      <c r="C18" s="143">
        <v>0</v>
      </c>
      <c r="D18" s="26">
        <v>0</v>
      </c>
      <c r="E18" s="26">
        <v>0</v>
      </c>
      <c r="F18" s="136">
        <f t="shared" si="0"/>
        <v>0</v>
      </c>
      <c r="G18" s="137">
        <v>0</v>
      </c>
      <c r="H18" s="106"/>
      <c r="I18" s="107"/>
    </row>
    <row r="19" spans="1:9" ht="18" customHeight="1" x14ac:dyDescent="0.2">
      <c r="A19" s="106"/>
      <c r="B19" s="147" t="s">
        <v>26</v>
      </c>
      <c r="C19" s="143">
        <v>1285.1459750098718</v>
      </c>
      <c r="D19" s="26">
        <v>1779.9271753886724</v>
      </c>
      <c r="E19" s="26">
        <v>1793.68</v>
      </c>
      <c r="F19" s="136">
        <f t="shared" si="0"/>
        <v>0</v>
      </c>
      <c r="G19" s="137">
        <v>0</v>
      </c>
      <c r="H19" s="106"/>
      <c r="I19" s="107"/>
    </row>
    <row r="20" spans="1:9" ht="18" customHeight="1" x14ac:dyDescent="0.2">
      <c r="A20" s="106"/>
      <c r="B20" s="147" t="s">
        <v>27</v>
      </c>
      <c r="C20" s="143">
        <v>782.08903499999997</v>
      </c>
      <c r="D20" s="26">
        <v>1083.193313475</v>
      </c>
      <c r="E20" s="26">
        <v>1086.25</v>
      </c>
      <c r="F20" s="136">
        <f t="shared" si="0"/>
        <v>0</v>
      </c>
      <c r="G20" s="137">
        <v>0</v>
      </c>
      <c r="H20" s="106"/>
      <c r="I20" s="107"/>
    </row>
    <row r="21" spans="1:9" ht="18" customHeight="1" x14ac:dyDescent="0.2">
      <c r="A21" s="106"/>
      <c r="B21" s="147" t="s">
        <v>65</v>
      </c>
      <c r="C21" s="143">
        <v>937.98689504256026</v>
      </c>
      <c r="D21" s="26">
        <v>1299.1118496339459</v>
      </c>
      <c r="E21" s="26">
        <v>1240.55</v>
      </c>
      <c r="F21" s="136">
        <f t="shared" si="0"/>
        <v>0</v>
      </c>
      <c r="G21" s="137">
        <v>0</v>
      </c>
      <c r="H21" s="106"/>
      <c r="I21" s="107"/>
    </row>
    <row r="22" spans="1:9" ht="18" customHeight="1" x14ac:dyDescent="0.2">
      <c r="A22" s="106"/>
      <c r="B22" s="147" t="s">
        <v>1</v>
      </c>
      <c r="C22" s="143">
        <v>2116.1641639642362</v>
      </c>
      <c r="D22" s="26">
        <v>2930.8873670904673</v>
      </c>
      <c r="E22" s="26">
        <v>3033.35</v>
      </c>
      <c r="F22" s="136">
        <f t="shared" si="0"/>
        <v>0</v>
      </c>
      <c r="G22" s="137">
        <v>0</v>
      </c>
      <c r="H22" s="106"/>
      <c r="I22" s="107"/>
    </row>
    <row r="23" spans="1:9" ht="18" customHeight="1" x14ac:dyDescent="0.2">
      <c r="A23" s="106"/>
      <c r="B23" s="147" t="s">
        <v>94</v>
      </c>
      <c r="C23" s="143">
        <v>2925.5529204975501</v>
      </c>
      <c r="D23" s="26">
        <v>4051.8907948891069</v>
      </c>
      <c r="E23" s="26">
        <v>4270.8900000000003</v>
      </c>
      <c r="F23" s="136">
        <f t="shared" si="0"/>
        <v>0</v>
      </c>
      <c r="G23" s="137">
        <v>0</v>
      </c>
      <c r="H23" s="106"/>
      <c r="I23" s="107"/>
    </row>
    <row r="24" spans="1:9" ht="18" customHeight="1" x14ac:dyDescent="0.2">
      <c r="A24" s="106"/>
      <c r="B24" s="147" t="s">
        <v>95</v>
      </c>
      <c r="C24" s="143">
        <v>2169.3356880555348</v>
      </c>
      <c r="D24" s="26">
        <v>3004.5299279569158</v>
      </c>
      <c r="E24" s="26">
        <v>3114.65</v>
      </c>
      <c r="F24" s="136">
        <f t="shared" si="0"/>
        <v>0</v>
      </c>
      <c r="G24" s="137">
        <v>0</v>
      </c>
      <c r="H24" s="106"/>
      <c r="I24" s="107"/>
    </row>
    <row r="25" spans="1:9" ht="18" customHeight="1" x14ac:dyDescent="0.2">
      <c r="A25" s="106"/>
      <c r="B25" s="147" t="s">
        <v>96</v>
      </c>
      <c r="C25" s="143">
        <v>1671.4287044465016</v>
      </c>
      <c r="D25" s="26">
        <v>2314.9287556584045</v>
      </c>
      <c r="E25" s="26">
        <v>2353.35</v>
      </c>
      <c r="F25" s="136">
        <f t="shared" si="0"/>
        <v>0</v>
      </c>
      <c r="G25" s="137">
        <v>0</v>
      </c>
      <c r="H25" s="106"/>
      <c r="I25" s="107"/>
    </row>
    <row r="26" spans="1:9" ht="18" customHeight="1" x14ac:dyDescent="0.2">
      <c r="A26" s="106"/>
      <c r="B26" s="147" t="s">
        <v>44</v>
      </c>
      <c r="C26" s="143">
        <v>1260.4116169398058</v>
      </c>
      <c r="D26" s="26">
        <v>1745.6700894616311</v>
      </c>
      <c r="E26" s="26">
        <v>1759.15</v>
      </c>
      <c r="F26" s="136">
        <f t="shared" si="0"/>
        <v>0</v>
      </c>
      <c r="G26" s="137">
        <v>0</v>
      </c>
      <c r="H26" s="106"/>
      <c r="I26" s="107"/>
    </row>
    <row r="27" spans="1:9" ht="18" customHeight="1" x14ac:dyDescent="0.2">
      <c r="A27" s="106"/>
      <c r="B27" s="147" t="s">
        <v>22</v>
      </c>
      <c r="C27" s="143">
        <v>1230.4613423594053</v>
      </c>
      <c r="D27" s="26">
        <v>1704.1889591677764</v>
      </c>
      <c r="E27" s="26">
        <v>1717.35</v>
      </c>
      <c r="F27" s="136">
        <f t="shared" si="0"/>
        <v>0</v>
      </c>
      <c r="G27" s="137">
        <v>0</v>
      </c>
      <c r="H27" s="106"/>
      <c r="I27" s="107"/>
    </row>
    <row r="28" spans="1:9" ht="18" customHeight="1" x14ac:dyDescent="0.2">
      <c r="A28" s="106"/>
      <c r="B28" s="147" t="s">
        <v>23</v>
      </c>
      <c r="C28" s="143">
        <v>936.93069500000001</v>
      </c>
      <c r="D28" s="26">
        <v>1297.6490125749999</v>
      </c>
      <c r="E28" s="26">
        <v>1307.68</v>
      </c>
      <c r="F28" s="136">
        <f t="shared" si="0"/>
        <v>0</v>
      </c>
      <c r="G28" s="137">
        <v>0</v>
      </c>
      <c r="H28" s="106"/>
      <c r="I28" s="107"/>
    </row>
    <row r="29" spans="1:9" ht="18" customHeight="1" x14ac:dyDescent="0.2">
      <c r="A29" s="106"/>
      <c r="B29" s="147" t="s">
        <v>45</v>
      </c>
      <c r="C29" s="143">
        <v>1260.4116169398058</v>
      </c>
      <c r="D29" s="26">
        <v>1745.6700894616311</v>
      </c>
      <c r="E29" s="26">
        <v>1759.15</v>
      </c>
      <c r="F29" s="136">
        <f t="shared" si="0"/>
        <v>0</v>
      </c>
      <c r="G29" s="137">
        <v>0</v>
      </c>
      <c r="H29" s="106"/>
      <c r="I29" s="107"/>
    </row>
    <row r="30" spans="1:9" ht="18" customHeight="1" x14ac:dyDescent="0.2">
      <c r="A30" s="106"/>
      <c r="B30" s="147" t="s">
        <v>46</v>
      </c>
      <c r="C30" s="143">
        <v>1137.4240443026952</v>
      </c>
      <c r="D30" s="26">
        <v>1575.3323013592328</v>
      </c>
      <c r="E30" s="26">
        <v>1587.51</v>
      </c>
      <c r="F30" s="136">
        <f t="shared" si="0"/>
        <v>0</v>
      </c>
      <c r="G30" s="137">
        <v>0</v>
      </c>
      <c r="H30" s="106"/>
      <c r="I30" s="107"/>
    </row>
    <row r="31" spans="1:9" ht="18" customHeight="1" x14ac:dyDescent="0.2">
      <c r="A31" s="106"/>
      <c r="B31" s="147" t="s">
        <v>17</v>
      </c>
      <c r="C31" s="143">
        <v>914.65462000000002</v>
      </c>
      <c r="D31" s="26">
        <v>1266.7966487000001</v>
      </c>
      <c r="E31" s="26">
        <v>1276.5899999999999</v>
      </c>
      <c r="F31" s="136">
        <f t="shared" si="0"/>
        <v>0</v>
      </c>
      <c r="G31" s="137">
        <v>0</v>
      </c>
      <c r="H31" s="106"/>
      <c r="I31" s="107"/>
    </row>
    <row r="32" spans="1:9" ht="18" customHeight="1" x14ac:dyDescent="0.2">
      <c r="A32" s="106"/>
      <c r="B32" s="147" t="s">
        <v>21</v>
      </c>
      <c r="C32" s="143">
        <v>1098.2119379497478</v>
      </c>
      <c r="D32" s="26">
        <v>1521.0235340604008</v>
      </c>
      <c r="E32" s="26">
        <v>1532.78</v>
      </c>
      <c r="F32" s="136">
        <f t="shared" si="0"/>
        <v>0</v>
      </c>
      <c r="G32" s="137">
        <v>0</v>
      </c>
      <c r="H32" s="106"/>
      <c r="I32" s="107"/>
    </row>
    <row r="33" spans="1:9" ht="18" customHeight="1" x14ac:dyDescent="0.2">
      <c r="A33" s="106"/>
      <c r="B33" s="147" t="s">
        <v>2</v>
      </c>
      <c r="C33" s="143">
        <v>1098.2119379497478</v>
      </c>
      <c r="D33" s="26">
        <v>1521.0235340604008</v>
      </c>
      <c r="E33" s="26">
        <v>1532.78</v>
      </c>
      <c r="F33" s="136">
        <f t="shared" si="0"/>
        <v>0</v>
      </c>
      <c r="G33" s="137">
        <v>0</v>
      </c>
      <c r="H33" s="106"/>
      <c r="I33" s="107"/>
    </row>
    <row r="34" spans="1:9" ht="18" customHeight="1" x14ac:dyDescent="0.2">
      <c r="A34" s="106"/>
      <c r="B34" s="147" t="s">
        <v>14</v>
      </c>
      <c r="C34" s="143">
        <v>772.88294999999994</v>
      </c>
      <c r="D34" s="26">
        <v>1070.44288575</v>
      </c>
      <c r="E34" s="26">
        <v>1072.94</v>
      </c>
      <c r="F34" s="136">
        <f t="shared" si="0"/>
        <v>0</v>
      </c>
      <c r="G34" s="137">
        <v>0</v>
      </c>
      <c r="H34" s="106"/>
      <c r="I34" s="107"/>
    </row>
    <row r="35" spans="1:9" ht="18" customHeight="1" x14ac:dyDescent="0.2">
      <c r="A35" s="106"/>
      <c r="B35" s="147" t="s">
        <v>47</v>
      </c>
      <c r="C35" s="143">
        <v>1341.1377594006958</v>
      </c>
      <c r="D35" s="26">
        <v>1857.4757967699636</v>
      </c>
      <c r="E35" s="26">
        <v>1871.83</v>
      </c>
      <c r="F35" s="136">
        <f t="shared" si="0"/>
        <v>0</v>
      </c>
      <c r="G35" s="137">
        <v>0</v>
      </c>
      <c r="H35" s="106"/>
      <c r="I35" s="107"/>
    </row>
    <row r="36" spans="1:9" ht="18" customHeight="1" x14ac:dyDescent="0.2">
      <c r="A36" s="106"/>
      <c r="B36" s="147" t="s">
        <v>40</v>
      </c>
      <c r="C36" s="143">
        <v>875.37328500000001</v>
      </c>
      <c r="D36" s="26">
        <v>1212.391999725</v>
      </c>
      <c r="E36" s="26">
        <v>1221.77</v>
      </c>
      <c r="F36" s="136">
        <f t="shared" si="0"/>
        <v>0</v>
      </c>
      <c r="G36" s="137">
        <v>0</v>
      </c>
      <c r="H36" s="106"/>
      <c r="I36" s="107"/>
    </row>
    <row r="37" spans="1:9" ht="18" customHeight="1" x14ac:dyDescent="0.2">
      <c r="A37" s="106"/>
      <c r="B37" s="147" t="s">
        <v>41</v>
      </c>
      <c r="C37" s="143">
        <v>1005.8523825136507</v>
      </c>
      <c r="D37" s="26">
        <v>1393.1055497814061</v>
      </c>
      <c r="E37" s="26">
        <v>1403.88</v>
      </c>
      <c r="F37" s="136">
        <f t="shared" si="0"/>
        <v>0</v>
      </c>
      <c r="G37" s="137">
        <v>0</v>
      </c>
      <c r="H37" s="106"/>
      <c r="I37" s="107"/>
    </row>
    <row r="38" spans="1:9" ht="18" customHeight="1" x14ac:dyDescent="0.2">
      <c r="A38" s="106"/>
      <c r="B38" s="147" t="s">
        <v>42</v>
      </c>
      <c r="C38" s="143">
        <v>1341.1377594006958</v>
      </c>
      <c r="D38" s="26">
        <v>1857.4757967699636</v>
      </c>
      <c r="E38" s="26">
        <v>1871.83</v>
      </c>
      <c r="F38" s="136">
        <f t="shared" si="0"/>
        <v>0</v>
      </c>
      <c r="G38" s="137">
        <v>0</v>
      </c>
      <c r="H38" s="106"/>
      <c r="I38" s="107"/>
    </row>
    <row r="39" spans="1:9" ht="18" customHeight="1" x14ac:dyDescent="0.2">
      <c r="A39" s="106"/>
      <c r="B39" s="147" t="s">
        <v>20</v>
      </c>
      <c r="C39" s="143">
        <v>1099.70914716672</v>
      </c>
      <c r="D39" s="26">
        <v>1523.0971688259071</v>
      </c>
      <c r="E39" s="26">
        <v>1541.79</v>
      </c>
      <c r="F39" s="136">
        <f t="shared" si="0"/>
        <v>0</v>
      </c>
      <c r="G39" s="137">
        <v>0</v>
      </c>
      <c r="H39" s="106"/>
      <c r="I39" s="107"/>
    </row>
    <row r="40" spans="1:9" ht="18" customHeight="1" x14ac:dyDescent="0.2">
      <c r="A40" s="106"/>
      <c r="B40" s="147" t="s">
        <v>35</v>
      </c>
      <c r="C40" s="143">
        <v>1018.8523556597762</v>
      </c>
      <c r="D40" s="26">
        <v>1411.11051258879</v>
      </c>
      <c r="E40" s="26">
        <v>1426.56</v>
      </c>
      <c r="F40" s="136">
        <f t="shared" si="0"/>
        <v>0</v>
      </c>
      <c r="G40" s="137">
        <v>0</v>
      </c>
      <c r="H40" s="106"/>
      <c r="I40" s="107"/>
    </row>
    <row r="41" spans="1:9" ht="18" customHeight="1" x14ac:dyDescent="0.2">
      <c r="A41" s="106"/>
      <c r="B41" s="147" t="s">
        <v>19</v>
      </c>
      <c r="C41" s="143">
        <v>1445.8771446850508</v>
      </c>
      <c r="D41" s="26">
        <v>2002.5398453887954</v>
      </c>
      <c r="E41" s="26">
        <v>2018.02</v>
      </c>
      <c r="F41" s="136">
        <f t="shared" si="0"/>
        <v>0</v>
      </c>
      <c r="G41" s="137">
        <v>0</v>
      </c>
      <c r="H41" s="106"/>
      <c r="I41" s="126"/>
    </row>
    <row r="42" spans="1:9" ht="18" customHeight="1" x14ac:dyDescent="0.2">
      <c r="A42" s="106"/>
      <c r="B42" s="147" t="s">
        <v>15</v>
      </c>
      <c r="C42" s="143">
        <v>1002.6801304473599</v>
      </c>
      <c r="D42" s="26">
        <v>1388.7119806695935</v>
      </c>
      <c r="E42" s="26">
        <v>1412.6</v>
      </c>
      <c r="F42" s="136">
        <f t="shared" si="0"/>
        <v>0</v>
      </c>
      <c r="G42" s="137">
        <v>0</v>
      </c>
      <c r="H42" s="106"/>
      <c r="I42" s="126"/>
    </row>
    <row r="43" spans="1:9" ht="18" customHeight="1" x14ac:dyDescent="0.2">
      <c r="A43" s="106"/>
      <c r="B43" s="147" t="s">
        <v>3</v>
      </c>
      <c r="C43" s="143">
        <v>905.64224000000002</v>
      </c>
      <c r="D43" s="26">
        <v>1254.3145024</v>
      </c>
      <c r="E43" s="26">
        <v>1203.1600000000001</v>
      </c>
      <c r="F43" s="136">
        <f t="shared" si="0"/>
        <v>0</v>
      </c>
      <c r="G43" s="137">
        <v>0</v>
      </c>
      <c r="H43" s="106"/>
      <c r="I43" s="107"/>
    </row>
    <row r="44" spans="1:9" ht="18" customHeight="1" x14ac:dyDescent="0.2">
      <c r="A44" s="106"/>
      <c r="B44" s="147" t="s">
        <v>104</v>
      </c>
      <c r="C44" s="143">
        <v>1445.8771446850508</v>
      </c>
      <c r="D44" s="26">
        <v>2002.5398453887954</v>
      </c>
      <c r="E44" s="26">
        <v>729.73333333333301</v>
      </c>
      <c r="F44" s="136">
        <f t="shared" ref="F44" si="1">G44/1.385/1.2881166</f>
        <v>0</v>
      </c>
      <c r="G44" s="137">
        <v>0</v>
      </c>
      <c r="H44" s="106"/>
      <c r="I44" s="107"/>
    </row>
    <row r="45" spans="1:9" ht="18" customHeight="1" x14ac:dyDescent="0.2">
      <c r="A45" s="106"/>
      <c r="B45" s="147" t="s">
        <v>28</v>
      </c>
      <c r="C45" s="143">
        <v>1341.1377594006958</v>
      </c>
      <c r="D45" s="26">
        <v>1857.4757967699636</v>
      </c>
      <c r="E45" s="26">
        <v>1871.83</v>
      </c>
      <c r="F45" s="136">
        <f t="shared" si="0"/>
        <v>0</v>
      </c>
      <c r="G45" s="137">
        <v>0</v>
      </c>
      <c r="H45" s="106"/>
      <c r="I45" s="107"/>
    </row>
    <row r="46" spans="1:9" ht="18" customHeight="1" x14ac:dyDescent="0.2">
      <c r="A46" s="106"/>
      <c r="B46" s="147" t="s">
        <v>18</v>
      </c>
      <c r="C46" s="143">
        <v>681.0871699999999</v>
      </c>
      <c r="D46" s="26">
        <v>943.30573044999983</v>
      </c>
      <c r="E46" s="26">
        <v>940.26</v>
      </c>
      <c r="F46" s="136">
        <f t="shared" si="0"/>
        <v>0</v>
      </c>
      <c r="G46" s="137">
        <v>0</v>
      </c>
      <c r="H46" s="106"/>
      <c r="I46" s="107"/>
    </row>
    <row r="47" spans="1:9" ht="18" customHeight="1" x14ac:dyDescent="0.2">
      <c r="A47" s="106"/>
      <c r="B47" s="147" t="s">
        <v>82</v>
      </c>
      <c r="C47" s="143">
        <v>1840.8630409721811</v>
      </c>
      <c r="D47" s="26">
        <v>2549.595311746471</v>
      </c>
      <c r="E47" s="26">
        <v>2612.41</v>
      </c>
      <c r="F47" s="136">
        <f t="shared" si="0"/>
        <v>0</v>
      </c>
      <c r="G47" s="137">
        <v>0</v>
      </c>
      <c r="H47" s="106"/>
      <c r="I47" s="107"/>
    </row>
    <row r="48" spans="1:9" ht="18" customHeight="1" x14ac:dyDescent="0.2">
      <c r="A48" s="106"/>
      <c r="B48" s="147" t="s">
        <v>83</v>
      </c>
      <c r="C48" s="143">
        <v>1491.1822372099507</v>
      </c>
      <c r="D48" s="26">
        <v>2065.2873985357819</v>
      </c>
      <c r="E48" s="26">
        <v>2081.25</v>
      </c>
      <c r="F48" s="136">
        <f t="shared" si="0"/>
        <v>0</v>
      </c>
      <c r="G48" s="137">
        <v>0</v>
      </c>
      <c r="H48" s="106"/>
      <c r="I48" s="107"/>
    </row>
    <row r="49" spans="1:9" ht="18" customHeight="1" x14ac:dyDescent="0.2">
      <c r="A49" s="106"/>
      <c r="B49" s="147" t="s">
        <v>29</v>
      </c>
      <c r="C49" s="143">
        <v>1177.0711707668734</v>
      </c>
      <c r="D49" s="26">
        <v>1630.2435715121196</v>
      </c>
      <c r="E49" s="26">
        <v>1642.83</v>
      </c>
      <c r="F49" s="136">
        <f t="shared" si="0"/>
        <v>0</v>
      </c>
      <c r="G49" s="137">
        <v>0</v>
      </c>
      <c r="H49" s="106"/>
      <c r="I49" s="107"/>
    </row>
    <row r="50" spans="1:9" ht="18" customHeight="1" x14ac:dyDescent="0.2">
      <c r="A50" s="106"/>
      <c r="B50" s="147" t="s">
        <v>31</v>
      </c>
      <c r="C50" s="143">
        <v>1508.2712461694919</v>
      </c>
      <c r="D50" s="26">
        <v>2088.9556759447464</v>
      </c>
      <c r="E50" s="26">
        <v>2105.1</v>
      </c>
      <c r="F50" s="136">
        <f t="shared" si="0"/>
        <v>0</v>
      </c>
      <c r="G50" s="137">
        <v>0</v>
      </c>
      <c r="H50" s="106"/>
      <c r="I50" s="107"/>
    </row>
    <row r="51" spans="1:9" ht="18" customHeight="1" x14ac:dyDescent="0.2">
      <c r="A51" s="106"/>
      <c r="B51" s="147" t="s">
        <v>30</v>
      </c>
      <c r="C51" s="143">
        <v>1132.1748074208406</v>
      </c>
      <c r="D51" s="26">
        <v>1568.0621082778641</v>
      </c>
      <c r="E51" s="26">
        <v>1580.18</v>
      </c>
      <c r="F51" s="136">
        <f t="shared" si="0"/>
        <v>0</v>
      </c>
      <c r="G51" s="137">
        <v>0</v>
      </c>
      <c r="H51" s="106"/>
      <c r="I51" s="107"/>
    </row>
    <row r="52" spans="1:9" ht="18" customHeight="1" x14ac:dyDescent="0.2">
      <c r="A52" s="106"/>
      <c r="B52" s="147" t="s">
        <v>33</v>
      </c>
      <c r="C52" s="143">
        <v>1196.742498441216</v>
      </c>
      <c r="D52" s="26">
        <v>1657.4883603410842</v>
      </c>
      <c r="E52" s="26">
        <v>1567.39</v>
      </c>
      <c r="F52" s="136">
        <f t="shared" si="0"/>
        <v>0</v>
      </c>
      <c r="G52" s="137">
        <v>0</v>
      </c>
      <c r="H52" s="106"/>
      <c r="I52" s="107"/>
    </row>
    <row r="53" spans="1:9" ht="18" customHeight="1" x14ac:dyDescent="0.2">
      <c r="A53" s="106"/>
      <c r="B53" s="147" t="s">
        <v>32</v>
      </c>
      <c r="C53" s="143">
        <v>905.64224000000002</v>
      </c>
      <c r="D53" s="26">
        <v>1254.3145024</v>
      </c>
      <c r="E53" s="26">
        <v>1093.47</v>
      </c>
      <c r="F53" s="136">
        <f t="shared" si="0"/>
        <v>0</v>
      </c>
      <c r="G53" s="137">
        <v>0</v>
      </c>
      <c r="H53" s="106"/>
      <c r="I53" s="107"/>
    </row>
    <row r="54" spans="1:9" ht="18" customHeight="1" x14ac:dyDescent="0.2">
      <c r="A54" s="106"/>
      <c r="B54" s="147" t="s">
        <v>16</v>
      </c>
      <c r="C54" s="143">
        <v>591.47142355200015</v>
      </c>
      <c r="D54" s="26">
        <v>819.18792161952024</v>
      </c>
      <c r="E54" s="26">
        <v>803.76</v>
      </c>
      <c r="F54" s="136">
        <f t="shared" si="0"/>
        <v>0</v>
      </c>
      <c r="G54" s="137">
        <v>0</v>
      </c>
      <c r="H54" s="106"/>
      <c r="I54" s="107"/>
    </row>
    <row r="55" spans="1:9" ht="18" customHeight="1" x14ac:dyDescent="0.2">
      <c r="A55" s="106"/>
      <c r="B55" s="147" t="s">
        <v>97</v>
      </c>
      <c r="C55" s="143">
        <v>855.65615500000001</v>
      </c>
      <c r="D55" s="26">
        <v>1185.0837746750001</v>
      </c>
      <c r="E55" s="26">
        <v>1194.24</v>
      </c>
      <c r="F55" s="136">
        <f t="shared" si="0"/>
        <v>0</v>
      </c>
      <c r="G55" s="137">
        <v>0</v>
      </c>
      <c r="H55" s="106"/>
      <c r="I55" s="107"/>
    </row>
    <row r="56" spans="1:9" ht="18" customHeight="1" x14ac:dyDescent="0.2">
      <c r="A56" s="106"/>
      <c r="B56" s="147" t="s">
        <v>98</v>
      </c>
      <c r="C56" s="143">
        <v>529.1063294810773</v>
      </c>
      <c r="D56" s="26">
        <v>732.81226633129211</v>
      </c>
      <c r="E56" s="26">
        <v>812.42499999999995</v>
      </c>
      <c r="F56" s="136">
        <f t="shared" ref="F56" si="2">G56/1.385/1.2881166</f>
        <v>0</v>
      </c>
      <c r="G56" s="137">
        <v>0</v>
      </c>
      <c r="H56" s="106"/>
      <c r="I56" s="107"/>
    </row>
    <row r="57" spans="1:9" ht="18" customHeight="1" x14ac:dyDescent="0.2">
      <c r="A57" s="106"/>
      <c r="B57" s="147" t="s">
        <v>43</v>
      </c>
      <c r="C57" s="143">
        <v>605.70194549441351</v>
      </c>
      <c r="D57" s="26">
        <v>838.8971945097627</v>
      </c>
      <c r="E57" s="26">
        <v>831.29</v>
      </c>
      <c r="F57" s="136">
        <f t="shared" si="0"/>
        <v>0</v>
      </c>
      <c r="G57" s="137">
        <v>0</v>
      </c>
      <c r="H57" s="106"/>
      <c r="I57" s="107"/>
    </row>
    <row r="58" spans="1:9" ht="18" customHeight="1" x14ac:dyDescent="0.2">
      <c r="A58" s="106"/>
      <c r="B58" s="147" t="s">
        <v>66</v>
      </c>
      <c r="C58" s="143">
        <v>936.74718500000006</v>
      </c>
      <c r="D58" s="26">
        <v>1297.3948512250001</v>
      </c>
      <c r="E58" s="26">
        <v>557.82333333333304</v>
      </c>
      <c r="F58" s="136">
        <f t="shared" ref="F58:F72" si="3">G58/1.385/1.2881166</f>
        <v>0</v>
      </c>
      <c r="G58" s="137">
        <v>0</v>
      </c>
      <c r="H58" s="106"/>
      <c r="I58" s="107"/>
    </row>
    <row r="59" spans="1:9" ht="18" customHeight="1" x14ac:dyDescent="0.2">
      <c r="A59" s="106"/>
      <c r="B59" s="147" t="s">
        <v>67</v>
      </c>
      <c r="C59" s="143">
        <v>721.33885286600014</v>
      </c>
      <c r="D59" s="26">
        <v>999.05431121941024</v>
      </c>
      <c r="E59" s="26">
        <v>376.34833333333302</v>
      </c>
      <c r="F59" s="136">
        <f t="shared" si="3"/>
        <v>0</v>
      </c>
      <c r="G59" s="137">
        <v>0</v>
      </c>
      <c r="H59" s="106"/>
      <c r="I59" s="107"/>
    </row>
    <row r="60" spans="1:9" ht="18" customHeight="1" x14ac:dyDescent="0.2">
      <c r="A60" s="106"/>
      <c r="B60" s="147" t="s">
        <v>68</v>
      </c>
      <c r="C60" s="143">
        <v>605.15953742150009</v>
      </c>
      <c r="D60" s="26">
        <v>838.14595932877762</v>
      </c>
      <c r="E60" s="26">
        <v>194.87333333333299</v>
      </c>
      <c r="F60" s="136">
        <f t="shared" si="3"/>
        <v>0</v>
      </c>
      <c r="G60" s="137">
        <v>0</v>
      </c>
      <c r="H60" s="106"/>
      <c r="I60" s="107"/>
    </row>
    <row r="61" spans="1:9" ht="18" customHeight="1" x14ac:dyDescent="0.2">
      <c r="A61" s="106"/>
      <c r="B61" s="147" t="s">
        <v>69</v>
      </c>
      <c r="C61" s="143">
        <v>752.73235633040008</v>
      </c>
      <c r="D61" s="26">
        <v>1042.534313517604</v>
      </c>
      <c r="E61" s="26">
        <v>13.3983333333333</v>
      </c>
      <c r="F61" s="136">
        <f t="shared" si="3"/>
        <v>0</v>
      </c>
      <c r="G61" s="137">
        <v>0</v>
      </c>
      <c r="H61" s="106"/>
      <c r="I61" s="107"/>
    </row>
    <row r="62" spans="1:9" ht="18" customHeight="1" x14ac:dyDescent="0.2">
      <c r="A62" s="106"/>
      <c r="B62" s="147" t="s">
        <v>70</v>
      </c>
      <c r="C62" s="143">
        <v>1762.9104866929711</v>
      </c>
      <c r="D62" s="26">
        <v>2441.6310240697649</v>
      </c>
      <c r="E62" s="26">
        <v>-168.07666666666699</v>
      </c>
      <c r="F62" s="136">
        <f t="shared" si="3"/>
        <v>0</v>
      </c>
      <c r="G62" s="137">
        <v>0</v>
      </c>
      <c r="H62" s="106"/>
      <c r="I62" s="107"/>
    </row>
    <row r="63" spans="1:9" ht="18" customHeight="1" x14ac:dyDescent="0.2">
      <c r="A63" s="106"/>
      <c r="B63" s="147" t="s">
        <v>71</v>
      </c>
      <c r="C63" s="143">
        <v>815.52777862000016</v>
      </c>
      <c r="D63" s="26">
        <v>1129.5059733887003</v>
      </c>
      <c r="E63" s="26">
        <v>-349.55166666666702</v>
      </c>
      <c r="F63" s="136">
        <f t="shared" si="3"/>
        <v>0</v>
      </c>
      <c r="G63" s="137">
        <v>0</v>
      </c>
      <c r="H63" s="106"/>
      <c r="I63" s="107"/>
    </row>
    <row r="64" spans="1:9" ht="18" customHeight="1" x14ac:dyDescent="0.2">
      <c r="A64" s="106"/>
      <c r="B64" s="147" t="s">
        <v>72</v>
      </c>
      <c r="C64" s="143">
        <v>689.9390378810001</v>
      </c>
      <c r="D64" s="26">
        <v>955.56556746518515</v>
      </c>
      <c r="E64" s="26">
        <v>-531.02666666666698</v>
      </c>
      <c r="F64" s="136">
        <f t="shared" si="3"/>
        <v>0</v>
      </c>
      <c r="G64" s="137">
        <v>0</v>
      </c>
      <c r="H64" s="106"/>
      <c r="I64" s="107"/>
    </row>
    <row r="65" spans="1:24" ht="18" customHeight="1" x14ac:dyDescent="0.2">
      <c r="A65" s="106"/>
      <c r="B65" s="147" t="s">
        <v>73</v>
      </c>
      <c r="C65" s="143">
        <v>689.9390378810001</v>
      </c>
      <c r="D65" s="26">
        <v>955.56556746518515</v>
      </c>
      <c r="E65" s="26">
        <v>-712.50166666666701</v>
      </c>
      <c r="F65" s="136">
        <f t="shared" si="3"/>
        <v>0</v>
      </c>
      <c r="G65" s="137">
        <v>0</v>
      </c>
      <c r="H65" s="106"/>
      <c r="I65" s="107"/>
    </row>
    <row r="66" spans="1:24" ht="18" customHeight="1" x14ac:dyDescent="0.2">
      <c r="A66" s="106"/>
      <c r="B66" s="147" t="s">
        <v>74</v>
      </c>
      <c r="C66" s="143">
        <v>689.9390378810001</v>
      </c>
      <c r="D66" s="26">
        <v>955.56556746518515</v>
      </c>
      <c r="E66" s="26">
        <v>-893.97666666666703</v>
      </c>
      <c r="F66" s="136">
        <f t="shared" si="3"/>
        <v>0</v>
      </c>
      <c r="G66" s="137">
        <v>0</v>
      </c>
      <c r="H66" s="106"/>
      <c r="I66" s="107"/>
    </row>
    <row r="67" spans="1:24" ht="18" customHeight="1" x14ac:dyDescent="0.2">
      <c r="A67" s="106"/>
      <c r="B67" s="147" t="s">
        <v>75</v>
      </c>
      <c r="C67" s="143">
        <v>689.9390378810001</v>
      </c>
      <c r="D67" s="26">
        <v>955.56556746518515</v>
      </c>
      <c r="E67" s="26">
        <v>-1075.45166666667</v>
      </c>
      <c r="F67" s="136">
        <f t="shared" si="3"/>
        <v>0</v>
      </c>
      <c r="G67" s="137">
        <v>0</v>
      </c>
      <c r="H67" s="106"/>
      <c r="I67" s="107"/>
    </row>
    <row r="68" spans="1:24" ht="18" customHeight="1" x14ac:dyDescent="0.2">
      <c r="A68" s="106"/>
      <c r="B68" s="147" t="s">
        <v>76</v>
      </c>
      <c r="C68" s="143">
        <v>1042.8998220272942</v>
      </c>
      <c r="D68" s="26">
        <v>1444.4162535078026</v>
      </c>
      <c r="E68" s="26">
        <v>-1256.9266666666699</v>
      </c>
      <c r="F68" s="136">
        <f t="shared" si="3"/>
        <v>0</v>
      </c>
      <c r="G68" s="137">
        <v>0</v>
      </c>
      <c r="H68" s="106"/>
      <c r="I68" s="107"/>
    </row>
    <row r="69" spans="1:24" ht="18" customHeight="1" x14ac:dyDescent="0.2">
      <c r="A69" s="106"/>
      <c r="B69" s="147" t="s">
        <v>77</v>
      </c>
      <c r="C69" s="143">
        <v>689.9390378810001</v>
      </c>
      <c r="D69" s="26">
        <v>955.56556746518515</v>
      </c>
      <c r="E69" s="26">
        <v>-1438.4016666666701</v>
      </c>
      <c r="F69" s="136">
        <f t="shared" si="3"/>
        <v>0</v>
      </c>
      <c r="G69" s="137">
        <v>0</v>
      </c>
      <c r="H69" s="106"/>
      <c r="I69" s="107"/>
    </row>
    <row r="70" spans="1:24" ht="18" customHeight="1" x14ac:dyDescent="0.2">
      <c r="A70" s="106"/>
      <c r="B70" s="147" t="s">
        <v>78</v>
      </c>
      <c r="C70" s="143">
        <v>1075.4928299817243</v>
      </c>
      <c r="D70" s="26">
        <v>1489.5575695246882</v>
      </c>
      <c r="E70" s="26">
        <v>-1619.87666666667</v>
      </c>
      <c r="F70" s="136">
        <f t="shared" si="3"/>
        <v>0</v>
      </c>
      <c r="G70" s="137">
        <v>0</v>
      </c>
      <c r="H70" s="106"/>
      <c r="I70" s="107"/>
    </row>
    <row r="71" spans="1:24" ht="18" customHeight="1" x14ac:dyDescent="0.2">
      <c r="A71" s="106"/>
      <c r="B71" s="147" t="s">
        <v>79</v>
      </c>
      <c r="C71" s="143">
        <v>912.53406000000007</v>
      </c>
      <c r="D71" s="26">
        <v>1263.8596731</v>
      </c>
      <c r="E71" s="26">
        <v>-1801.3516666666701</v>
      </c>
      <c r="F71" s="136">
        <f t="shared" si="3"/>
        <v>0</v>
      </c>
      <c r="G71" s="137">
        <v>0</v>
      </c>
      <c r="H71" s="106"/>
      <c r="I71" s="107"/>
    </row>
    <row r="72" spans="1:24" ht="18" customHeight="1" thickBot="1" x14ac:dyDescent="0.25">
      <c r="A72" s="106"/>
      <c r="B72" s="147" t="s">
        <v>80</v>
      </c>
      <c r="C72" s="29">
        <v>689.9390378810001</v>
      </c>
      <c r="D72" s="29">
        <v>955.56556746518515</v>
      </c>
      <c r="E72" s="29">
        <v>-1982.82666666667</v>
      </c>
      <c r="F72" s="138">
        <f t="shared" si="3"/>
        <v>0</v>
      </c>
      <c r="G72" s="139">
        <v>0</v>
      </c>
      <c r="H72" s="106"/>
      <c r="I72" s="107"/>
    </row>
    <row r="73" spans="1:24" ht="15" x14ac:dyDescent="0.2">
      <c r="A73" s="106"/>
      <c r="B73" s="106"/>
      <c r="C73" s="107"/>
      <c r="D73" s="107"/>
      <c r="E73" s="110"/>
      <c r="F73" s="107"/>
      <c r="G73" s="107"/>
      <c r="H73" s="106"/>
      <c r="I73" s="107"/>
    </row>
    <row r="74" spans="1:24" s="1" customFormat="1" ht="18" x14ac:dyDescent="0.2">
      <c r="B74" s="164" t="s">
        <v>99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X74" s="28"/>
    </row>
    <row r="75" spans="1:24" s="1" customFormat="1" ht="18" x14ac:dyDescent="0.2">
      <c r="B75" s="166" t="s">
        <v>100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X75" s="28"/>
    </row>
    <row r="76" spans="1:24" s="1" customFormat="1" ht="15" x14ac:dyDescent="0.2">
      <c r="B76" s="168" t="s">
        <v>101</v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X76" s="28"/>
    </row>
    <row r="77" spans="1:24" s="3" customFormat="1" ht="15" x14ac:dyDescent="0.2">
      <c r="B77" s="81" t="s">
        <v>102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8"/>
    </row>
    <row r="78" spans="1:24" s="3" customFormat="1" ht="15" x14ac:dyDescent="0.2">
      <c r="B78" s="81" t="s">
        <v>103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8"/>
    </row>
    <row r="79" spans="1:24" ht="15" x14ac:dyDescent="0.2">
      <c r="A79" s="106"/>
      <c r="B79" s="144"/>
      <c r="C79" s="144"/>
      <c r="D79" s="144"/>
      <c r="E79" s="144"/>
      <c r="F79" s="144"/>
      <c r="G79" s="145"/>
      <c r="H79" s="144"/>
      <c r="I79" s="144"/>
      <c r="J79" s="144"/>
    </row>
    <row r="80" spans="1:24" ht="15.75" x14ac:dyDescent="0.2">
      <c r="A80" s="106"/>
      <c r="B80" s="106" t="s">
        <v>85</v>
      </c>
      <c r="C80" s="107"/>
      <c r="D80" s="107"/>
      <c r="E80" s="110"/>
      <c r="F80" s="107"/>
      <c r="G80" s="107"/>
      <c r="H80" s="106"/>
      <c r="I80" s="107"/>
    </row>
    <row r="81" spans="1:9" ht="15" x14ac:dyDescent="0.2">
      <c r="A81" s="106"/>
      <c r="B81" s="106"/>
      <c r="C81" s="107"/>
      <c r="D81" s="107"/>
      <c r="E81" s="110"/>
      <c r="F81" s="107"/>
      <c r="G81" s="107"/>
      <c r="H81" s="106"/>
      <c r="I81" s="107"/>
    </row>
    <row r="82" spans="1:9" ht="15" x14ac:dyDescent="0.2">
      <c r="A82" s="106"/>
      <c r="B82" s="106"/>
      <c r="C82" s="107"/>
      <c r="D82" s="107"/>
      <c r="E82" s="110"/>
      <c r="F82" s="107"/>
      <c r="G82" s="107"/>
      <c r="H82" s="106"/>
      <c r="I82" s="107"/>
    </row>
    <row r="83" spans="1:9" ht="15" x14ac:dyDescent="0.2">
      <c r="A83" s="106"/>
      <c r="B83" s="106"/>
      <c r="C83" s="107"/>
      <c r="D83" s="107"/>
      <c r="E83" s="110"/>
      <c r="F83" s="107"/>
      <c r="G83" s="107"/>
      <c r="H83" s="106"/>
      <c r="I83" s="107"/>
    </row>
  </sheetData>
  <protectedRanges>
    <protectedRange password="C9BF" sqref="D74:D78" name="Bereich1_3"/>
  </protectedRanges>
  <mergeCells count="5">
    <mergeCell ref="B2:G2"/>
    <mergeCell ref="C6:D6"/>
    <mergeCell ref="B74:U74"/>
    <mergeCell ref="B75:U75"/>
    <mergeCell ref="B76:U76"/>
  </mergeCells>
  <pageMargins left="0.7" right="0.7" top="0.78740157499999996" bottom="0.78740157499999996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Mindestgagenberechnung Filmberufe ab 1.7.2026</dc:title>
  <dc:subject>Mindestgagentarife Filmschaffende</dc:subject>
  <dc:creator/>
  <cp:lastModifiedBy/>
  <dcterms:created xsi:type="dcterms:W3CDTF">2016-11-15T10:43:53Z</dcterms:created>
  <dcterms:modified xsi:type="dcterms:W3CDTF">2026-06-29T13:42:33Z</dcterms:modified>
  <cp:category>Kollektivvertrag</cp:category>
</cp:coreProperties>
</file>