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Hübsch\Begutachtungen\253_ECA Gas-FL TAR-NC\"/>
    </mc:Choice>
  </mc:AlternateContent>
  <xr:revisionPtr revIDLastSave="0" documentId="8_{72CE2CA1-E399-41F6-B292-D9E375DAA614}" xr6:coauthVersionLast="46" xr6:coauthVersionMax="46" xr10:uidLastSave="{00000000-0000-0000-0000-000000000000}"/>
  <workbookProtection workbookAlgorithmName="SHA-512" workbookHashValue="E4aVzoqNCKKXth+NJUbvF+E3eN8FD2yxaXfuPweBAcxef3i9IHRaL0+YK4tcgDq327JRWM74o7NL4EpJmo2/HA==" workbookSaltValue="fhXtzJOQP5SEvLho5xjcmw==" workbookSpinCount="100000" lockStructure="1"/>
  <bookViews>
    <workbookView xWindow="28680" yWindow="-120" windowWidth="20730" windowHeight="11160" xr2:uid="{B14742F4-DBC0-423E-B348-40F0909965EB}"/>
  </bookViews>
  <sheets>
    <sheet name="Tarifs caclulation" sheetId="1" r:id="rId1"/>
    <sheet name="CAA (com)" sheetId="2" r:id="rId2"/>
  </sheets>
  <externalReferences>
    <externalReference r:id="rId3"/>
    <externalReference r:id="rId4"/>
    <externalReference r:id="rId5"/>
  </externalReferences>
  <definedNames>
    <definedName name="AC_total">'[1]Cover, Parameters'!$E$43</definedName>
    <definedName name="base_tariff_entry" localSheetId="1">[2]VTPB!#REF!</definedName>
    <definedName name="base_tariff_entry">[3]VTPB!#REF!</definedName>
    <definedName name="base_tariff_exit" localSheetId="1">[2]VTPB!#REF!</definedName>
    <definedName name="base_tariff_exit">[3]VTPB!#REF!</definedName>
    <definedName name="benchmark_m" localSheetId="1">[2]Overview!$C$9</definedName>
    <definedName name="benchmark_m">[3]Overview!$C$9</definedName>
    <definedName name="benchmark_moso" localSheetId="1">[2]Overview!#REF!</definedName>
    <definedName name="benchmark_moso">[3]Overview!#REF!</definedName>
    <definedName name="costs_capacity" localSheetId="1">[2]VTPB!$C$3</definedName>
    <definedName name="costs_capacity">[3]VTPB!$C$3</definedName>
    <definedName name="costs_exit">[1]VTPB!$C$36</definedName>
    <definedName name="costs_GCA" localSheetId="1">[2]Overview!$C$18</definedName>
    <definedName name="costs_GCA">[3]Overview!$C$18</definedName>
    <definedName name="costs_GCA_var" localSheetId="1">[2]Overview!#REF!</definedName>
    <definedName name="costs_GCA_var">[3]Overview!#REF!</definedName>
    <definedName name="costs_TAG" localSheetId="1">[2]Overview!$C$21</definedName>
    <definedName name="costs_TAG">[3]Overview!$C$21</definedName>
    <definedName name="costs_TAG_var" localSheetId="1">[2]Overview!#REF!</definedName>
    <definedName name="costs_TAG_var">[3]Overview!#REF!</definedName>
    <definedName name="CT_apply" localSheetId="1">[2]Overview!#REF!</definedName>
    <definedName name="CT_apply">[3]Overview!#REF!</definedName>
    <definedName name="CT_costshare" localSheetId="1">[2]Overview!#REF!</definedName>
    <definedName name="CT_costshare">[3]Overview!#REF!</definedName>
    <definedName name="CT_entry" localSheetId="1">#REF!</definedName>
    <definedName name="CT_entry">#REF!</definedName>
    <definedName name="CT_entry_costshare" localSheetId="1">[2]Overview!#REF!</definedName>
    <definedName name="CT_entry_costshare">[3]Overview!#REF!</definedName>
    <definedName name="CT_entry_flat" localSheetId="1">#REF!</definedName>
    <definedName name="CT_entry_flat">#REF!</definedName>
    <definedName name="CT_exit" localSheetId="1">#REF!</definedName>
    <definedName name="CT_exit">#REF!</definedName>
    <definedName name="CT_exit_flat" localSheetId="1">#REF!</definedName>
    <definedName name="CT_exit_flat">#REF!</definedName>
    <definedName name="CT_included" localSheetId="1">[2]Overview!#REF!</definedName>
    <definedName name="CT_included">[3]Overview!#REF!</definedName>
    <definedName name="CWD_DZK" localSheetId="1">[2]Overview!#REF!</definedName>
    <definedName name="CWD_DZK">[3]Overview!#REF!</definedName>
    <definedName name="diff_MuMo_act" localSheetId="1">[2]Overview!#REF!</definedName>
    <definedName name="diff_MuMo_act">[3]Overview!#REF!</definedName>
    <definedName name="diff_MuMo_plan" localSheetId="1">[2]Overview!#REF!</definedName>
    <definedName name="diff_MuMo_plan">[3]Overview!#REF!</definedName>
    <definedName name="discount_DZK" localSheetId="1">[2]Overview!$C$4</definedName>
    <definedName name="discount_DZK">[3]Overview!$C$4</definedName>
    <definedName name="discount_storage_entry" localSheetId="1">[2]Overview!$C$5</definedName>
    <definedName name="discount_storage_entry">[3]Overview!$C$5</definedName>
    <definedName name="discount_storage_exit" localSheetId="1">[2]Overview!$C$6</definedName>
    <definedName name="discount_storage_exit">[3]Overview!$C$6</definedName>
    <definedName name="_xlnm.Print_Area" localSheetId="1">'CAA (com)'!$A$1:$U$43</definedName>
    <definedName name="EX_split_entry_theor" localSheetId="1">[2]VTPB!$C$26</definedName>
    <definedName name="EX_split_entry_theor">[3]VTPB!$C$26</definedName>
    <definedName name="GCV" localSheetId="1">[2]Overview!$C$3</definedName>
    <definedName name="GCV">[3]Overview!$C$3</definedName>
    <definedName name="ITC_cap" localSheetId="1">#REF!</definedName>
    <definedName name="ITC_cap">#REF!</definedName>
    <definedName name="ITC_cap_GCA" localSheetId="1">#REF!</definedName>
    <definedName name="ITC_cap_GCA">#REF!</definedName>
    <definedName name="ITC_cap_TAG" localSheetId="1">#REF!</definedName>
    <definedName name="ITC_cap_TAG">#REF!</definedName>
    <definedName name="ITC_from_GCA" localSheetId="1">#REF!</definedName>
    <definedName name="ITC_from_GCA">#REF!</definedName>
    <definedName name="ITC_from_TAG" localSheetId="1">#REF!</definedName>
    <definedName name="ITC_from_TAG">#REF!</definedName>
    <definedName name="ITC_rescaling_required" localSheetId="1">#REF!</definedName>
    <definedName name="ITC_rescaling_required">#REF!</definedName>
    <definedName name="keep_constant" localSheetId="1">[2]Overview!#REF!</definedName>
    <definedName name="keep_constant">[3]Overview!#REF!</definedName>
    <definedName name="manual_split" localSheetId="1">[2]Overview!#REF!</definedName>
    <definedName name="manual_split">[3]Overview!#REF!</definedName>
    <definedName name="max_decrease" localSheetId="1">[2]Overview!#REF!</definedName>
    <definedName name="max_decrease">[3]Overview!#REF!</definedName>
    <definedName name="max_decrease_m" localSheetId="1">[2]Overview!#REF!</definedName>
    <definedName name="max_decrease_m">[3]Overview!#REF!</definedName>
    <definedName name="max_increase" localSheetId="1">[2]Overview!$C$8</definedName>
    <definedName name="max_increase">[3]Overview!$C$8</definedName>
    <definedName name="max_increase_BgmT" localSheetId="1">[2]Overview!#REF!</definedName>
    <definedName name="max_increase_BgmT">[3]Overview!#REF!</definedName>
    <definedName name="max_increase_stor" localSheetId="1">[2]Overview!#REF!</definedName>
    <definedName name="max_increase_stor">[3]Overview!#REF!</definedName>
    <definedName name="max_increaseBgmT" localSheetId="1">[2]Overview!#REF!</definedName>
    <definedName name="max_increaseBgmT">[3]Overview!#REF!</definedName>
    <definedName name="rescaling_entry" localSheetId="1">[2]VTPB!#REF!</definedName>
    <definedName name="rescaling_entry">[3]VTPB!#REF!</definedName>
    <definedName name="rescaling_exit" localSheetId="1">[2]VTPB!#REF!</definedName>
    <definedName name="rescaling_exit">[3]VTPB!#REF!</definedName>
    <definedName name="scenario_BMGTex" localSheetId="1">[2]Overview!#REF!</definedName>
    <definedName name="scenario_BMGTex">[3]Overview!#REF!</definedName>
    <definedName name="scenario_costs" localSheetId="1">[2]Overview!#REF!</definedName>
    <definedName name="scenario_costs">[3]Overview!#REF!</definedName>
    <definedName name="scenario_flows" localSheetId="1">[2]Overview!#REF!</definedName>
    <definedName name="scenario_flows">[3]Overview!#REF!</definedName>
    <definedName name="scenario_refvol" localSheetId="1">[2]Overview!#REF!</definedName>
    <definedName name="scenario_refvol">[3]Overview!#REF!</definedName>
    <definedName name="scenario_tariffs" localSheetId="1">[2]Overview!#REF!</definedName>
    <definedName name="scenario_tariffs">[3]Overview!#REF!</definedName>
    <definedName name="Solver_Condition" localSheetId="1">#REF!</definedName>
    <definedName name="Solver_Condition">#REF!</definedName>
    <definedName name="Solver_Debug" localSheetId="1">#REF!</definedName>
    <definedName name="Solver_Debug">#REF!</definedName>
    <definedName name="Solver_Params" localSheetId="1">#REF!</definedName>
    <definedName name="Solver_Params">#REF!</definedName>
    <definedName name="Solver_run" localSheetId="1">#REF!</definedName>
    <definedName name="Solver_run">#REF!</definedName>
    <definedName name="SolverVar1" localSheetId="1">#REF!</definedName>
    <definedName name="SolverVar1">#REF!</definedName>
    <definedName name="SolverVar10" localSheetId="1">#REF!</definedName>
    <definedName name="SolverVar10">#REF!</definedName>
    <definedName name="SolverVar11" localSheetId="1">#REF!</definedName>
    <definedName name="SolverVar11">#REF!</definedName>
    <definedName name="SolverVar2" localSheetId="1">#REF!</definedName>
    <definedName name="SolverVar2">#REF!</definedName>
    <definedName name="SolverVar3" localSheetId="1">#REF!</definedName>
    <definedName name="SolverVar3">#REF!</definedName>
    <definedName name="SolverVar4" localSheetId="1">#REF!</definedName>
    <definedName name="SolverVar4">#REF!</definedName>
    <definedName name="SolverVar5" localSheetId="1">#REF!</definedName>
    <definedName name="SolverVar5">#REF!</definedName>
    <definedName name="SolverVar6" localSheetId="1">#REF!</definedName>
    <definedName name="SolverVar6">#REF!</definedName>
    <definedName name="SolverVar7" localSheetId="1">#REF!</definedName>
    <definedName name="SolverVar7">#REF!</definedName>
    <definedName name="SolverVar8" localSheetId="1">#REF!</definedName>
    <definedName name="SolverVar8">#REF!</definedName>
    <definedName name="SolverVar9" localSheetId="1">#REF!</definedName>
    <definedName name="SolverVar9">#REF!</definedName>
    <definedName name="SolverVarBase" localSheetId="1">#REF!</definedName>
    <definedName name="SolverVarBase">#REF!</definedName>
    <definedName name="VG_discount" localSheetId="1">[2]Overview!$C$7</definedName>
    <definedName name="VG_discount">[3]Overview!$C$7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" i="1" l="1"/>
  <c r="E23" i="1"/>
  <c r="E22" i="1"/>
  <c r="P16" i="2" l="1"/>
  <c r="O13" i="2"/>
  <c r="R15" i="2"/>
  <c r="R14" i="2"/>
  <c r="R13" i="2"/>
  <c r="R12" i="2"/>
  <c r="R11" i="2"/>
  <c r="O11" i="2"/>
  <c r="N11" i="2"/>
  <c r="O9" i="2"/>
  <c r="R8" i="2"/>
  <c r="O8" i="2"/>
  <c r="N8" i="2"/>
  <c r="R7" i="2"/>
  <c r="O7" i="2"/>
  <c r="N7" i="2"/>
  <c r="R6" i="2"/>
  <c r="O6" i="2"/>
  <c r="T6" i="2" s="1"/>
  <c r="N6" i="2" a="1"/>
  <c r="N6" i="2" s="1"/>
  <c r="D18" i="1"/>
  <c r="D17" i="1"/>
  <c r="D8" i="1"/>
  <c r="D14" i="1"/>
  <c r="D24" i="1"/>
  <c r="D23" i="1"/>
  <c r="D22" i="1"/>
  <c r="D25" i="1"/>
  <c r="F25" i="1" s="1"/>
  <c r="T7" i="2" l="1"/>
  <c r="T13" i="2"/>
  <c r="T11" i="2"/>
  <c r="T8" i="2"/>
  <c r="R10" i="2"/>
  <c r="Q10" i="2" s="1"/>
  <c r="E17" i="2"/>
  <c r="E18" i="2" s="1"/>
  <c r="Q13" i="2"/>
  <c r="F17" i="2"/>
  <c r="F18" i="2" s="1"/>
  <c r="N12" i="2"/>
  <c r="G17" i="2"/>
  <c r="G18" i="2" s="1"/>
  <c r="R9" i="2"/>
  <c r="F24" i="2" s="1"/>
  <c r="O12" i="2"/>
  <c r="T12" i="2" s="1"/>
  <c r="H17" i="2"/>
  <c r="H18" i="2" s="1"/>
  <c r="N15" i="2"/>
  <c r="I17" i="2"/>
  <c r="I18" i="2" s="1"/>
  <c r="Q12" i="2"/>
  <c r="O15" i="2"/>
  <c r="T15" i="2" s="1"/>
  <c r="J17" i="2"/>
  <c r="J18" i="2" s="1"/>
  <c r="K17" i="2"/>
  <c r="K18" i="2" s="1"/>
  <c r="Q8" i="2"/>
  <c r="S8" i="2" s="1"/>
  <c r="Q7" i="2"/>
  <c r="N14" i="2"/>
  <c r="Q15" i="2"/>
  <c r="L17" i="2"/>
  <c r="L18" i="2" s="1"/>
  <c r="F25" i="2"/>
  <c r="O14" i="2"/>
  <c r="T14" i="2" s="1"/>
  <c r="M17" i="2"/>
  <c r="M18" i="2" s="1"/>
  <c r="F26" i="2" a="1"/>
  <c r="F26" i="2" s="1"/>
  <c r="O10" i="2"/>
  <c r="N13" i="2"/>
  <c r="Q14" i="2"/>
  <c r="N10" i="2"/>
  <c r="Q11" i="2"/>
  <c r="S11" i="2" s="1"/>
  <c r="Q6" i="2"/>
  <c r="N9" i="2"/>
  <c r="S13" i="2" l="1"/>
  <c r="S14" i="2"/>
  <c r="S15" i="2"/>
  <c r="F28" i="2"/>
  <c r="F40" i="2" s="1"/>
  <c r="S6" i="2"/>
  <c r="S10" i="2"/>
  <c r="S12" i="2"/>
  <c r="F31" i="2"/>
  <c r="T10" i="2"/>
  <c r="F34" i="2"/>
  <c r="S7" i="2"/>
  <c r="Q9" i="2"/>
  <c r="S9" i="2" s="1"/>
  <c r="T9" i="2"/>
  <c r="F33" i="2" s="1"/>
  <c r="F35" i="2" s="1"/>
  <c r="F23" i="2" l="1"/>
  <c r="F27" i="2" s="1"/>
  <c r="F39" i="2" s="1"/>
  <c r="F41" i="2" s="1"/>
  <c r="E42" i="2" s="1"/>
  <c r="F30" i="2"/>
  <c r="F3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<sst xmlns="http://schemas.openxmlformats.org/spreadsheetml/2006/main" count="147" uniqueCount="101">
  <si>
    <t>GCA Exit</t>
  </si>
  <si>
    <t>TAG Exit</t>
  </si>
  <si>
    <t>TAG Entry</t>
  </si>
  <si>
    <t>Eingaben</t>
  </si>
  <si>
    <t>Input</t>
  </si>
  <si>
    <t>GCA Exit Inland/domestic</t>
  </si>
  <si>
    <t>GCA Entry</t>
  </si>
  <si>
    <t>TAG Exit Inland/domestic</t>
  </si>
  <si>
    <t>Speicher/Storage Exit</t>
  </si>
  <si>
    <t>Speicher/storage Entry</t>
  </si>
  <si>
    <t>Jahressumme</t>
  </si>
  <si>
    <t>Yearly sum</t>
  </si>
  <si>
    <t>kWh</t>
  </si>
  <si>
    <t>Mehrkosten GCA</t>
  </si>
  <si>
    <t>Additional Cost GCA</t>
  </si>
  <si>
    <t>EUR</t>
  </si>
  <si>
    <t>Mehrkosten TAG</t>
  </si>
  <si>
    <t>Additional cost TAG</t>
  </si>
  <si>
    <t>Mehrkosten Gesamt</t>
  </si>
  <si>
    <t>Additional Cost sum</t>
  </si>
  <si>
    <t>Rabatt Speicher Exit</t>
  </si>
  <si>
    <t>Discount storage exit</t>
  </si>
  <si>
    <t>%</t>
  </si>
  <si>
    <t>Rabatt Speicher Entry</t>
  </si>
  <si>
    <t>Discount storage entry</t>
  </si>
  <si>
    <t>Erlösbeitrag Exit</t>
  </si>
  <si>
    <t>Part of earnings exit</t>
  </si>
  <si>
    <t>Erlösbeitrag Entry</t>
  </si>
  <si>
    <t>Part of earnings entry</t>
  </si>
  <si>
    <t>Kalkulation</t>
  </si>
  <si>
    <t>Calculation</t>
  </si>
  <si>
    <t>Gesamt Exit</t>
  </si>
  <si>
    <t>Total Exit</t>
  </si>
  <si>
    <t>Gesamt Entry</t>
  </si>
  <si>
    <t>Total Entry</t>
  </si>
  <si>
    <t>Gesamt Speicher Exit</t>
  </si>
  <si>
    <t>Total storage Exit</t>
  </si>
  <si>
    <t>Gesamt Speicher Entry</t>
  </si>
  <si>
    <t>Total storage Entry</t>
  </si>
  <si>
    <t>Eingabe möglich</t>
  </si>
  <si>
    <t>Input possible</t>
  </si>
  <si>
    <t>Ausgleichszahlungen (GCA-&gt;TAG)</t>
  </si>
  <si>
    <t>ITC  (GCA-&gt;TAG)</t>
  </si>
  <si>
    <t>Anteil an Erlösen</t>
  </si>
  <si>
    <t>Share of the earnings</t>
  </si>
  <si>
    <t>Exit</t>
  </si>
  <si>
    <t>Classification:</t>
  </si>
  <si>
    <t>Cross</t>
  </si>
  <si>
    <t>Intra</t>
  </si>
  <si>
    <t>km</t>
  </si>
  <si>
    <t>MWh/h</t>
  </si>
  <si>
    <t>MWh/h*km</t>
  </si>
  <si>
    <t>EUR/MWh</t>
  </si>
  <si>
    <t>Exit East</t>
  </si>
  <si>
    <t>Exit West</t>
  </si>
  <si>
    <t>Exit Arnoldstein</t>
  </si>
  <si>
    <t>Exit Murfeld</t>
  </si>
  <si>
    <t>Exit Storage</t>
  </si>
  <si>
    <t>Exit VG-Kärnten</t>
  </si>
  <si>
    <t>Exit VG1</t>
  </si>
  <si>
    <t>Weighted distance for each entry point to intra exits</t>
  </si>
  <si>
    <t xml:space="preserve"> Weighted distance for each entry point to cross exits</t>
  </si>
  <si>
    <t>Total entry allocation</t>
  </si>
  <si>
    <t>Entry capacity (Intra-Use)</t>
  </si>
  <si>
    <t>Entry capacity (Cross-Use)</t>
  </si>
  <si>
    <t>Driver for each Entry (Intra-Use)</t>
  </si>
  <si>
    <t>Driver for each Entry (Cross-Use)</t>
  </si>
  <si>
    <t>Entry tariff</t>
  </si>
  <si>
    <t>FZK</t>
  </si>
  <si>
    <t>DZK</t>
  </si>
  <si>
    <t>Entry</t>
  </si>
  <si>
    <t>Arnoldstein</t>
  </si>
  <si>
    <t>Baumgarten</t>
  </si>
  <si>
    <t>Mosonmagyarovar</t>
  </si>
  <si>
    <t>Murfeld</t>
  </si>
  <si>
    <t>Oberkappel</t>
  </si>
  <si>
    <t>Storage 7-fields</t>
  </si>
  <si>
    <t>Storage MAB</t>
  </si>
  <si>
    <t>Überackern</t>
  </si>
  <si>
    <t>Verteilergebiet</t>
  </si>
  <si>
    <t>Total exit cap. MWh/h</t>
  </si>
  <si>
    <t>Weighted distance (km) for each exit point to the group of entry points</t>
  </si>
  <si>
    <t>Driver for Exit Points</t>
  </si>
  <si>
    <t>Exit tariff EUR/MWh</t>
  </si>
  <si>
    <t>Entry revenues dedicated to Intra (TEUR)</t>
  </si>
  <si>
    <t>Entry revenues dedicated to Cross (TEUR)</t>
  </si>
  <si>
    <t>Exit revenues from Intra (TEUR)</t>
  </si>
  <si>
    <t>Exit revenues from Cross (TEUR)</t>
  </si>
  <si>
    <t>Revenue for Intra</t>
  </si>
  <si>
    <t>Revenue for Cross</t>
  </si>
  <si>
    <t>Cost driver for Entry Intra</t>
  </si>
  <si>
    <t>Cost driver for Exit Intra</t>
  </si>
  <si>
    <t>Cost driver for Intra</t>
  </si>
  <si>
    <t>Cost driver for Entry Cross</t>
  </si>
  <si>
    <t>Cost driver for Exit Cross</t>
  </si>
  <si>
    <t>Cost driver for Cross</t>
  </si>
  <si>
    <t>TEST results</t>
  </si>
  <si>
    <t>Ratio intra</t>
  </si>
  <si>
    <t>Ratio cross</t>
  </si>
  <si>
    <t>CAA cap.</t>
  </si>
  <si>
    <t>Tarif / Tariff (EUR/MWh)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</si>
</sst>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_-* #,##0.000_-;\-* #,##0.000_-;_-* &quot;-&quot;??_-;_-@_-"/>
    <numFmt numFmtId="167" formatCode="_-* #,##0.00\ _€_-;\-* #,##0.00\ _€_-;_-* &quot;-&quot;??\ _€_-;_-@_-"/>
    <numFmt numFmtId="168" formatCode="#,##0\ _€"/>
    <numFmt numFmtId="169" formatCode="#,##0.00\ _€"/>
    <numFmt numFmtId="170" formatCode="_-* #,##0\ _€_-;\-* #,##0\ _€_-;_-* &quot;-&quot;??\ _€_-;_-@_-"/>
    <numFmt numFmtId="171" formatCode="0.000"/>
    <numFmt numFmtId="172" formatCode="#,##0.0000\ _€"/>
    <numFmt numFmtId="173" formatCode="_-* #,##0.0000_-;\-* #,##0.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6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007E69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3">
    <xf numFmtId="0" fontId="0" fillId="0" borderId="0" xfId="0"/>
    <xf numFmtId="164" fontId="7" fillId="0" borderId="15" xfId="0" applyNumberFormat="1" applyFont="1" applyBorder="1" applyProtection="1">
      <protection hidden="1"/>
    </xf>
    <xf numFmtId="164" fontId="7" fillId="0" borderId="11" xfId="0" applyNumberFormat="1" applyFont="1" applyBorder="1" applyProtection="1">
      <protection hidden="1"/>
    </xf>
    <xf numFmtId="164" fontId="0" fillId="0" borderId="2" xfId="0" applyNumberFormat="1" applyBorder="1" applyProtection="1">
      <protection hidden="1"/>
    </xf>
    <xf numFmtId="164" fontId="0" fillId="0" borderId="9" xfId="0" applyNumberFormat="1" applyBorder="1" applyProtection="1">
      <protection hidden="1"/>
    </xf>
    <xf numFmtId="164" fontId="0" fillId="0" borderId="0" xfId="0" applyNumberFormat="1" applyBorder="1" applyProtection="1">
      <protection hidden="1"/>
    </xf>
    <xf numFmtId="43" fontId="0" fillId="0" borderId="10" xfId="1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5" borderId="0" xfId="0" applyFill="1" applyProtection="1">
      <protection hidden="1"/>
    </xf>
    <xf numFmtId="0" fontId="7" fillId="5" borderId="0" xfId="2" applyFont="1" applyFill="1" applyProtection="1">
      <protection hidden="1"/>
    </xf>
    <xf numFmtId="0" fontId="3" fillId="0" borderId="0" xfId="2" applyFont="1" applyProtection="1">
      <protection hidden="1"/>
    </xf>
    <xf numFmtId="0" fontId="18" fillId="3" borderId="20" xfId="2" applyFont="1" applyFill="1" applyBorder="1" applyAlignment="1" applyProtection="1">
      <alignment vertical="center"/>
      <protection hidden="1"/>
    </xf>
    <xf numFmtId="0" fontId="18" fillId="3" borderId="36" xfId="2" applyFont="1" applyFill="1" applyBorder="1" applyAlignment="1" applyProtection="1">
      <alignment vertical="center"/>
      <protection hidden="1"/>
    </xf>
    <xf numFmtId="0" fontId="7" fillId="6" borderId="37" xfId="0" applyFont="1" applyFill="1" applyBorder="1" applyAlignment="1" applyProtection="1">
      <alignment horizontal="center"/>
      <protection hidden="1"/>
    </xf>
    <xf numFmtId="0" fontId="18" fillId="3" borderId="22" xfId="2" applyFont="1" applyFill="1" applyBorder="1" applyAlignment="1" applyProtection="1">
      <alignment vertical="center"/>
      <protection hidden="1"/>
    </xf>
    <xf numFmtId="0" fontId="18" fillId="3" borderId="50" xfId="2" applyFont="1" applyFill="1" applyBorder="1" applyAlignment="1" applyProtection="1">
      <alignment vertical="center"/>
      <protection hidden="1"/>
    </xf>
    <xf numFmtId="0" fontId="0" fillId="5" borderId="0" xfId="0" applyFill="1" applyAlignment="1" applyProtection="1">
      <alignment wrapText="1"/>
      <protection hidden="1"/>
    </xf>
    <xf numFmtId="0" fontId="3" fillId="4" borderId="12" xfId="2" applyFont="1" applyFill="1" applyBorder="1" applyAlignment="1" applyProtection="1">
      <alignment horizontal="center" vertical="center" wrapText="1"/>
      <protection hidden="1"/>
    </xf>
    <xf numFmtId="0" fontId="3" fillId="3" borderId="11" xfId="2" applyFont="1" applyFill="1" applyBorder="1" applyAlignment="1" applyProtection="1">
      <alignment horizontal="center" vertical="center" wrapText="1"/>
      <protection hidden="1"/>
    </xf>
    <xf numFmtId="0" fontId="3" fillId="3" borderId="8" xfId="2" applyFont="1" applyFill="1" applyBorder="1" applyAlignment="1" applyProtection="1">
      <alignment horizontal="center" vertical="center" wrapText="1"/>
      <protection hidden="1"/>
    </xf>
    <xf numFmtId="0" fontId="3" fillId="3" borderId="17" xfId="2" applyFont="1" applyFill="1" applyBorder="1" applyAlignment="1" applyProtection="1">
      <alignment horizontal="center" vertical="center" wrapText="1"/>
      <protection hidden="1"/>
    </xf>
    <xf numFmtId="0" fontId="3" fillId="4" borderId="12" xfId="2" applyFont="1" applyFill="1" applyBorder="1" applyAlignment="1" applyProtection="1">
      <alignment horizontal="left" wrapText="1"/>
      <protection hidden="1"/>
    </xf>
    <xf numFmtId="0" fontId="3" fillId="4" borderId="12" xfId="2" applyFont="1" applyFill="1" applyBorder="1" applyAlignment="1" applyProtection="1">
      <alignment horizontal="right" wrapText="1"/>
      <protection hidden="1"/>
    </xf>
    <xf numFmtId="0" fontId="3" fillId="3" borderId="11" xfId="2" applyFont="1" applyFill="1" applyBorder="1" applyAlignment="1" applyProtection="1">
      <alignment horizontal="center" wrapText="1"/>
      <protection hidden="1"/>
    </xf>
    <xf numFmtId="0" fontId="3" fillId="3" borderId="10" xfId="2" applyFont="1" applyFill="1" applyBorder="1" applyAlignment="1" applyProtection="1">
      <alignment horizontal="center" wrapText="1"/>
      <protection hidden="1"/>
    </xf>
    <xf numFmtId="0" fontId="3" fillId="3" borderId="8" xfId="2" applyFont="1" applyFill="1" applyBorder="1" applyAlignment="1" applyProtection="1">
      <alignment horizontal="center" wrapText="1"/>
      <protection hidden="1"/>
    </xf>
    <xf numFmtId="0" fontId="3" fillId="3" borderId="18" xfId="2" applyFont="1" applyFill="1" applyBorder="1" applyAlignment="1" applyProtection="1">
      <alignment horizontal="center" wrapText="1"/>
      <protection hidden="1"/>
    </xf>
    <xf numFmtId="0" fontId="3" fillId="4" borderId="38" xfId="2" applyFont="1" applyFill="1" applyBorder="1" applyAlignment="1" applyProtection="1">
      <alignment vertical="center"/>
      <protection hidden="1"/>
    </xf>
    <xf numFmtId="0" fontId="3" fillId="4" borderId="5" xfId="2" applyFont="1" applyFill="1" applyBorder="1" applyAlignment="1" applyProtection="1">
      <alignment horizontal="left" vertical="center"/>
      <protection hidden="1"/>
    </xf>
    <xf numFmtId="2" fontId="7" fillId="0" borderId="11" xfId="2" applyNumberFormat="1" applyFont="1" applyBorder="1" applyAlignment="1" applyProtection="1">
      <alignment vertical="center"/>
      <protection hidden="1"/>
    </xf>
    <xf numFmtId="1" fontId="7" fillId="0" borderId="11" xfId="0" applyNumberFormat="1" applyFont="1" applyBorder="1" applyAlignment="1" applyProtection="1">
      <alignment horizontal="right"/>
      <protection hidden="1"/>
    </xf>
    <xf numFmtId="168" fontId="12" fillId="7" borderId="11" xfId="2" applyNumberFormat="1" applyFont="1" applyFill="1" applyBorder="1" applyAlignment="1" applyProtection="1">
      <alignment horizontal="right"/>
      <protection hidden="1"/>
    </xf>
    <xf numFmtId="168" fontId="7" fillId="5" borderId="11" xfId="2" applyNumberFormat="1" applyFont="1" applyFill="1" applyBorder="1" applyAlignment="1" applyProtection="1">
      <alignment horizontal="right"/>
      <protection hidden="1"/>
    </xf>
    <xf numFmtId="168" fontId="7" fillId="5" borderId="10" xfId="2" applyNumberFormat="1" applyFont="1" applyFill="1" applyBorder="1" applyAlignment="1" applyProtection="1">
      <alignment horizontal="right"/>
      <protection hidden="1"/>
    </xf>
    <xf numFmtId="168" fontId="7" fillId="5" borderId="9" xfId="2" applyNumberFormat="1" applyFont="1" applyFill="1" applyBorder="1" applyAlignment="1" applyProtection="1">
      <alignment horizontal="right"/>
      <protection hidden="1"/>
    </xf>
    <xf numFmtId="0" fontId="3" fillId="4" borderId="26" xfId="2" applyFont="1" applyFill="1" applyBorder="1" applyAlignment="1" applyProtection="1">
      <alignment vertical="center"/>
      <protection hidden="1"/>
    </xf>
    <xf numFmtId="0" fontId="3" fillId="4" borderId="8" xfId="2" applyFont="1" applyFill="1" applyBorder="1" applyAlignment="1" applyProtection="1">
      <alignment horizontal="left" vertical="center"/>
      <protection hidden="1"/>
    </xf>
    <xf numFmtId="170" fontId="0" fillId="5" borderId="0" xfId="3" applyNumberFormat="1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3" fillId="4" borderId="39" xfId="2" applyFont="1" applyFill="1" applyBorder="1" applyAlignment="1" applyProtection="1">
      <alignment vertical="center"/>
      <protection hidden="1"/>
    </xf>
    <xf numFmtId="0" fontId="3" fillId="4" borderId="40" xfId="2" applyFont="1" applyFill="1" applyBorder="1" applyAlignment="1" applyProtection="1">
      <alignment horizontal="left" vertical="center"/>
      <protection hidden="1"/>
    </xf>
    <xf numFmtId="2" fontId="7" fillId="0" borderId="41" xfId="2" applyNumberFormat="1" applyFont="1" applyBorder="1" applyAlignment="1" applyProtection="1">
      <alignment vertical="center"/>
      <protection hidden="1"/>
    </xf>
    <xf numFmtId="1" fontId="7" fillId="0" borderId="41" xfId="0" applyNumberFormat="1" applyFont="1" applyBorder="1" applyAlignment="1" applyProtection="1">
      <alignment horizontal="right"/>
      <protection hidden="1"/>
    </xf>
    <xf numFmtId="168" fontId="12" fillId="7" borderId="41" xfId="2" applyNumberFormat="1" applyFont="1" applyFill="1" applyBorder="1" applyAlignment="1" applyProtection="1">
      <alignment horizontal="right"/>
      <protection hidden="1"/>
    </xf>
    <xf numFmtId="168" fontId="7" fillId="5" borderId="41" xfId="2" applyNumberFormat="1" applyFont="1" applyFill="1" applyBorder="1" applyAlignment="1" applyProtection="1">
      <alignment horizontal="right"/>
      <protection hidden="1"/>
    </xf>
    <xf numFmtId="168" fontId="7" fillId="5" borderId="42" xfId="2" applyNumberFormat="1" applyFont="1" applyFill="1" applyBorder="1" applyAlignment="1" applyProtection="1">
      <alignment horizontal="right"/>
      <protection hidden="1"/>
    </xf>
    <xf numFmtId="168" fontId="7" fillId="5" borderId="43" xfId="2" applyNumberFormat="1" applyFont="1" applyFill="1" applyBorder="1" applyAlignment="1" applyProtection="1">
      <alignment horizontal="right"/>
      <protection hidden="1"/>
    </xf>
    <xf numFmtId="168" fontId="10" fillId="7" borderId="37" xfId="2" applyNumberFormat="1" applyFont="1" applyFill="1" applyBorder="1" applyProtection="1">
      <protection hidden="1"/>
    </xf>
    <xf numFmtId="168" fontId="10" fillId="7" borderId="44" xfId="2" applyNumberFormat="1" applyFont="1" applyFill="1" applyBorder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168" fontId="10" fillId="0" borderId="35" xfId="0" applyNumberFormat="1" applyFont="1" applyBorder="1" applyProtection="1">
      <protection hidden="1"/>
    </xf>
    <xf numFmtId="168" fontId="13" fillId="5" borderId="0" xfId="2" applyNumberFormat="1" applyFont="1" applyFill="1" applyProtection="1">
      <protection hidden="1"/>
    </xf>
    <xf numFmtId="0" fontId="0" fillId="5" borderId="0" xfId="0" applyFill="1" applyAlignment="1" applyProtection="1">
      <alignment horizontal="center"/>
      <protection hidden="1"/>
    </xf>
    <xf numFmtId="170" fontId="10" fillId="5" borderId="0" xfId="3" applyNumberFormat="1" applyFont="1" applyFill="1" applyProtection="1">
      <protection hidden="1"/>
    </xf>
    <xf numFmtId="168" fontId="0" fillId="0" borderId="11" xfId="2" applyNumberFormat="1" applyFont="1" applyBorder="1" applyAlignment="1" applyProtection="1">
      <alignment horizontal="right"/>
      <protection hidden="1"/>
    </xf>
    <xf numFmtId="168" fontId="0" fillId="0" borderId="45" xfId="2" applyNumberFormat="1" applyFont="1" applyBorder="1" applyAlignment="1" applyProtection="1">
      <alignment horizontal="right"/>
      <protection hidden="1"/>
    </xf>
    <xf numFmtId="1" fontId="0" fillId="5" borderId="0" xfId="0" applyNumberFormat="1" applyFill="1" applyProtection="1">
      <protection hidden="1"/>
    </xf>
    <xf numFmtId="168" fontId="13" fillId="0" borderId="0" xfId="2" applyNumberFormat="1" applyFont="1" applyFill="1" applyProtection="1">
      <protection hidden="1"/>
    </xf>
    <xf numFmtId="168" fontId="0" fillId="5" borderId="0" xfId="2" applyNumberFormat="1" applyFont="1" applyFill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168" fontId="0" fillId="0" borderId="0" xfId="0" applyNumberFormat="1" applyFill="1" applyAlignment="1" applyProtection="1">
      <alignment horizontal="center"/>
      <protection hidden="1"/>
    </xf>
    <xf numFmtId="168" fontId="0" fillId="5" borderId="0" xfId="0" applyNumberFormat="1" applyFill="1" applyAlignment="1" applyProtection="1">
      <alignment horizontal="center"/>
      <protection hidden="1"/>
    </xf>
    <xf numFmtId="10" fontId="0" fillId="5" borderId="0" xfId="4" applyNumberFormat="1" applyFont="1" applyFill="1" applyProtection="1">
      <protection hidden="1"/>
    </xf>
    <xf numFmtId="0" fontId="3" fillId="5" borderId="0" xfId="2" applyFont="1" applyFill="1" applyAlignment="1" applyProtection="1">
      <alignment vertical="center"/>
      <protection hidden="1"/>
    </xf>
    <xf numFmtId="0" fontId="3" fillId="5" borderId="0" xfId="2" applyFont="1" applyFill="1" applyAlignment="1" applyProtection="1">
      <alignment vertical="center" wrapText="1"/>
      <protection hidden="1"/>
    </xf>
    <xf numFmtId="169" fontId="7" fillId="5" borderId="0" xfId="2" applyNumberFormat="1" applyFont="1" applyFill="1" applyAlignment="1" applyProtection="1">
      <alignment horizontal="right"/>
      <protection hidden="1"/>
    </xf>
    <xf numFmtId="168" fontId="10" fillId="5" borderId="0" xfId="0" applyNumberFormat="1" applyFont="1" applyFill="1" applyProtection="1">
      <protection hidden="1"/>
    </xf>
    <xf numFmtId="170" fontId="14" fillId="5" borderId="0" xfId="0" applyNumberFormat="1" applyFont="1" applyFill="1" applyProtection="1">
      <protection hidden="1"/>
    </xf>
    <xf numFmtId="3" fontId="0" fillId="5" borderId="0" xfId="0" applyNumberFormat="1" applyFill="1" applyProtection="1">
      <protection hidden="1"/>
    </xf>
    <xf numFmtId="3" fontId="15" fillId="5" borderId="0" xfId="0" applyNumberFormat="1" applyFont="1" applyFill="1" applyProtection="1">
      <protection hidden="1"/>
    </xf>
    <xf numFmtId="0" fontId="7" fillId="5" borderId="0" xfId="0" applyFont="1" applyFill="1" applyProtection="1">
      <protection hidden="1"/>
    </xf>
    <xf numFmtId="3" fontId="0" fillId="5" borderId="44" xfId="0" applyNumberFormat="1" applyFill="1" applyBorder="1" applyProtection="1">
      <protection hidden="1"/>
    </xf>
    <xf numFmtId="0" fontId="16" fillId="5" borderId="0" xfId="0" applyFont="1" applyFill="1" applyProtection="1">
      <protection hidden="1"/>
    </xf>
    <xf numFmtId="0" fontId="14" fillId="5" borderId="0" xfId="0" applyFont="1" applyFill="1" applyAlignment="1" applyProtection="1">
      <alignment horizontal="right"/>
      <protection hidden="1"/>
    </xf>
    <xf numFmtId="3" fontId="7" fillId="5" borderId="45" xfId="0" applyNumberFormat="1" applyFont="1" applyFill="1" applyBorder="1" applyProtection="1">
      <protection hidden="1"/>
    </xf>
    <xf numFmtId="0" fontId="17" fillId="5" borderId="0" xfId="0" applyFont="1" applyFill="1" applyProtection="1">
      <protection hidden="1"/>
    </xf>
    <xf numFmtId="0" fontId="6" fillId="5" borderId="0" xfId="0" applyFont="1" applyFill="1" applyProtection="1">
      <protection hidden="1"/>
    </xf>
    <xf numFmtId="0" fontId="6" fillId="5" borderId="0" xfId="0" applyFont="1" applyFill="1" applyAlignment="1" applyProtection="1">
      <alignment horizontal="right"/>
      <protection hidden="1"/>
    </xf>
    <xf numFmtId="3" fontId="0" fillId="5" borderId="45" xfId="0" applyNumberFormat="1" applyFill="1" applyBorder="1" applyProtection="1">
      <protection hidden="1"/>
    </xf>
    <xf numFmtId="0" fontId="6" fillId="5" borderId="0" xfId="0" applyFont="1" applyFill="1" applyAlignment="1" applyProtection="1">
      <alignment horizontal="center"/>
      <protection hidden="1"/>
    </xf>
    <xf numFmtId="3" fontId="12" fillId="5" borderId="55" xfId="0" applyNumberFormat="1" applyFont="1" applyFill="1" applyBorder="1" applyProtection="1">
      <protection hidden="1"/>
    </xf>
    <xf numFmtId="165" fontId="7" fillId="5" borderId="0" xfId="4" applyNumberFormat="1" applyFont="1" applyFill="1" applyProtection="1">
      <protection hidden="1"/>
    </xf>
    <xf numFmtId="3" fontId="12" fillId="5" borderId="47" xfId="0" applyNumberFormat="1" applyFont="1" applyFill="1" applyBorder="1" applyProtection="1">
      <protection hidden="1"/>
    </xf>
    <xf numFmtId="170" fontId="11" fillId="5" borderId="0" xfId="3" applyNumberFormat="1" applyFont="1" applyFill="1" applyProtection="1">
      <protection hidden="1"/>
    </xf>
    <xf numFmtId="9" fontId="0" fillId="5" borderId="0" xfId="4" applyFont="1" applyFill="1" applyProtection="1">
      <protection hidden="1"/>
    </xf>
    <xf numFmtId="0" fontId="0" fillId="5" borderId="0" xfId="0" applyFill="1" applyAlignment="1" applyProtection="1">
      <alignment horizontal="left"/>
      <protection hidden="1"/>
    </xf>
    <xf numFmtId="3" fontId="7" fillId="5" borderId="0" xfId="0" applyNumberFormat="1" applyFont="1" applyFill="1" applyProtection="1">
      <protection hidden="1"/>
    </xf>
    <xf numFmtId="3" fontId="7" fillId="5" borderId="56" xfId="0" applyNumberFormat="1" applyFont="1" applyFill="1" applyBorder="1" applyProtection="1">
      <protection hidden="1"/>
    </xf>
    <xf numFmtId="3" fontId="7" fillId="5" borderId="55" xfId="0" applyNumberFormat="1" applyFont="1" applyFill="1" applyBorder="1" applyProtection="1">
      <protection hidden="1"/>
    </xf>
    <xf numFmtId="3" fontId="12" fillId="5" borderId="45" xfId="0" applyNumberFormat="1" applyFont="1" applyFill="1" applyBorder="1" applyProtection="1">
      <protection hidden="1"/>
    </xf>
    <xf numFmtId="165" fontId="0" fillId="0" borderId="7" xfId="0" applyNumberFormat="1" applyBorder="1" applyProtection="1">
      <protection hidden="1"/>
    </xf>
    <xf numFmtId="164" fontId="0" fillId="0" borderId="4" xfId="1" applyNumberFormat="1" applyFont="1" applyBorder="1" applyProtection="1">
      <protection hidden="1"/>
    </xf>
    <xf numFmtId="172" fontId="7" fillId="8" borderId="18" xfId="2" applyNumberFormat="1" applyFont="1" applyFill="1" applyBorder="1" applyAlignment="1" applyProtection="1">
      <alignment horizontal="right"/>
      <protection hidden="1"/>
    </xf>
    <xf numFmtId="172" fontId="7" fillId="8" borderId="19" xfId="2" applyNumberFormat="1" applyFont="1" applyFill="1" applyBorder="1" applyAlignment="1" applyProtection="1">
      <alignment horizontal="right"/>
      <protection hidden="1"/>
    </xf>
    <xf numFmtId="173" fontId="0" fillId="0" borderId="12" xfId="0" applyNumberFormat="1" applyBorder="1" applyProtection="1">
      <protection hidden="1"/>
    </xf>
    <xf numFmtId="173" fontId="0" fillId="0" borderId="11" xfId="0" applyNumberFormat="1" applyBorder="1" applyProtection="1">
      <protection hidden="1"/>
    </xf>
    <xf numFmtId="173" fontId="0" fillId="0" borderId="14" xfId="0" applyNumberFormat="1" applyBorder="1" applyProtection="1">
      <protection hidden="1"/>
    </xf>
    <xf numFmtId="172" fontId="10" fillId="0" borderId="0" xfId="0" applyNumberFormat="1" applyFont="1" applyBorder="1" applyProtection="1">
      <protection hidden="1"/>
    </xf>
    <xf numFmtId="168" fontId="0" fillId="0" borderId="12" xfId="2" applyNumberFormat="1" applyFont="1" applyBorder="1" applyAlignment="1" applyProtection="1">
      <alignment horizontal="right"/>
      <protection hidden="1"/>
    </xf>
    <xf numFmtId="168" fontId="0" fillId="0" borderId="27" xfId="2" applyNumberFormat="1" applyFont="1" applyBorder="1" applyAlignment="1" applyProtection="1">
      <alignment horizontal="right"/>
      <protection hidden="1"/>
    </xf>
    <xf numFmtId="172" fontId="7" fillId="8" borderId="48" xfId="2" applyNumberFormat="1" applyFont="1" applyFill="1" applyBorder="1" applyAlignment="1" applyProtection="1">
      <alignment horizontal="right"/>
      <protection hidden="1"/>
    </xf>
    <xf numFmtId="172" fontId="7" fillId="8" borderId="49" xfId="2" applyNumberFormat="1" applyFont="1" applyFill="1" applyBorder="1" applyAlignment="1" applyProtection="1">
      <alignment horizontal="right"/>
      <protection hidden="1"/>
    </xf>
    <xf numFmtId="0" fontId="12" fillId="5" borderId="11" xfId="0" applyFont="1" applyFill="1" applyBorder="1" applyProtection="1">
      <protection hidden="1"/>
    </xf>
    <xf numFmtId="0" fontId="2" fillId="3" borderId="11" xfId="0" applyFont="1" applyFill="1" applyBorder="1" applyAlignment="1" applyProtection="1">
      <alignment horizontal="center"/>
      <protection hidden="1"/>
    </xf>
    <xf numFmtId="0" fontId="12" fillId="5" borderId="11" xfId="0" applyFont="1" applyFill="1" applyBorder="1" applyAlignment="1" applyProtection="1">
      <alignment horizontal="right"/>
      <protection hidden="1"/>
    </xf>
    <xf numFmtId="171" fontId="12" fillId="5" borderId="11" xfId="4" applyNumberFormat="1" applyFont="1" applyFill="1" applyBorder="1" applyAlignment="1" applyProtection="1">
      <alignment horizontal="center"/>
      <protection hidden="1"/>
    </xf>
    <xf numFmtId="0" fontId="19" fillId="5" borderId="0" xfId="0" applyFont="1" applyFill="1" applyProtection="1">
      <protection hidden="1"/>
    </xf>
    <xf numFmtId="0" fontId="12" fillId="9" borderId="11" xfId="0" applyFont="1" applyFill="1" applyBorder="1" applyAlignment="1" applyProtection="1">
      <alignment horizontal="right"/>
      <protection hidden="1"/>
    </xf>
    <xf numFmtId="10" fontId="12" fillId="9" borderId="11" xfId="4" applyNumberFormat="1" applyFont="1" applyFill="1" applyBorder="1" applyAlignment="1" applyProtection="1">
      <alignment horizontal="center"/>
      <protection hidden="1"/>
    </xf>
    <xf numFmtId="0" fontId="3" fillId="4" borderId="12" xfId="2" applyFont="1" applyFill="1" applyBorder="1" applyAlignment="1" applyProtection="1">
      <alignment horizontal="left" vertical="center"/>
      <protection hidden="1"/>
    </xf>
    <xf numFmtId="0" fontId="3" fillId="4" borderId="14" xfId="2" applyFont="1" applyFill="1" applyBorder="1" applyAlignment="1" applyProtection="1">
      <alignment horizontal="left" vertical="center"/>
      <protection hidden="1"/>
    </xf>
    <xf numFmtId="0" fontId="0" fillId="0" borderId="4" xfId="0" applyBorder="1" applyProtection="1">
      <protection hidden="1"/>
    </xf>
    <xf numFmtId="0" fontId="0" fillId="0" borderId="14" xfId="0" applyBorder="1" applyProtection="1">
      <protection hidden="1"/>
    </xf>
    <xf numFmtId="0" fontId="0" fillId="0" borderId="25" xfId="0" applyBorder="1" applyProtection="1">
      <protection hidden="1"/>
    </xf>
    <xf numFmtId="164" fontId="0" fillId="0" borderId="14" xfId="1" applyNumberFormat="1" applyFont="1" applyBorder="1" applyProtection="1">
      <protection hidden="1"/>
    </xf>
    <xf numFmtId="0" fontId="6" fillId="0" borderId="0" xfId="0" applyFont="1" applyProtection="1">
      <protection hidden="1"/>
    </xf>
    <xf numFmtId="165" fontId="0" fillId="0" borderId="13" xfId="0" applyNumberFormat="1" applyBorder="1" applyProtection="1">
      <protection hidden="1"/>
    </xf>
    <xf numFmtId="0" fontId="0" fillId="0" borderId="6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28" xfId="0" applyBorder="1" applyProtection="1">
      <protection hidden="1"/>
    </xf>
    <xf numFmtId="0" fontId="0" fillId="0" borderId="24" xfId="0" applyBorder="1" applyProtection="1">
      <protection hidden="1"/>
    </xf>
    <xf numFmtId="0" fontId="0" fillId="0" borderId="29" xfId="0" applyBorder="1" applyProtection="1">
      <protection hidden="1"/>
    </xf>
    <xf numFmtId="0" fontId="8" fillId="3" borderId="30" xfId="2" applyFont="1" applyFill="1" applyBorder="1" applyAlignment="1" applyProtection="1">
      <alignment wrapText="1"/>
      <protection hidden="1"/>
    </xf>
    <xf numFmtId="0" fontId="8" fillId="3" borderId="1" xfId="2" applyFont="1" applyFill="1" applyBorder="1" applyAlignment="1" applyProtection="1">
      <alignment wrapText="1"/>
      <protection hidden="1"/>
    </xf>
    <xf numFmtId="0" fontId="5" fillId="3" borderId="11" xfId="2" applyFont="1" applyFill="1" applyBorder="1" applyAlignment="1" applyProtection="1">
      <alignment wrapText="1"/>
      <protection hidden="1"/>
    </xf>
    <xf numFmtId="0" fontId="5" fillId="3" borderId="10" xfId="2" applyFont="1" applyFill="1" applyBorder="1" applyAlignment="1" applyProtection="1">
      <alignment wrapText="1"/>
      <protection hidden="1"/>
    </xf>
    <xf numFmtId="0" fontId="3" fillId="4" borderId="26" xfId="2" applyFont="1" applyFill="1" applyBorder="1" applyAlignment="1" applyProtection="1">
      <alignment horizontal="left" vertical="center"/>
      <protection hidden="1"/>
    </xf>
    <xf numFmtId="0" fontId="3" fillId="4" borderId="11" xfId="2" applyFont="1" applyFill="1" applyBorder="1" applyAlignment="1" applyProtection="1">
      <alignment horizontal="left" vertical="center"/>
      <protection hidden="1"/>
    </xf>
    <xf numFmtId="0" fontId="3" fillId="4" borderId="13" xfId="2" applyFont="1" applyFill="1" applyBorder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Border="1" applyProtection="1">
      <protection hidden="1"/>
    </xf>
    <xf numFmtId="9" fontId="0" fillId="0" borderId="1" xfId="0" applyNumberFormat="1" applyBorder="1" applyProtection="1">
      <protection hidden="1"/>
    </xf>
    <xf numFmtId="0" fontId="0" fillId="0" borderId="8" xfId="0" applyBorder="1" applyProtection="1">
      <protection hidden="1"/>
    </xf>
    <xf numFmtId="0" fontId="0" fillId="0" borderId="3" xfId="0" applyBorder="1" applyProtection="1">
      <protection hidden="1"/>
    </xf>
    <xf numFmtId="166" fontId="0" fillId="0" borderId="0" xfId="0" applyNumberFormat="1" applyBorder="1" applyProtection="1">
      <protection hidden="1"/>
    </xf>
    <xf numFmtId="0" fontId="6" fillId="0" borderId="0" xfId="0" applyFont="1" applyBorder="1" applyProtection="1">
      <protection hidden="1"/>
    </xf>
    <xf numFmtId="0" fontId="2" fillId="3" borderId="31" xfId="2" applyFont="1" applyFill="1" applyBorder="1" applyAlignment="1" applyProtection="1">
      <alignment horizontal="left" wrapText="1"/>
      <protection hidden="1"/>
    </xf>
    <xf numFmtId="0" fontId="2" fillId="3" borderId="8" xfId="2" applyFont="1" applyFill="1" applyBorder="1" applyAlignment="1" applyProtection="1">
      <alignment horizontal="left" wrapText="1"/>
      <protection hidden="1"/>
    </xf>
    <xf numFmtId="0" fontId="9" fillId="0" borderId="32" xfId="0" applyFont="1" applyBorder="1" applyProtection="1">
      <protection hidden="1"/>
    </xf>
    <xf numFmtId="0" fontId="9" fillId="0" borderId="33" xfId="0" applyFont="1" applyBorder="1" applyProtection="1">
      <protection hidden="1"/>
    </xf>
    <xf numFmtId="0" fontId="9" fillId="2" borderId="33" xfId="0" applyFont="1" applyFill="1" applyBorder="1" applyProtection="1">
      <protection hidden="1"/>
    </xf>
    <xf numFmtId="0" fontId="0" fillId="0" borderId="33" xfId="0" applyBorder="1" applyProtection="1">
      <protection hidden="1"/>
    </xf>
    <xf numFmtId="0" fontId="0" fillId="0" borderId="34" xfId="0" applyBorder="1" applyProtection="1">
      <protection hidden="1"/>
    </xf>
    <xf numFmtId="164" fontId="0" fillId="2" borderId="15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2" xfId="0" applyNumberFormat="1" applyFill="1" applyBorder="1" applyProtection="1">
      <protection locked="0"/>
    </xf>
    <xf numFmtId="164" fontId="0" fillId="2" borderId="27" xfId="0" applyNumberForma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2" fillId="3" borderId="22" xfId="2" applyFont="1" applyFill="1" applyBorder="1" applyAlignment="1" applyProtection="1">
      <alignment horizontal="center" wrapText="1"/>
      <protection hidden="1"/>
    </xf>
    <xf numFmtId="0" fontId="2" fillId="3" borderId="0" xfId="2" applyFont="1" applyFill="1" applyBorder="1" applyAlignment="1" applyProtection="1">
      <alignment horizontal="center" wrapText="1"/>
      <protection hidden="1"/>
    </xf>
    <xf numFmtId="0" fontId="2" fillId="3" borderId="23" xfId="2" applyFont="1" applyFill="1" applyBorder="1" applyAlignment="1" applyProtection="1">
      <alignment horizontal="center" wrapText="1"/>
      <protection hidden="1"/>
    </xf>
    <xf numFmtId="0" fontId="2" fillId="3" borderId="25" xfId="2" applyFont="1" applyFill="1" applyBorder="1" applyAlignment="1" applyProtection="1">
      <alignment horizontal="center" wrapText="1"/>
      <protection hidden="1"/>
    </xf>
    <xf numFmtId="0" fontId="5" fillId="3" borderId="30" xfId="2" applyFont="1" applyFill="1" applyBorder="1" applyAlignment="1" applyProtection="1">
      <alignment horizontal="left" wrapText="1"/>
      <protection hidden="1"/>
    </xf>
    <xf numFmtId="0" fontId="5" fillId="3" borderId="24" xfId="2" applyFont="1" applyFill="1" applyBorder="1" applyAlignment="1" applyProtection="1">
      <alignment horizontal="left" wrapText="1"/>
      <protection hidden="1"/>
    </xf>
    <xf numFmtId="0" fontId="5" fillId="3" borderId="1" xfId="2" applyFont="1" applyFill="1" applyBorder="1" applyAlignment="1" applyProtection="1">
      <alignment horizontal="left" wrapText="1"/>
      <protection hidden="1"/>
    </xf>
    <xf numFmtId="0" fontId="5" fillId="3" borderId="5" xfId="2" applyFont="1" applyFill="1" applyBorder="1" applyAlignment="1" applyProtection="1">
      <alignment horizontal="left" wrapText="1"/>
      <protection hidden="1"/>
    </xf>
    <xf numFmtId="0" fontId="5" fillId="3" borderId="3" xfId="2" applyFont="1" applyFill="1" applyBorder="1" applyAlignment="1" applyProtection="1">
      <alignment horizontal="left" wrapText="1"/>
      <protection hidden="1"/>
    </xf>
    <xf numFmtId="0" fontId="2" fillId="3" borderId="2" xfId="2" applyFont="1" applyFill="1" applyBorder="1" applyAlignment="1" applyProtection="1">
      <alignment horizontal="center" wrapText="1"/>
      <protection hidden="1"/>
    </xf>
    <xf numFmtId="0" fontId="2" fillId="3" borderId="12" xfId="2" applyFont="1" applyFill="1" applyBorder="1" applyAlignment="1" applyProtection="1">
      <alignment horizontal="center" wrapText="1"/>
      <protection hidden="1"/>
    </xf>
    <xf numFmtId="0" fontId="2" fillId="3" borderId="14" xfId="2" applyFont="1" applyFill="1" applyBorder="1" applyAlignment="1" applyProtection="1">
      <alignment horizontal="center" wrapText="1"/>
      <protection hidden="1"/>
    </xf>
    <xf numFmtId="0" fontId="5" fillId="3" borderId="21" xfId="2" applyFont="1" applyFill="1" applyBorder="1" applyAlignment="1" applyProtection="1">
      <alignment horizontal="left" wrapText="1"/>
      <protection hidden="1"/>
    </xf>
    <xf numFmtId="0" fontId="5" fillId="3" borderId="14" xfId="2" applyFont="1" applyFill="1" applyBorder="1" applyAlignment="1" applyProtection="1">
      <alignment horizontal="left" wrapText="1"/>
      <protection hidden="1"/>
    </xf>
    <xf numFmtId="0" fontId="5" fillId="3" borderId="13" xfId="2" applyFont="1" applyFill="1" applyBorder="1" applyAlignment="1" applyProtection="1">
      <alignment horizontal="left" wrapText="1"/>
      <protection hidden="1"/>
    </xf>
    <xf numFmtId="0" fontId="2" fillId="3" borderId="21" xfId="2" applyFont="1" applyFill="1" applyBorder="1" applyAlignment="1" applyProtection="1">
      <alignment horizontal="center" wrapText="1"/>
      <protection hidden="1"/>
    </xf>
    <xf numFmtId="0" fontId="2" fillId="3" borderId="13" xfId="2" applyFont="1" applyFill="1" applyBorder="1" applyAlignment="1" applyProtection="1">
      <alignment horizontal="center" wrapText="1"/>
      <protection hidden="1"/>
    </xf>
    <xf numFmtId="0" fontId="2" fillId="3" borderId="36" xfId="2" applyFont="1" applyFill="1" applyBorder="1" applyAlignment="1" applyProtection="1">
      <alignment horizontal="left" wrapText="1"/>
      <protection hidden="1"/>
    </xf>
    <xf numFmtId="0" fontId="2" fillId="3" borderId="7" xfId="2" applyFont="1" applyFill="1" applyBorder="1" applyAlignment="1" applyProtection="1">
      <alignment horizontal="left" wrapText="1"/>
      <protection hidden="1"/>
    </xf>
    <xf numFmtId="0" fontId="3" fillId="3" borderId="31" xfId="2" applyFont="1" applyFill="1" applyBorder="1" applyAlignment="1" applyProtection="1">
      <protection hidden="1"/>
    </xf>
    <xf numFmtId="0" fontId="3" fillId="3" borderId="9" xfId="2" applyFont="1" applyFill="1" applyBorder="1" applyAlignment="1" applyProtection="1">
      <protection hidden="1"/>
    </xf>
    <xf numFmtId="0" fontId="3" fillId="3" borderId="10" xfId="2" applyFont="1" applyFill="1" applyBorder="1" applyAlignment="1" applyProtection="1">
      <protection hidden="1"/>
    </xf>
    <xf numFmtId="0" fontId="3" fillId="3" borderId="46" xfId="2" applyFont="1" applyFill="1" applyBorder="1" applyAlignment="1" applyProtection="1">
      <protection hidden="1"/>
    </xf>
    <xf numFmtId="0" fontId="3" fillId="3" borderId="43" xfId="2" applyFont="1" applyFill="1" applyBorder="1" applyAlignment="1" applyProtection="1">
      <protection hidden="1"/>
    </xf>
    <xf numFmtId="0" fontId="3" fillId="3" borderId="42" xfId="2" applyFont="1" applyFill="1" applyBorder="1" applyAlignment="1" applyProtection="1">
      <protection hidden="1"/>
    </xf>
    <xf numFmtId="0" fontId="7" fillId="5" borderId="31" xfId="2" applyFont="1" applyFill="1" applyBorder="1" applyAlignment="1" applyProtection="1">
      <alignment horizontal="left"/>
      <protection hidden="1"/>
    </xf>
    <xf numFmtId="0" fontId="7" fillId="5" borderId="9" xfId="2" applyFont="1" applyFill="1" applyBorder="1" applyAlignment="1" applyProtection="1">
      <alignment horizontal="left"/>
      <protection hidden="1"/>
    </xf>
    <xf numFmtId="0" fontId="7" fillId="5" borderId="10" xfId="2" applyFont="1" applyFill="1" applyBorder="1" applyAlignment="1" applyProtection="1">
      <alignment horizontal="left"/>
      <protection hidden="1"/>
    </xf>
    <xf numFmtId="0" fontId="7" fillId="5" borderId="52" xfId="2" applyFont="1" applyFill="1" applyBorder="1" applyAlignment="1" applyProtection="1">
      <alignment horizontal="left"/>
      <protection hidden="1"/>
    </xf>
    <xf numFmtId="0" fontId="7" fillId="5" borderId="53" xfId="2" applyFont="1" applyFill="1" applyBorder="1" applyAlignment="1" applyProtection="1">
      <alignment horizontal="left"/>
      <protection hidden="1"/>
    </xf>
    <xf numFmtId="0" fontId="7" fillId="5" borderId="54" xfId="2" applyFont="1" applyFill="1" applyBorder="1" applyAlignment="1" applyProtection="1">
      <alignment horizontal="left"/>
      <protection hidden="1"/>
    </xf>
    <xf numFmtId="0" fontId="7" fillId="5" borderId="26" xfId="2" applyFont="1" applyFill="1" applyBorder="1" applyAlignment="1" applyProtection="1">
      <alignment horizontal="left"/>
      <protection hidden="1"/>
    </xf>
    <xf numFmtId="0" fontId="7" fillId="5" borderId="11" xfId="2" applyFont="1" applyFill="1" applyBorder="1" applyAlignment="1" applyProtection="1">
      <alignment horizontal="left"/>
      <protection hidden="1"/>
    </xf>
    <xf numFmtId="0" fontId="2" fillId="10" borderId="8" xfId="0" applyFont="1" applyFill="1" applyBorder="1" applyAlignment="1" applyProtection="1">
      <alignment horizontal="center"/>
      <protection hidden="1"/>
    </xf>
    <xf numFmtId="0" fontId="2" fillId="10" borderId="10" xfId="0" applyFont="1" applyFill="1" applyBorder="1" applyAlignment="1" applyProtection="1">
      <alignment horizontal="center"/>
      <protection hidden="1"/>
    </xf>
    <xf numFmtId="0" fontId="3" fillId="3" borderId="16" xfId="2" applyFont="1" applyFill="1" applyBorder="1" applyAlignment="1" applyProtection="1">
      <alignment horizontal="center"/>
      <protection hidden="1"/>
    </xf>
    <xf numFmtId="0" fontId="3" fillId="3" borderId="48" xfId="2" applyFont="1" applyFill="1" applyBorder="1" applyAlignment="1" applyProtection="1">
      <alignment horizontal="center"/>
      <protection hidden="1"/>
    </xf>
    <xf numFmtId="0" fontId="3" fillId="3" borderId="49" xfId="2" applyFont="1" applyFill="1" applyBorder="1" applyAlignment="1" applyProtection="1">
      <alignment horizontal="center"/>
      <protection hidden="1"/>
    </xf>
    <xf numFmtId="0" fontId="3" fillId="3" borderId="50" xfId="0" applyFont="1" applyFill="1" applyBorder="1" applyAlignment="1" applyProtection="1">
      <alignment horizontal="center" vertical="center" textRotation="90"/>
      <protection hidden="1"/>
    </xf>
    <xf numFmtId="0" fontId="3" fillId="3" borderId="51" xfId="0" applyFont="1" applyFill="1" applyBorder="1" applyAlignment="1" applyProtection="1">
      <alignment horizontal="center" vertical="center" textRotation="90"/>
      <protection hidden="1"/>
    </xf>
    <xf numFmtId="0" fontId="3" fillId="3" borderId="35" xfId="0" applyFont="1" applyFill="1" applyBorder="1" applyAlignment="1" applyProtection="1">
      <alignment horizontal="center" vertical="center" textRotation="90"/>
      <protection hidden="1"/>
    </xf>
    <xf numFmtId="0" fontId="3" fillId="3" borderId="30" xfId="2" applyFont="1" applyFill="1" applyBorder="1" applyAlignment="1" applyProtection="1">
      <alignment horizontal="left" vertical="center"/>
      <protection hidden="1"/>
    </xf>
    <xf numFmtId="0" fontId="3" fillId="3" borderId="2" xfId="2" applyFont="1" applyFill="1" applyBorder="1" applyAlignment="1" applyProtection="1">
      <alignment horizontal="left" vertical="center"/>
      <protection hidden="1"/>
    </xf>
    <xf numFmtId="0" fontId="3" fillId="3" borderId="38" xfId="2" applyFont="1" applyFill="1" applyBorder="1" applyAlignment="1" applyProtection="1">
      <alignment horizontal="left"/>
      <protection hidden="1"/>
    </xf>
    <xf numFmtId="0" fontId="3" fillId="3" borderId="13" xfId="2" applyFont="1" applyFill="1" applyBorder="1" applyAlignment="1" applyProtection="1">
      <alignment horizontal="left"/>
      <protection hidden="1"/>
    </xf>
    <xf numFmtId="0" fontId="7" fillId="5" borderId="52" xfId="2" applyFont="1" applyFill="1" applyBorder="1" applyAlignment="1" applyProtection="1">
      <protection hidden="1"/>
    </xf>
    <xf numFmtId="0" fontId="7" fillId="5" borderId="53" xfId="2" applyFont="1" applyFill="1" applyBorder="1" applyAlignment="1" applyProtection="1">
      <protection hidden="1"/>
    </xf>
    <xf numFmtId="0" fontId="7" fillId="5" borderId="54" xfId="2" applyFont="1" applyFill="1" applyBorder="1" applyAlignment="1" applyProtection="1">
      <protection hidden="1"/>
    </xf>
    <xf numFmtId="0" fontId="7" fillId="5" borderId="31" xfId="2" applyFont="1" applyFill="1" applyBorder="1" applyAlignment="1" applyProtection="1">
      <protection hidden="1"/>
    </xf>
    <xf numFmtId="0" fontId="7" fillId="5" borderId="9" xfId="2" applyFont="1" applyFill="1" applyBorder="1" applyAlignment="1" applyProtection="1">
      <protection hidden="1"/>
    </xf>
    <xf numFmtId="0" fontId="7" fillId="5" borderId="10" xfId="2" applyFont="1" applyFill="1" applyBorder="1" applyAlignment="1" applyProtection="1">
      <protection hidden="1"/>
    </xf>
    <xf numFmtId="0" fontId="3" fillId="3" borderId="39" xfId="2" applyFont="1" applyFill="1" applyBorder="1" applyAlignment="1" applyProtection="1">
      <alignment horizontal="left"/>
      <protection hidden="1"/>
    </xf>
    <xf numFmtId="0" fontId="3" fillId="3" borderId="41" xfId="2" applyFont="1" applyFill="1" applyBorder="1" applyAlignment="1" applyProtection="1">
      <alignment horizontal="left"/>
      <protection hidden="1"/>
    </xf>
    <xf numFmtId="0" fontId="3" fillId="3" borderId="24" xfId="2" applyFont="1" applyFill="1" applyBorder="1" applyAlignment="1" applyProtection="1">
      <alignment horizontal="left" vertical="center"/>
      <protection hidden="1"/>
    </xf>
    <xf numFmtId="0" fontId="3" fillId="3" borderId="0" xfId="2" applyFont="1" applyFill="1" applyBorder="1" applyAlignment="1" applyProtection="1">
      <alignment horizontal="left" vertical="center"/>
      <protection hidden="1"/>
    </xf>
    <xf numFmtId="0" fontId="3" fillId="3" borderId="16" xfId="2" applyFont="1" applyFill="1" applyBorder="1" applyAlignment="1" applyProtection="1">
      <alignment horizontal="left" vertical="center"/>
      <protection hidden="1"/>
    </xf>
    <xf numFmtId="0" fontId="3" fillId="3" borderId="48" xfId="2" applyFont="1" applyFill="1" applyBorder="1" applyAlignment="1" applyProtection="1">
      <alignment horizontal="left" vertical="center"/>
      <protection hidden="1"/>
    </xf>
    <xf numFmtId="0" fontId="3" fillId="3" borderId="31" xfId="2" applyFont="1" applyFill="1" applyBorder="1" applyAlignment="1" applyProtection="1">
      <alignment horizontal="left" vertical="center" wrapText="1"/>
      <protection hidden="1"/>
    </xf>
    <xf numFmtId="0" fontId="3" fillId="3" borderId="10" xfId="2" applyFont="1" applyFill="1" applyBorder="1" applyAlignment="1" applyProtection="1">
      <alignment horizontal="left" vertical="center" wrapText="1"/>
      <protection hidden="1"/>
    </xf>
    <xf numFmtId="0" fontId="3" fillId="3" borderId="52" xfId="2" applyFont="1" applyFill="1" applyBorder="1" applyAlignment="1" applyProtection="1">
      <alignment horizontal="left" vertical="center"/>
      <protection hidden="1"/>
    </xf>
    <xf numFmtId="0" fontId="3" fillId="3" borderId="54" xfId="2" applyFont="1" applyFill="1" applyBorder="1" applyAlignment="1" applyProtection="1">
      <alignment horizontal="left" vertical="center"/>
      <protection hidden="1"/>
    </xf>
  </cellXfs>
  <cellStyles count="5">
    <cellStyle name="Komma" xfId="1" builtinId="3"/>
    <cellStyle name="Komma 2" xfId="3" xr:uid="{474A61C9-4BE5-48C1-84EB-1D44C37D61C0}"/>
    <cellStyle name="Normal 2" xfId="2" xr:uid="{7E293568-CD93-4CA7-AF16-DFBD14E707E3}"/>
    <cellStyle name="Prozent" xfId="4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cleaned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KR\AppData\Local\Microsoft\Windows\INetCache\Content.Outlook\GHW03ZL0\TAR%20Tariff%20Model%202020-2024_simulation%20mit%20commodity%20gesamt_%20commodity%202022_01_13_ais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KR\AppData\Local\Microsoft\Windows\INetCache\Content.Outlook\GHW03ZL0\TAR%20Tariff%20Model%202020-2024_simulation%20mit%20commodity%20gesamt_%20commodity%202022_01_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, Parameters"/>
      <sheetName val="adjusted Tariffs"/>
      <sheetName val="theor. Tariffs"/>
      <sheetName val="&gt;&gt;Calculations"/>
      <sheetName val="1 VP distances"/>
      <sheetName val="2a ENTRY tariffs"/>
      <sheetName val="2b EXIT tariffs"/>
      <sheetName val="3 ITCs"/>
      <sheetName val="Checks"/>
      <sheetName val="&gt;&gt;Inputs"/>
      <sheetName val="Capacities"/>
      <sheetName val="Coords, Distances"/>
      <sheetName val="DZK relations"/>
      <sheetName val="Tarife_gesamt reviewed"/>
      <sheetName val="CAA capacity"/>
      <sheetName val="CAA commodity"/>
      <sheetName val="VTPB"/>
      <sheetName val="Report"/>
      <sheetName val="Consolidato"/>
      <sheetName val="Forec."/>
      <sheetName val="2002"/>
      <sheetName val="2003"/>
      <sheetName val="2004"/>
      <sheetName val="2005"/>
      <sheetName val="E P"/>
      <sheetName val="GAS"/>
      <sheetName val="ELETTRICO"/>
      <sheetName val="R&amp;M"/>
      <sheetName val="PETRO"/>
      <sheetName val="COSTRUZ."/>
      <sheetName val="INGEGN."/>
      <sheetName val="SOFID"/>
      <sheetName val="ENIFIN"/>
      <sheetName val="EIH"/>
      <sheetName val="ENIBANK"/>
      <sheetName val="ENITECNO"/>
      <sheetName val="ENICOM"/>
      <sheetName val="ENIDATA"/>
      <sheetName val="ENISUD+ENIRIS"/>
      <sheetName val="ESA"/>
      <sheetName val="Eurosolare"/>
      <sheetName val="SIECO"/>
      <sheetName val="TECNOMARE"/>
      <sheetName val="CORPORATE"/>
      <sheetName val="Acquis.E&amp;P+Gas"/>
      <sheetName val="Acquis.E&amp;P"/>
      <sheetName val="Acquis. Gas."/>
      <sheetName val="Investim."/>
      <sheetName val="Hurdle Rate"/>
      <sheetName val="CE cons."/>
      <sheetName val="Flussi&amp;Indici cons."/>
      <sheetName val="Budget"/>
      <sheetName val="2001"/>
      <sheetName val="POWERGEN"/>
      <sheetName val="ENICC"/>
      <sheetName val="ENISUD"/>
      <sheetName val="CE cons_"/>
      <sheetName val="Flussi_Indici cons_"/>
      <sheetName val="Forec_"/>
      <sheetName val="Investim_"/>
      <sheetName val="R_M"/>
      <sheetName val="COSTRUZ_"/>
      <sheetName val="INGEGN_"/>
      <sheetName val="#BusinessQuery#"/>
      <sheetName val="QUERY"/>
      <sheetName val="MP"/>
      <sheetName val="PY"/>
      <sheetName val="Varianti PBIT"/>
      <sheetName val="MP Graph"/>
      <sheetName val="PY Graph"/>
      <sheetName val="POWER7"/>
      <sheetName val="Dati_Bloomberg"/>
      <sheetName val="TAG CAPEX Detail"/>
      <sheetName val="CAPEX summary EN"/>
      <sheetName val="CAPEX summary DE"/>
      <sheetName val="cleaned"/>
      <sheetName val="2 Investment Plan 2018"/>
      <sheetName val="3-4 Opex 2016-2018"/>
      <sheetName val="Non-controllable OPEX"/>
      <sheetName val="5 Maintenance Costs"/>
      <sheetName val="6 -7 Capacity Data"/>
      <sheetName val="8 Auction premium"/>
      <sheetName val="9 Operating gas 2018"/>
      <sheetName val="Operating gas 2017"/>
      <sheetName val="Operating gas 2016"/>
      <sheetName val="10 CO2 2018"/>
      <sheetName val="CO2 2017"/>
      <sheetName val="CO2 2016"/>
      <sheetName val="11 System losses"/>
      <sheetName val="12 Dividends"/>
      <sheetName val="13 Financial structure"/>
      <sheetName val="15 Linepack status"/>
      <sheetName val="17 Trial Balance UGB 31.12.2018"/>
      <sheetName val="18 MGM cost"/>
      <sheetName val="20 GCA and SNAM"/>
      <sheetName val="21 WHRU Erlöse 2018"/>
      <sheetName val="22 Arbitration Costs"/>
      <sheetName val="23 Ergebnis Kundenzufrieden"/>
      <sheetName val="24 Unplanned maintenance"/>
      <sheetName val="25 ENTSOG Missing Count hourly"/>
      <sheetName val="25 ENTSOG % Complete hourly"/>
      <sheetName val="25 ENTSOG Missing Count daily"/>
      <sheetName val="25 ENTSOG % Complete daily"/>
      <sheetName val="26 annual ÖVGW registration"/>
      <sheetName val="27 State of ISO certifications"/>
      <sheetName val="28 Revenues from sold assets"/>
      <sheetName val="29 GCA, SNAM and affiliated"/>
      <sheetName val="30 Pressure Agreement"/>
      <sheetName val="31 Purchase of used equipments"/>
      <sheetName val="32 Tendered contracts"/>
      <sheetName val="Tariff"/>
      <sheetName val="Data sheet"/>
      <sheetName val="book values"/>
      <sheetName val="Capacities "/>
      <sheetName val="Actual revenues"/>
      <sheetName val="Basisdaten CAPEX"/>
      <sheetName val="OPEX"/>
      <sheetName val="costs for fuel gas"/>
      <sheetName val="Energy costs"/>
      <sheetName val="Revaluated assets basis 2012"/>
      <sheetName val="Revaluated assets basis 2013"/>
      <sheetName val="Revaluated assets basis 2014"/>
      <sheetName val="Revaluated assets basis 2015"/>
      <sheetName val="Revaluated assets basis 2016"/>
      <sheetName val="Revaluated assets basis 2017"/>
      <sheetName val="Revaluated assets basis 2018"/>
      <sheetName val="Revaluated assets basis 2019"/>
      <sheetName val="Revaluated assets basis 2020"/>
      <sheetName val="Revaluated assets basis 2021"/>
      <sheetName val="Revaluated assets basis 2022"/>
      <sheetName val="Revaluated assets basis 2023"/>
      <sheetName val="Revaluated assets basis 2024"/>
      <sheetName val="Revaluated assets basis 2025"/>
      <sheetName val="Revaluated assets basis 2026"/>
      <sheetName val="Revaluated assets basis 2027"/>
      <sheetName val="Revaluated assets basis 2028"/>
      <sheetName val="Revaluated assets basis 2029"/>
      <sheetName val="Revaluated assets basis 2030"/>
      <sheetName val="Revaluated assets basis 2031"/>
      <sheetName val="Modul1"/>
      <sheetName val="Jänne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  <sheetName val="Detail OMV Gas GmbH"/>
      <sheetName val="Titel"/>
      <sheetName val="Input Data"/>
      <sheetName val="Sales &amp; var. cost of goods sold"/>
      <sheetName val="Overhead"/>
      <sheetName val="Capital &amp; NIBCLs"/>
      <sheetName val="Income Statement"/>
      <sheetName val="Cost of Capital"/>
      <sheetName val="EVA-Value-Driver-Tree"/>
      <sheetName val="EVA-Chart"/>
      <sheetName val="Valuation"/>
      <sheetName val="Data for the Chart"/>
      <sheetName val="OM FEE"/>
      <sheetName val="DBase interventi"/>
      <sheetName val="DEV"/>
      <sheetName val="OV_DataEntry"/>
      <sheetName val="Tabelle1"/>
      <sheetName val="Parameter"/>
      <sheetName val="EINGABE"/>
      <sheetName val="Deckblatt B 2 (grau)"/>
      <sheetName val="KZ"/>
      <sheetName val="VL"/>
      <sheetName val="FL"/>
      <sheetName val="EL"/>
      <sheetName val="Deckblatt B 1 (grau)"/>
      <sheetName val="Bilanz"/>
      <sheetName val="GuV"/>
      <sheetName val="ASP"/>
      <sheetName val="RSP"/>
      <sheetName val="Kontrolle"/>
      <sheetName val="Bilanz - Vorlage"/>
      <sheetName val="Kopfseite für A4 Asp"/>
      <sheetName val="Database-Registered Shipper"/>
      <sheetName val="Tabelle2"/>
      <sheetName val="Invoices-Credit Limit 2013"/>
      <sheetName val="Invoices-Credit Limit 2014"/>
      <sheetName val="Credit Limits as per 10.09.15 "/>
      <sheetName val="Invoices-Credit Limit 2015"/>
      <sheetName val="Registration Process NEW"/>
      <sheetName val="Communication Contact"/>
      <sheetName val="Balance Groups 05.09.2013"/>
      <sheetName val="Pivot Balance Groups 05.09.2013"/>
      <sheetName val="Registration Process OLD"/>
      <sheetName val="PRISMA Security OLD"/>
      <sheetName val="INT"/>
      <sheetName val="CE_DataEntry"/>
      <sheetName val="SP_DataEntry"/>
      <sheetName val="RF_Report"/>
      <sheetName val="Notes"/>
      <sheetName val="Input_Transit"/>
      <sheetName val="Ouput_transit"/>
      <sheetName val="Reg Rev_Transit"/>
      <sheetName val="Reg Rev_Transit_CIV 2010"/>
      <sheetName val="Reg Rev_Transit_CIV 2022"/>
      <sheetName val="Negotiated Revenues_Transit"/>
      <sheetName val="RAB"/>
      <sheetName val="RAB_2011"/>
      <sheetName val="Reg Rev_Transit_2011"/>
      <sheetName val="Reg Rev_Transit_CIV 2010_2011"/>
      <sheetName val="Reg Rev_Transit_CIV 2022_2011"/>
      <sheetName val="WACC"/>
      <sheetName val="Scenari"/>
      <sheetName val="centralizzati"/>
      <sheetName val="centralizzati (2)"/>
      <sheetName val="consulenze"/>
      <sheetName val="handling ig-i9"/>
      <sheetName val="differenze da bgt08 rvd"/>
      <sheetName val="riduz. pax"/>
      <sheetName val="crediti Alitalia"/>
      <sheetName val="rischi crediti"/>
      <sheetName val="NEW"/>
      <sheetName val="NEW (per slide)"/>
      <sheetName val="NEW (per slide) (06.11.08)"/>
      <sheetName val="NEW (per slide) (2)"/>
      <sheetName val="NEW per scalo"/>
      <sheetName val="NEW x BU"/>
      <sheetName val="NEW x BU (slide)"/>
      <sheetName val="IPC"/>
      <sheetName val="Inc.AR"/>
      <sheetName val="BASE DE DATOS"/>
      <sheetName val="Gen-2"/>
      <sheetName val="ADICIONES"/>
      <sheetName val="A"/>
      <sheetName val="100-01-1"/>
      <sheetName val="100-03"/>
      <sheetName val="100-04"/>
      <sheetName val="100,08-09-10-11-12-13-18-101,XX"/>
      <sheetName val="101,03"/>
      <sheetName val="100,05"/>
      <sheetName val="101,04"/>
      <sheetName val="100,06"/>
      <sheetName val="100,07"/>
      <sheetName val="Sheet1"/>
      <sheetName val="Sheet2"/>
      <sheetName val="Sheet3"/>
      <sheetName val="Sheet4"/>
      <sheetName val="Sheet5"/>
      <sheetName val="Sheet6"/>
      <sheetName val="Sheet7"/>
      <sheetName val="Q"/>
      <sheetName val="R"/>
      <sheetName val="S"/>
      <sheetName val="T"/>
      <sheetName val="U"/>
      <sheetName val="V"/>
      <sheetName val="29 de Agosto 2000"/>
      <sheetName val="#REF"/>
      <sheetName val=""/>
      <sheetName val="Control Panel"/>
      <sheetName val="Coactiva Summary Table"/>
      <sheetName val="Historical - Law 42 - Damages"/>
      <sheetName val="PEE Reconciliation"/>
      <sheetName val="2009 Block Billings"/>
      <sheetName val="Coca-Paya PSC+Flat Ext"/>
      <sheetName val="Block 7 PSC + Flat Ext"/>
      <sheetName val="Block 21 PSC"/>
      <sheetName val="Incremental - Lobo IRR "/>
      <sheetName val="Incremental - CP IRR"/>
      <sheetName val="Crick Inputs"/>
      <sheetName val="Crick CAPEX"/>
      <sheetName val="Backup Data--&gt;"/>
      <sheetName val="2006-2008 OPEX"/>
      <sheetName val="Historical Capex"/>
      <sheetName val="Macro"/>
      <sheetName val="Crude Oil Prices"/>
      <sheetName val="WACC-&gt; "/>
      <sheetName val="WACC (Model)"/>
      <sheetName val="RV, Returns"/>
      <sheetName val="Risk Free Rate (Model)"/>
      <sheetName val="Local Debt-to-MarketCap"/>
      <sheetName val="Raw Data--&gt;"/>
      <sheetName val="BLS Data Series"/>
      <sheetName val="ImpAgosto"/>
      <sheetName val="ImpuestoAbrilaJulio (2)"/>
      <sheetName val="ImpuestoAbrilaJulio"/>
      <sheetName val="Tiempo extra"/>
      <sheetName val="Previsión social"/>
      <sheetName val="Prima dominical"/>
      <sheetName val="Prima vacacional"/>
      <sheetName val="Tarifas"/>
      <sheetName val="Salario mínimo"/>
      <sheetName val="Tickmarks"/>
      <sheetName val="Umbral Utilidad"/>
      <sheetName val="Utilidades"/>
      <sheetName val="Prest. Soc."/>
      <sheetName val="Umbral Prestaciones"/>
      <sheetName val="SSO"/>
      <sheetName val="Umbral SSO"/>
      <sheetName val="Umbral SPF"/>
      <sheetName val="LPH INCE"/>
      <sheetName val="Umbral LPH"/>
      <sheetName val="Umbral INCE"/>
      <sheetName val="TB SEP-04"/>
      <sheetName val="BC sep-04 UCM"/>
      <sheetName val="P&amp;L UCM jun04"/>
      <sheetName val="CCF"/>
      <sheetName val="Aj anual inf"/>
      <sheetName val="Dep Cont"/>
      <sheetName val="Venta A.F."/>
      <sheetName val="ACT.PERDIDA"/>
      <sheetName val="C.U"/>
      <sheetName val="SSO y SPF"/>
      <sheetName val="Umbral SSO 31.12.03"/>
      <sheetName val="Umbral SPF 31.12.02"/>
      <sheetName val="LPH e INCE"/>
      <sheetName val="Umbral  LPH 31.12.03"/>
      <sheetName val="Umbral INCE 31.12.03"/>
      <sheetName val="XREF"/>
      <sheetName val="SSO y SPF 2003"/>
      <sheetName val="Umbral SPF 31.12.03"/>
      <sheetName val="R.P.I. "/>
      <sheetName val="P.N.I. "/>
      <sheetName val="Inv. Extranjero"/>
      <sheetName val="VALORES PUBLICOS"/>
      <sheetName val="devaluacion valores dpn"/>
      <sheetName val="Detalle"/>
      <sheetName val="MOVIMIENTO"/>
      <sheetName val="DISMINUCION PAT"/>
      <sheetName val="Indice"/>
      <sheetName val="Resultado fiscal"/>
      <sheetName val="Analisis de ingresos y gast"/>
      <sheetName val="Concil Cont Fis"/>
      <sheetName val="Ajuste infl DTT"/>
      <sheetName val="balanzas"/>
      <sheetName val="cred y deud"/>
      <sheetName val="Auxiliar clientes dic 02 - dic "/>
      <sheetName val="Deprec Cont DTT"/>
      <sheetName val="Dep Fisc y Prom A.F. DTT "/>
      <sheetName val="Deprec Cont"/>
      <sheetName val="I.A."/>
      <sheetName val="Prom I.A."/>
      <sheetName val="VAT payable"/>
      <sheetName val="VAT creditable"/>
      <sheetName val="coef Ut"/>
      <sheetName val="altas UCM"/>
      <sheetName val="Altas UCI"/>
      <sheetName val="Parameters"/>
      <sheetName val="NPV Low"/>
      <sheetName val="NPV Medium"/>
      <sheetName val="NPV High"/>
      <sheetName val="PM data"/>
      <sheetName val="Summary"/>
      <sheetName val="Graphs"/>
      <sheetName val="Graph-Wells"/>
      <sheetName val="Yuralpa-Oil-Profile"/>
      <sheetName val="B21-Drilling-Schedule"/>
      <sheetName val="B7-Drilling-Schedule"/>
      <sheetName val="Yuralpa-Oil-Profile-Cum"/>
      <sheetName val="CAPITAL DETAIL"/>
      <sheetName val="Yuralpa-Profile-Summary"/>
      <sheetName val="YCA-10V"/>
      <sheetName val="YCA-9H-10H-Profile"/>
      <sheetName val="YC-B3ST"/>
      <sheetName val="YC-B6+B7"/>
      <sheetName val="YCG-VA"/>
      <sheetName val="YCG-HA"/>
      <sheetName val="YC-E1H-Profile"/>
      <sheetName val="YC-E2H-Profile"/>
      <sheetName val="YC-F4H+F5V"/>
      <sheetName val="YC-G234H"/>
      <sheetName val="YC-DownDip-5-Wells"/>
      <sheetName val="Oil-80ft"/>
      <sheetName val="Oil-100ft"/>
      <sheetName val="Oil-120ft"/>
      <sheetName val="Profile-H-100-120ft"/>
      <sheetName val="Profile-H-120-140ft"/>
      <sheetName val="PBidaux-Type-Profile"/>
      <sheetName val="Profile-H-UHollin"/>
      <sheetName val="STOIIP"/>
      <sheetName val="Coordinates"/>
      <sheetName val="Drainage"/>
      <sheetName val="NPV"/>
      <sheetName val="Baseline Chart"/>
      <sheetName val="Devel. Chart"/>
      <sheetName val="Reserves Summary"/>
      <sheetName val="Reserves"/>
      <sheetName val="BL MTO"/>
      <sheetName val="BL negotiation"/>
      <sheetName val="DEV PROD MTO"/>
      <sheetName val="DEV CAPEX MTO"/>
      <sheetName val="DEV Prod Negotiation"/>
      <sheetName val="DEV CAPEX Negotiation"/>
      <sheetName val="WELLINDEX"/>
      <sheetName val="C-P COMP"/>
      <sheetName val="RB7 COMP"/>
      <sheetName val="B7 COMP"/>
      <sheetName val="REAL"/>
      <sheetName val="delta"/>
      <sheetName val="SCH-HIGH"/>
      <sheetName val="SCH-BASE"/>
      <sheetName val="SCH-LOW"/>
      <sheetName val="Tab Color Code"/>
      <sheetName val="CHARTS"/>
      <sheetName val="OFM SOURCE"/>
      <sheetName val="OMR"/>
      <sheetName val="FIELD-HIST"/>
      <sheetName val="WELL-HIST"/>
      <sheetName val="FIELD-H&amp;BL"/>
      <sheetName val="BL"/>
      <sheetName val="SCH-chart"/>
      <sheetName val="CAPEX SUMMARY"/>
      <sheetName val="WELLS SUMMARY"/>
      <sheetName val="B7 DEV HIGH"/>
      <sheetName val="B7 DEV BASE"/>
      <sheetName val="B7 DEV LOW"/>
      <sheetName val="DEV CAPEX"/>
      <sheetName val="C-P HIGH"/>
      <sheetName val="C-P BASE"/>
      <sheetName val="C-P LOW"/>
      <sheetName val="OSO HIGH"/>
      <sheetName val="OSO BASE"/>
      <sheetName val="OSO LOW"/>
      <sheetName val="LOBO HIGH"/>
      <sheetName val="LOBO BASE"/>
      <sheetName val="LOBO LOW"/>
      <sheetName val="COC-BL"/>
      <sheetName val="PAY-BL"/>
      <sheetName val="GAC-BL"/>
      <sheetName val="JAG-BL"/>
      <sheetName val="LOB-BL"/>
      <sheetName val="MON-BL"/>
      <sheetName val="OSO-BL"/>
      <sheetName val="COC-HIST"/>
      <sheetName val="PAY-HIST"/>
      <sheetName val="GAC-HIST"/>
      <sheetName val="JAG-HIST"/>
      <sheetName val="LOB-HIST"/>
      <sheetName val="MON-HIST"/>
      <sheetName val="OSO-HIST"/>
      <sheetName val="DNH BUDGET"/>
      <sheetName val="WT-OSO_HOL"/>
      <sheetName val="WT-OSO_Napo"/>
      <sheetName val="WT-OSO_Napo_Inj"/>
      <sheetName val="WT-Lobo_Napo_Prod"/>
      <sheetName val="WT-Lobo_Inj"/>
      <sheetName val="WT-Pay_Napo_Prod"/>
      <sheetName val="WT-Pay_Napo_Inj"/>
      <sheetName val="WT-Coca_BT_Prod"/>
      <sheetName val="WT-Coca_BT_Inj"/>
      <sheetName val="Oso-Decline-Graph"/>
      <sheetName val="KEY DATA"/>
      <sheetName val="Capex"/>
      <sheetName val="sensitivity"/>
      <sheetName val="PL stmt"/>
      <sheetName val="Prod Gross"/>
      <sheetName val="Prodn net"/>
      <sheetName val="Prod Dev"/>
      <sheetName val="Prod Dev bis"/>
      <sheetName val="Capex bis"/>
      <sheetName val="Opex Detail"/>
      <sheetName val="Total Fields"/>
      <sheetName val="Casanare"/>
      <sheetName val="Trinidad"/>
      <sheetName val="North"/>
      <sheetName val="South"/>
      <sheetName val="Admex"/>
      <sheetName val="Interco. services"/>
      <sheetName val="Turnover"/>
      <sheetName val="PL Summary"/>
      <sheetName val="Year-to-Date"/>
      <sheetName val="Production Summary"/>
      <sheetName val="comments"/>
      <sheetName val="TurnovOil"/>
      <sheetName val="TurnOth"/>
      <sheetName val="Taxation"/>
      <sheetName val="Reconc"/>
      <sheetName val="Prod Anal"/>
      <sheetName val="Full Year"/>
      <sheetName val="Refinery"/>
      <sheetName val="OpexContract"/>
      <sheetName val="Forec"/>
      <sheetName val="Budg"/>
      <sheetName val="Last year"/>
      <sheetName val="YTD P&amp;L by field"/>
      <sheetName val="FY P&amp;L by field"/>
      <sheetName val="Common Opex"/>
      <sheetName val="Head Count"/>
      <sheetName val="Old -----&gt;"/>
      <sheetName val="BUD PROD"/>
      <sheetName val="Production Analysis"/>
      <sheetName val="blank1"/>
      <sheetName val="blank2"/>
      <sheetName val="blank3"/>
      <sheetName val="blank4"/>
      <sheetName val="blank5"/>
      <sheetName val="blank6"/>
      <sheetName val="blank7"/>
      <sheetName val="blank8"/>
      <sheetName val="blank9"/>
      <sheetName val="blank10"/>
      <sheetName val="blank11"/>
      <sheetName val="blank12"/>
      <sheetName val="blank13"/>
      <sheetName val="blank14"/>
      <sheetName val="blank15"/>
      <sheetName val="profit cent"/>
      <sheetName val="profit cent,2"/>
      <sheetName val="profit cent,3"/>
      <sheetName val="profit cent,4"/>
      <sheetName val="profit cent.5"/>
      <sheetName val="profit cent.6"/>
      <sheetName val="Moudi Opex 100%"/>
      <sheetName val="Ebome Opex 100%"/>
      <sheetName val="Perenco Cameroon 100%"/>
      <sheetName val="Common Costs"/>
      <sheetName val="Turn Refor 2004 - Month &amp; YTD"/>
      <sheetName val="Var Stock"/>
      <sheetName val="MA vs GL"/>
      <sheetName val="P&amp;L PERCAM V3"/>
      <sheetName val="Fields"/>
      <sheetName val="profit cent.4"/>
      <sheetName val="AFE drlg Producer"/>
      <sheetName val="AFE Completion"/>
      <sheetName val="COMPARE"/>
      <sheetName val="ACTUAL"/>
      <sheetName val="PROPOSAL"/>
      <sheetName val="30&quot; CP"/>
      <sheetName val="17.5 phase"/>
      <sheetName val="12.25&quot; Phase"/>
      <sheetName val="COMPLETION"/>
      <sheetName val="AFE"/>
      <sheetName val="ECS-1 ST Time Sheet"/>
      <sheetName val="Graphic Gen"/>
      <sheetName val="Graphic LT"/>
      <sheetName val="Time Breakdown"/>
      <sheetName val="Time General"/>
      <sheetName val="Time-Depth Curve"/>
      <sheetName val="Devi Actual"/>
      <sheetName val="AFE FORM"/>
      <sheetName val="EGA(1) J Profile TDC"/>
      <sheetName val="Drl (TDC)"/>
      <sheetName val="EG-A(1)  Costs"/>
      <sheetName val="EG-A resume"/>
      <sheetName val="Completion Schematic "/>
      <sheetName val="WELL STATUS DIAGRAM"/>
      <sheetName val="Profil"/>
      <sheetName val="DrlProfil"/>
      <sheetName val="B7&amp;B21-Reserves"/>
      <sheetName val="B07-MTO-Profile"/>
      <sheetName val="Graph"/>
      <sheetName val="B7-Prod-Profiles"/>
      <sheetName val="B7-Base-Line"/>
      <sheetName val="Oso-Base-Line"/>
      <sheetName val="Oso-Base-Line-Dual"/>
      <sheetName val="Oso-Water-Profiles"/>
      <sheetName val="POD-Summary"/>
      <sheetName val="Oso-2006-Capex"/>
      <sheetName val="Oso-POD-Add-Oil"/>
      <sheetName val="Oso-POD-Add-Oil-Napo"/>
      <sheetName val="Oso-POD-BaseLine-Oil"/>
      <sheetName val="Oso-POD-Water"/>
      <sheetName val="Oso-Pad-A-Oil"/>
      <sheetName val="Oso-Pad-B-Oil"/>
      <sheetName val="Oso-Pad-S-Oil"/>
      <sheetName val="Oso-Pad-A-Water"/>
      <sheetName val="Oso-Pad-B-Water"/>
      <sheetName val="Oso-Further-POD-Graphs"/>
      <sheetName val="Oso-POD-Low"/>
      <sheetName val="Oso-POD-Base"/>
      <sheetName val="Oso-POD-Base-Dual"/>
      <sheetName val="Oso-POD-High"/>
      <sheetName val="Oso-Low-Drilling-Schedule"/>
      <sheetName val="OSO-BASE-Drilling-Schedule"/>
      <sheetName val="OSO-HIGH-Drilling-Schedule"/>
      <sheetName val="Oso-POD-Low-Napo"/>
      <sheetName val="Oso-POD-Base-Napo"/>
      <sheetName val="Oso-POD-Base-Dual-Napo"/>
      <sheetName val="Oso-POD-High-Napo"/>
      <sheetName val="Oso-Napo-Type-Profiles"/>
      <sheetName val="Oso-Hollin-Type-Oil"/>
      <sheetName val="Oso-Hollin-Napo-Comp"/>
      <sheetName val="Oso-Hollin-Type-Water"/>
      <sheetName val="Oso-3-4-Water"/>
      <sheetName val="OSO-7-Smart-Complet"/>
      <sheetName val="OSO-4-Smart-Complet"/>
      <sheetName val="Oso-15-Hollin-Napo-Prod"/>
      <sheetName val="Lobo-Prod-X"/>
      <sheetName val="Lobo-Inj-X"/>
      <sheetName val="Lobo-2ST"/>
      <sheetName val="B7-Prod-History"/>
      <sheetName val="Oso-15-Napo-Prod"/>
      <sheetName val="Oso-15-Hollin-Prod"/>
      <sheetName val="Field-Profile"/>
      <sheetName val="Oso-1"/>
      <sheetName val="Oso-3"/>
      <sheetName val="Oso-4"/>
      <sheetName val="Oso-5"/>
      <sheetName val="OSO-X-Profiles"/>
      <sheetName val="OSO-Y-Profiles"/>
      <sheetName val="OSO-North-Profiles"/>
      <sheetName val="Frontino-A-Profile"/>
      <sheetName val="Field-Water-X-Y"/>
      <sheetName val="WTR_Production_Complete"/>
      <sheetName val="POD_2013_Qoil"/>
      <sheetName val="InitiallyIncludedKey"/>
      <sheetName val="SourceKey"/>
      <sheetName val="OFMImpPivt"/>
      <sheetName val="OFMImport"/>
      <sheetName val="WTR_Production_Original"/>
      <sheetName val="OFM_Inj"/>
      <sheetName val="Injection"/>
      <sheetName val="CP USND WF"/>
      <sheetName val="DRILLCURVE"/>
      <sheetName val="Proposed Completion"/>
      <sheetName val="Casing Design"/>
      <sheetName val="OSO-XYZ-Profiles"/>
      <sheetName val="OSO-6-Profiles"/>
      <sheetName val="OSO-7-Profiles"/>
      <sheetName val="OSO-8-Profiles"/>
      <sheetName val="OSO-U-Sand"/>
      <sheetName val="Frontino-A"/>
      <sheetName val="Frontino-BC"/>
      <sheetName val="Frontino-5-MH"/>
      <sheetName val="Oso-NA-MH"/>
      <sheetName val="Oso-NA-Napo"/>
      <sheetName val="Paya-10-WI"/>
      <sheetName val="Lobo-Phase-I"/>
      <sheetName val="Lobo-Phase-II"/>
      <sheetName val="Type-Water-X"/>
      <sheetName val="Well-Coordinates"/>
      <sheetName val="B7-Summary"/>
      <sheetName val="Oso-Base-Line-NoDual"/>
      <sheetName val="Oso-Decline-Dual-Graph"/>
      <sheetName val="Oso-POD-High-2Rig"/>
      <sheetName val="Oso-POD-Base-Dual-2Rig"/>
      <sheetName val="Oso-POD-Base-2Rig"/>
      <sheetName val="Oso-POD-Low-2Rig"/>
      <sheetName val="Lobo-POD"/>
      <sheetName val="Oso-17-Hollin-Napo-Prod"/>
      <sheetName val="Oso-17-Napo-Prod"/>
      <sheetName val="Oso-17-Hollin-Prod"/>
      <sheetName val="Lobo-5-Prod"/>
      <sheetName val="Reserve"/>
      <sheetName val="B07-Annual-Profile"/>
      <sheetName val="Oso-Hollin-Napo-Smooth"/>
      <sheetName val="OSO-4-7-Dual-Complet"/>
      <sheetName val="Oso-18-Hollin-Napo-Prod"/>
      <sheetName val="Oso-18-Hollin-Prod"/>
      <sheetName val="Oso-18-Napo-Prod"/>
      <sheetName val="B7-Type-Inj"/>
      <sheetName val="Paya-Napo-Prod"/>
      <sheetName val="B"/>
      <sheetName val="StromK"/>
      <sheetName val="XXXXX"/>
      <sheetName val="Differences"/>
      <sheetName val="margus"/>
      <sheetName val="margasia"/>
      <sheetName val="margeur"/>
      <sheetName val="Graphics"/>
      <sheetName val="RPW Graphics"/>
      <sheetName val="USGC Chart 2"/>
      <sheetName val="USGC Chart 3"/>
      <sheetName val="USGC Chart"/>
      <sheetName val="Singapore Chart"/>
      <sheetName val="Rott - ARA Chart"/>
      <sheetName val="NYHB Resid vs Gas"/>
      <sheetName val="USGC Resid vs Gas"/>
      <sheetName val="Notional Cracking Margins Chart"/>
      <sheetName val="Comparison Graphs"/>
      <sheetName val="RPW Annual"/>
      <sheetName val="Chart3"/>
      <sheetName val="USGC"/>
      <sheetName val="NYHB"/>
      <sheetName val="Singapore"/>
      <sheetName val="Rotterdam - ARA Barges"/>
      <sheetName val="Prices in 3 Markets "/>
      <sheetName val="Price Comparison Charts"/>
      <sheetName val="Inter-Product in 3 Markets"/>
      <sheetName val="Crude Forecast"/>
      <sheetName val="FOB Med"/>
      <sheetName val="Chart1"/>
      <sheetName val="Y-T-D"/>
      <sheetName val="Y-T-D Daily"/>
      <sheetName val="Prices"/>
      <sheetName val="Mogas-Dist Margins"/>
      <sheetName val="NGLs"/>
      <sheetName val="Maya2"/>
      <sheetName val="PERPROD0030129"/>
      <sheetName val="B7 BehPip HIGH"/>
      <sheetName val="B7 BehPip BASE"/>
      <sheetName val="B7 Shut-in HIGH"/>
      <sheetName val="B7 Shut-in BASE"/>
      <sheetName val="WT-OSO_Napo_BP"/>
      <sheetName val="WT-MONO_Napo_BP"/>
      <sheetName val="WT-GAC_Napo_BP"/>
      <sheetName val="bg int"/>
      <sheetName val="Options"/>
      <sheetName val="Standing Orders"/>
      <sheetName val="Swing Price curve"/>
      <sheetName val="IPE Settlement dates"/>
      <sheetName val="Electricity"/>
      <sheetName val="Capacity"/>
      <sheetName val="Capacity1"/>
      <sheetName val="wk-wkd"/>
      <sheetName val="Space only BG"/>
      <sheetName val="Troll Price "/>
      <sheetName val="Shares"/>
      <sheetName val="Peakflow"/>
      <sheetName val="MGI"/>
      <sheetName val="StoragePrix  (new opt)"/>
      <sheetName val="SAP"/>
      <sheetName val="StorageVol"/>
      <sheetName val="Swing"/>
      <sheetName val="Capacity cost"/>
      <sheetName val="TOM Position"/>
      <sheetName val="Elf"/>
      <sheetName val="StoragePrix  (sofar reop)"/>
      <sheetName val="Events"/>
      <sheetName val="Chart5"/>
      <sheetName val="Sheet 1"/>
      <sheetName val="Collated Data - DP"/>
      <sheetName val="Chart4"/>
      <sheetName val="Total"/>
      <sheetName val="loga"/>
      <sheetName val="SCHEDULING_AGGREGATO_GJ"/>
      <sheetName val="TaxB21"/>
      <sheetName val="NPV B21"/>
      <sheetName val="Assets B21"/>
      <sheetName val=" OCP"/>
      <sheetName val="Contingent"/>
      <sheetName val="Sheet"/>
      <sheetName val="Recon"/>
      <sheetName val="MTH"/>
      <sheetName val="income HX"/>
      <sheetName val="income BoS"/>
      <sheetName val="Staff"/>
      <sheetName val="wkg RB Pillar"/>
      <sheetName val="Criteria"/>
      <sheetName val="Inc_Act"/>
      <sheetName val="Inc_Bud"/>
      <sheetName val="ATM"/>
      <sheetName val="ATM Bud"/>
      <sheetName val="MTDirect"/>
      <sheetName val="Switch card processing"/>
      <sheetName val="Exp_Act"/>
      <sheetName val="Inc BOS Q3"/>
      <sheetName val="Inc_For"/>
      <sheetName val="Exp_Bud"/>
      <sheetName val="Exp_For"/>
      <sheetName val="FTE Bud"/>
      <sheetName val="FTE For"/>
      <sheetName val="Meldungen"/>
      <sheetName val="Datenanforderung Restl. GG"/>
      <sheetName val="Übrige Gaserlöse, Speicher"/>
      <sheetName val="Center V"/>
      <sheetName val="Manuel d'utilisation"/>
      <sheetName val="Recherche"/>
      <sheetName val="Référentiel"/>
      <sheetName val="Grafieken"/>
      <sheetName val="Content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  <sheetName val="Светлые"/>
      <sheetName val="Proforma"/>
      <sheetName val="Assumptions"/>
      <sheetName val="CSCCincSKR"/>
      <sheetName val="PFC-PYX1"/>
      <sheetName val="GDP"/>
      <sheetName val="Real GDP &amp; Real IP (u)"/>
      <sheetName val="Real GDP &amp; Real IP (e)"/>
      <sheetName val="GDP_gr"/>
      <sheetName val="Graph1"/>
      <sheetName val="Graph2"/>
      <sheetName val="synthgraph"/>
      <sheetName val="1b.IPOs"/>
      <sheetName val="P&amp;L_conso"/>
      <sheetName val="bilan_conso"/>
      <sheetName val="Synth_P+L"/>
      <sheetName val="Sum_of_Parts"/>
      <sheetName val="LBE"/>
      <sheetName val="Air&amp;Chaleur"/>
      <sheetName val="SICE"/>
      <sheetName val="STEPE"/>
      <sheetName val="PETAVIT"/>
      <sheetName val="Black Box"/>
      <sheetName val="DCF"/>
      <sheetName val="synthgraph DCF"/>
      <sheetName val="DCF (2)"/>
      <sheetName val="DCF (3)"/>
      <sheetName val="Synergies (2)"/>
      <sheetName val="graph-synergies"/>
      <sheetName val="Synergies"/>
      <sheetName val="comps"/>
      <sheetName val="retraitements"/>
      <sheetName val="caracteristics"/>
      <sheetName val="base"/>
      <sheetName val="Valo COMPS"/>
      <sheetName val="synthgraph COMPS"/>
      <sheetName val="Deal Information"/>
      <sheetName val="Footnotes"/>
      <sheetName val="back-up"/>
      <sheetName val="Valo DEALS"/>
      <sheetName val="synthgraph DEALS"/>
      <sheetName val="synthgraph SCENARII 1-2"/>
      <sheetName val="SYNTHESE VALEUR"/>
      <sheetName val="NewGraph"/>
      <sheetName val="AVP"/>
      <sheetName val="Taforg-terv97"/>
      <sheetName val="TAFORG(várható)"/>
      <sheetName val="HSZOB"/>
      <sheetName val="KKÚT"/>
      <sheetName val="PEDERICS"/>
      <sheetName val="ZSANA"/>
      <sheetName val="MAROS"/>
      <sheetName val="UKRAJNA"/>
      <sheetName val="TAFORG"/>
      <sheetName val="Oil Consensus"/>
      <sheetName val="Gas Consensus"/>
      <sheetName val="Charts (2)"/>
      <sheetName val="FWC-Brent"/>
      <sheetName val="FWC-WTI"/>
      <sheetName val="10 yr crude price"/>
      <sheetName val="1 yr crude price"/>
      <sheetName val="Brent-Ural Spread"/>
      <sheetName val="Gas price"/>
      <sheetName val="DS"/>
      <sheetName val="DS 1"/>
      <sheetName val="Cover"/>
      <sheetName val="Output"/>
      <sheetName val="Construction"/>
      <sheetName val="Calculation"/>
      <sheetName val="Business plan"/>
      <sheetName val="Tariff structure"/>
      <sheetName val="Analysis"/>
      <sheetName val="Charts-Small"/>
      <sheetName val="Charts-Big"/>
      <sheetName val="Valuation summary"/>
      <sheetName val="Valuation - market leverage"/>
      <sheetName val="DS request"/>
      <sheetName val="Taishan - preliminary business "/>
      <sheetName val="User's Guide"/>
      <sheetName val="(i)"/>
      <sheetName val="Benchmark"/>
      <sheetName val="Multiples"/>
      <sheetName val="(ii)"/>
      <sheetName val="TARGET"/>
      <sheetName val="Res &amp; Prod"/>
      <sheetName val="Tullow"/>
      <sheetName val="Maurel &amp; Prom"/>
      <sheetName val="Afren"/>
      <sheetName val="PA Res"/>
      <sheetName val="Addax"/>
      <sheetName val="CNR"/>
      <sheetName val="(iii)"/>
      <sheetName val="Graph I"/>
      <sheetName val="Graph II"/>
      <sheetName val="Beta"/>
      <sheetName val="Reg"/>
      <sheetName val="Profile"/>
      <sheetName val="Check"/>
      <sheetName val="Brokers"/>
      <sheetName val="Tables and numbers"/>
      <sheetName val="Shareholding"/>
      <sheetName val="User Guide"/>
      <sheetName val="Colour pannel"/>
      <sheetName val="Strategic buyers"/>
      <sheetName val="Input"/>
      <sheetName val="Exec Sum"/>
      <sheetName val="Conversions"/>
      <sheetName val="Input mmcfd"/>
      <sheetName val="Input bcm"/>
      <sheetName val="Input BP"/>
      <sheetName val="Drill"/>
      <sheetName val="Tables"/>
      <sheetName val="2006a Actuals"/>
      <sheetName val="2006b Actuals"/>
      <sheetName val="2006 Actuals"/>
      <sheetName val="2007a Budget"/>
      <sheetName val="2007b Budget"/>
      <sheetName val="2007 Budget"/>
      <sheetName val="2007a Prev Forecast"/>
      <sheetName val="2007b Prev Forecast"/>
      <sheetName val="2007 Prev Forecast"/>
      <sheetName val="2008a Prev Forecast"/>
      <sheetName val="2008b Prev Forecast"/>
      <sheetName val="2008 Prev Forecast"/>
      <sheetName val="2007a Cur Forecast"/>
      <sheetName val="2007b Cur Forecast"/>
      <sheetName val="2007 Cur Forecast"/>
      <sheetName val="2008a Cur Forecast"/>
      <sheetName val="2008b Cur Forecast"/>
      <sheetName val="2008 Cur Forecast"/>
      <sheetName val="Q3F base"/>
      <sheetName val="finanszhavi"/>
      <sheetName val="G1tabl"/>
      <sheetName val="G1tabl (2)"/>
      <sheetName val="G2tabl"/>
      <sheetName val="G3tabl"/>
      <sheetName val="üzemécs"/>
      <sheetName val="écs"/>
      <sheetName val="hitel"/>
      <sheetName val="beruhhitel"/>
      <sheetName val="finansz"/>
      <sheetName val="G198"/>
      <sheetName val="G298"/>
      <sheetName val="Munka1"/>
      <sheetName val="Munka2"/>
      <sheetName val="Munka3"/>
      <sheetName val="G1tabl_(2)2"/>
      <sheetName val="G1tabl_(2)"/>
      <sheetName val="G1tabl_(2)1"/>
      <sheetName val="CSHJNL"/>
      <sheetName val="Detail"/>
      <sheetName val="Plan Graph"/>
      <sheetName val="Jan Actuals"/>
      <sheetName val="MC"/>
      <sheetName val="RemuValSur"/>
      <sheetName val="NonRemuValSur"/>
      <sheetName val="Val Sur ME MDR"/>
      <sheetName val="Val Sur ME (HO)"/>
      <sheetName val="Val Sur ME (REGION)"/>
      <sheetName val="Val Sur ME (PROP)"/>
      <sheetName val="essbase YR"/>
      <sheetName val="essbase"/>
      <sheetName val="manpower budget"/>
      <sheetName val="manpower actual"/>
      <sheetName val="Lookup Ref"/>
      <sheetName val="ValSur Total"/>
      <sheetName val="Remu&amp;NonRemu ValSur (MDR)"/>
      <sheetName val="RemuValSur (HVSS)"/>
      <sheetName val="NonRemuValSur (HVSS)"/>
      <sheetName val="RemuValSur (Prop)"/>
      <sheetName val="NonRemuValSur (Prop)"/>
      <sheetName val="XLQUERY"/>
      <sheetName val="Loc Table"/>
      <sheetName val="Master Code"/>
      <sheetName val="EY Price Index"/>
      <sheetName val="Summary excl Cap Cred"/>
      <sheetName val="Sector Summary"/>
      <sheetName val="Reconciliation (excl cap cred)"/>
      <sheetName val="ITs &amp; Adjs"/>
      <sheetName val="FTP"/>
      <sheetName val="HFX MRTP"/>
      <sheetName val="Sector Deals"/>
      <sheetName val="RWAs"/>
      <sheetName val="CapitalCr"/>
      <sheetName val="HFX Mortgages"/>
      <sheetName val="BOS Mortgages"/>
      <sheetName val="Irish Mtgs"/>
      <sheetName val="SAM"/>
      <sheetName val="TMB"/>
      <sheetName val="EUBOS"/>
      <sheetName val="TOT BOS Mortgages"/>
      <sheetName val="TOT Mortgages"/>
      <sheetName val="HFX Savings"/>
      <sheetName val="BOS Savings"/>
      <sheetName val="TOT Savings excl Off"/>
      <sheetName val="HFX Offshore"/>
      <sheetName val="BHH Offshore"/>
      <sheetName val="TOT HFX Offshore"/>
      <sheetName val="TOT Savings"/>
      <sheetName val="Mtg&amp;Sav&amp;Off"/>
      <sheetName val="HFX Banking"/>
      <sheetName val="BOS Banking"/>
      <sheetName val="BOS Wealth Mgt"/>
      <sheetName val="BOS Offshore"/>
      <sheetName val="TOT Banking"/>
      <sheetName val="Total BoS Banking"/>
      <sheetName val="Total Savings"/>
      <sheetName val="HFX Sec PLoans"/>
      <sheetName val="HFX Unsec PLoans"/>
      <sheetName val="TOT HFX Loans"/>
      <sheetName val="BOS PLoans"/>
      <sheetName val="TOT PLoans"/>
      <sheetName val="HFX CreditCr"/>
      <sheetName val="BOS CreditCr"/>
      <sheetName val="TOT CreditCr"/>
      <sheetName val="Cons Cr"/>
      <sheetName val="BM"/>
      <sheetName val="IF"/>
      <sheetName val="HBOS Sharedealing"/>
      <sheetName val="J.Vs"/>
      <sheetName val="HFX Retail Overheads"/>
      <sheetName val="BOS Retail Overheads"/>
      <sheetName val="TOT Retail Overheads"/>
      <sheetName val="Retail Bank TOT"/>
      <sheetName val="Retail Bank (BOS) TOT"/>
      <sheetName val="Retail Bank (HFX) TOT"/>
      <sheetName val="TDBB"/>
      <sheetName val="Retail Bank TOT (TDBB)"/>
      <sheetName val="Module2"/>
      <sheetName val="Module1"/>
      <sheetName val="Module3"/>
      <sheetName val="BExRepositorySheet"/>
      <sheetName val="SUMMARY_GSEM"/>
      <sheetName val="P&amp;L Details GSEM"/>
      <sheetName val="GSEM &amp; DSO PAMT Details"/>
      <sheetName val="GSEM"/>
      <sheetName val="GSEM_C"/>
      <sheetName val="DSO"/>
      <sheetName val="ND"/>
      <sheetName val="Allgemeine Daten"/>
      <sheetName val="Latente Steuern"/>
      <sheetName val="Tax Proof"/>
      <sheetName val="Bilanz (2)"/>
      <sheetName val="G+V (2)"/>
      <sheetName val="Eigenkapital u. Rückst."/>
      <sheetName val="Abstimmblatt"/>
      <sheetName val="Anlagenspiegel"/>
      <sheetName val="G+V"/>
      <sheetName val="Fristigkeiten"/>
      <sheetName val="Neubewertungsrücklage"/>
      <sheetName val="Veränd.NBWRL"/>
      <sheetName val="Spezialfonds"/>
      <sheetName val="Rohdatenbank"/>
      <sheetName val="Tabelle15"/>
      <sheetName val="Tabelle16"/>
      <sheetName val="Header &amp; Control"/>
      <sheetName val="Documentation"/>
      <sheetName val="UKRB Route Map"/>
      <sheetName val="Transaction B"/>
      <sheetName val="S, I &amp; P"/>
      <sheetName val="CB Other"/>
      <sheetName val="Cards"/>
      <sheetName val="Loans"/>
      <sheetName val="C&amp;G"/>
      <sheetName val="LTSBS"/>
      <sheetName val="Wealth"/>
      <sheetName val="Community Bank"/>
      <sheetName val="NFGS"/>
      <sheetName val="Grp Mktg"/>
      <sheetName val="Central Functions"/>
      <sheetName val="UKRB Other"/>
      <sheetName val="TP Consol etc"/>
      <sheetName val="Global Inputs"/>
      <sheetName val="KPI Dbase"/>
      <sheetName val="SIP Drivers"/>
      <sheetName val="TB Drivers"/>
      <sheetName val="Cards Drivers"/>
      <sheetName val="Loans Drivers"/>
      <sheetName val="C&amp;G Drivers"/>
      <sheetName val="Wealth Drivers"/>
      <sheetName val="Com Bank Drivers"/>
      <sheetName val="Dbase"/>
      <sheetName val="Lookups"/>
      <sheetName val="CODE"/>
      <sheetName val="Budget 1"/>
      <sheetName val="CRITERIA1"/>
      <sheetName val="displays"/>
      <sheetName val="BAU"/>
      <sheetName val="Inv"/>
      <sheetName val="all data"/>
      <sheetName val="TP IDs"/>
      <sheetName val="Manual Amendment"/>
      <sheetName val="charge types"/>
      <sheetName val="data sets"/>
      <sheetName val="months"/>
      <sheetName val="DT_Active"/>
      <sheetName val="DT_Base"/>
      <sheetName val="DT_Guar"/>
      <sheetName val="DT_Unjust"/>
      <sheetName val="DT_Rules"/>
      <sheetName val="&lt;&lt;&lt;Used in Macro"/>
      <sheetName val="Losses"/>
      <sheetName val="T5"/>
      <sheetName val="T6"/>
      <sheetName val="Comparison"/>
      <sheetName val="DamSum - Cat"/>
      <sheetName val="DamSum - Theme"/>
      <sheetName val="Breakdown"/>
      <sheetName val="Breakdown_Ind"/>
      <sheetName val="IRR"/>
      <sheetName val="&lt;&lt;&lt;Tables for Report"/>
      <sheetName val="ScenarioRes"/>
      <sheetName val="Results_EP"/>
      <sheetName val="Results_EC"/>
      <sheetName val="GreenDamage"/>
      <sheetName val="&lt;&lt;&lt;Results"/>
      <sheetName val="ToC"/>
      <sheetName val="A1a"/>
      <sheetName val="A1b"/>
      <sheetName val="A1c"/>
      <sheetName val="A1d"/>
      <sheetName val="A2"/>
      <sheetName val="A3"/>
      <sheetName val="A4"/>
      <sheetName val="A5"/>
      <sheetName val="A6"/>
      <sheetName val="A7"/>
      <sheetName val="A8"/>
      <sheetName val="A9"/>
      <sheetName val="A9b"/>
      <sheetName val="A10"/>
      <sheetName val="A11"/>
      <sheetName val="A12"/>
      <sheetName val="A13"/>
      <sheetName val="A14"/>
      <sheetName val="A15"/>
      <sheetName val="Title"/>
      <sheetName val="Control"/>
      <sheetName val="B1"/>
      <sheetName val="B2"/>
      <sheetName val="B3"/>
      <sheetName val="B4"/>
      <sheetName val="B5"/>
      <sheetName val="B6"/>
      <sheetName val="B7"/>
      <sheetName val="B8"/>
      <sheetName val="B9"/>
      <sheetName val="B10"/>
      <sheetName val="B11"/>
      <sheetName val="B12"/>
      <sheetName val="B13"/>
      <sheetName val="B14"/>
      <sheetName val="B15"/>
      <sheetName val="B16"/>
      <sheetName val="B17"/>
      <sheetName val="B18"/>
      <sheetName val="B19"/>
      <sheetName val="B20"/>
      <sheetName val="C1"/>
      <sheetName val="C2"/>
      <sheetName val="C3"/>
      <sheetName val="SLR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D1"/>
      <sheetName val="D2"/>
      <sheetName val="D3"/>
      <sheetName val="D4"/>
      <sheetName val="D5"/>
      <sheetName val="D6"/>
      <sheetName val="D7"/>
      <sheetName val="D8"/>
      <sheetName val="D9"/>
      <sheetName val="D10"/>
      <sheetName val="D11a"/>
      <sheetName val="D11b"/>
      <sheetName val="D12"/>
      <sheetName val="D13"/>
      <sheetName val="D14"/>
      <sheetName val="D15"/>
      <sheetName val="D16"/>
      <sheetName val="D17"/>
      <sheetName val="BS and CF (2)"/>
      <sheetName val="NWC"/>
      <sheetName val="Bul Govt Bond (2)"/>
      <sheetName val="EVN submission data &gt;&gt;"/>
      <sheetName val="EVN_2006"/>
      <sheetName val="отчет 2006г.Пловдив"/>
      <sheetName val="отчет 2006г. Ст.З."/>
      <sheetName val="Report_investments-2008-2012_2C"/>
      <sheetName val="EVN-ER-Справка 2C"/>
      <sheetName val="Investment_2013-2017_2D_var2"/>
      <sheetName val="AB3 Discount Model"/>
      <sheetName val="Underlying"/>
      <sheetName val="P&amp;L summary"/>
      <sheetName val="P&amp;L for Commentary"/>
      <sheetName val="Margins"/>
      <sheetName val="Non Product NII"/>
      <sheetName val="Capital Allocations"/>
      <sheetName val="Challenges"/>
      <sheetName val="Capital graphs"/>
      <sheetName val="EP by Unit 09"/>
      <sheetName val="EP Cur v Bud"/>
      <sheetName val="EP 09 v 08"/>
      <sheetName val="Balance Sheet by Unit 08"/>
      <sheetName val="Balance Sheet by Unit 09"/>
      <sheetName val="Balance Sheet by Unit Budget"/>
      <sheetName val="Balance Sheet 09 v 08"/>
      <sheetName val="Reg Capital by BU"/>
      <sheetName val="Reg Capital by BU 09v08"/>
      <sheetName val="EoE by Unit"/>
      <sheetName val="RWA by Unit"/>
      <sheetName val="RWA by Unit 09v08"/>
      <sheetName val="B2RWA by Unit"/>
      <sheetName val="Cost Analysis by Unit"/>
      <sheetName val="2009  Matrix"/>
      <sheetName val="Unsecured Imp"/>
      <sheetName val="Secured Imp"/>
      <sheetName val="BU story Cur v Prev"/>
      <sheetName val="BU story Cur v Prev (H1)"/>
      <sheetName val="BU story Fct v Bud"/>
      <sheetName val="BU story Fct v Bud H1"/>
      <sheetName val="BU story Fct v Act H1"/>
      <sheetName val="BU split Fct"/>
      <sheetName val="BU split Fct (H1)"/>
      <sheetName val="BU split Fct (H2)"/>
      <sheetName val="BU split Bud"/>
      <sheetName val="UKRB Consol"/>
      <sheetName val="Cardnet"/>
      <sheetName val="Cons Lend"/>
      <sheetName val="TB"/>
      <sheetName val="Consumer Bank"/>
      <sheetName val="SIP"/>
      <sheetName val="C&amp;G Mort"/>
      <sheetName val="C&amp;G Sav"/>
      <sheetName val="M&amp;S"/>
      <sheetName val="Tel Bank"/>
      <sheetName val="Internet"/>
      <sheetName val="Direct Channels"/>
      <sheetName val="Comm Bank"/>
      <sheetName val="Marketing"/>
      <sheetName val="UKRB Director"/>
      <sheetName val="UKRB HR"/>
      <sheetName val="UKRB Risk"/>
      <sheetName val="Corp Subs"/>
      <sheetName val="Retail Div"/>
      <sheetName val="CXO"/>
      <sheetName val="Functions Central"/>
      <sheetName val="Mktg &amp; CF"/>
      <sheetName val="Central Items"/>
      <sheetName val="GapContingency"/>
      <sheetName val="Investment"/>
      <sheetName val="UKRB Overlays"/>
      <sheetName val="UKRB LTP"/>
      <sheetName val="UKRB Centre"/>
      <sheetName val="2009 Matrix"/>
      <sheetName val="2009 Matrix (Alt)"/>
      <sheetName val="NII"/>
      <sheetName val="OOI"/>
      <sheetName val="Total Income"/>
      <sheetName val="Direct Costs"/>
      <sheetName val="Charges In"/>
      <sheetName val="Gross Cost"/>
      <sheetName val="Charges Out"/>
      <sheetName val="Indirect Costs"/>
      <sheetName val="Total Costs"/>
      <sheetName val="Impairment"/>
      <sheetName val="PBT"/>
      <sheetName val="EP"/>
      <sheetName val="RWA"/>
      <sheetName val="Reg Cap"/>
      <sheetName val="Ave E Cap"/>
      <sheetName val="Spot E Cap"/>
      <sheetName val="Ave Balances"/>
      <sheetName val="Spot Balances"/>
      <sheetName val="RAROC"/>
      <sheetName val="Return on RWA"/>
      <sheetName val="AQR"/>
      <sheetName val="NIM"/>
      <sheetName val="FTE Spot"/>
      <sheetName val="FTE Ave"/>
      <sheetName val="Agency"/>
      <sheetName val="08 Average FTEs"/>
      <sheetName val="ID"/>
      <sheetName val="Direct Costs - Bud Pack"/>
      <sheetName val="P&amp;L summary (08 Pack)"/>
      <sheetName val="2009 Fin.Perf."/>
      <sheetName val="Underlying (LV For Mark Dowie)"/>
      <sheetName val="EP by Unit 08"/>
      <sheetName val="EP Cur v Prev"/>
      <sheetName val="EP 08 v 07"/>
      <sheetName val="Balance Sheet 08 v 07"/>
      <sheetName val="Phased Forecast"/>
      <sheetName val="BU story Cur v Prev (H2)"/>
      <sheetName val="BU story Fct v Bud (HY)"/>
      <sheetName val="BU Story 09 Prev v Cur"/>
      <sheetName val="BU Story 09 v 08"/>
      <sheetName val="BU Story 09 Revised v Mid Case"/>
      <sheetName val="UKRB FY"/>
      <sheetName val="Cards FY"/>
      <sheetName val="Cardnet FY"/>
      <sheetName val="Debit Card, ATM &amp; Travel FY"/>
      <sheetName val="Card &amp; Payments Central FY"/>
      <sheetName val="Cards &amp; Payments FY"/>
      <sheetName val="Cons Lend FY"/>
      <sheetName val="TB FY"/>
      <sheetName val="SIP FY"/>
      <sheetName val="CB Other FY"/>
      <sheetName val="CB FY"/>
      <sheetName val="C&amp;G Mort FY"/>
      <sheetName val="C&amp;G Sav FY"/>
      <sheetName val="C&amp;G FY"/>
      <sheetName val="LTSBS FY"/>
      <sheetName val="M&amp;S FY"/>
      <sheetName val="Wealth FY"/>
      <sheetName val="Tel Bank FY"/>
      <sheetName val="Comm Bank FY"/>
      <sheetName val="GM FY"/>
      <sheetName val="UKRB Other FY"/>
      <sheetName val="UKRB Central Functions FY"/>
      <sheetName val="UKRB Central Items FY"/>
      <sheetName val="UKRB LTP FY"/>
      <sheetName val="UKRB Adjustments FY"/>
      <sheetName val="2009 Matrix (2)"/>
      <sheetName val="Ave Lending"/>
      <sheetName val="Ave Deposits"/>
      <sheetName val="Spot Lending"/>
      <sheetName val="Spot Deposits"/>
      <sheetName val="FTE"/>
      <sheetName val="Structure Rec"/>
      <sheetName val="EOE Checker"/>
      <sheetName val="Transition"/>
      <sheetName val="UKRB Plan (Exc Gaps)"/>
      <sheetName val="Q2 MTP gaps"/>
      <sheetName val="UKRB Plan"/>
      <sheetName val="Cards Plan"/>
      <sheetName val="Cardnet Plan"/>
      <sheetName val="Debit Card, ATM &amp; Travel Plan"/>
      <sheetName val="Card &amp; Payments Central Plan"/>
      <sheetName val="Cards &amp; Payments Plan"/>
      <sheetName val="CL Plan"/>
      <sheetName val="TB Plan"/>
      <sheetName val="SIP Plan"/>
      <sheetName val="CB Other Plan"/>
      <sheetName val="CB Plan"/>
      <sheetName val="C&amp;G Mort Plan"/>
      <sheetName val="C&amp;G Sav Plan"/>
      <sheetName val="C&amp;G Plan"/>
      <sheetName val="LTSBS Plan"/>
      <sheetName val="M&amp;S Plan"/>
      <sheetName val="Wealth Plan"/>
      <sheetName val="Tel Bank Plan"/>
      <sheetName val="Comm Bank Plan"/>
      <sheetName val="GM Plan"/>
      <sheetName val="UKRB Other Plan"/>
      <sheetName val="UKRB Central Functions Plan"/>
      <sheetName val="UKRB Central Items Plan"/>
      <sheetName val="UKRB Adjustments Plan"/>
      <sheetName val="Div Story % CAGR v CAGR"/>
      <sheetName val="Div Story 10 Prev v Cur"/>
      <sheetName val="Div Story 11 Prev v Cur"/>
      <sheetName val="MTP - Cur v Prev"/>
      <sheetName val="UKRB Plan (2)"/>
      <sheetName val="Cards &amp; Payments Plan (2)"/>
      <sheetName val="CB Plan (2)"/>
      <sheetName val="C&amp;G Plan (2)"/>
      <sheetName val="LTSBS Plan (2)"/>
      <sheetName val="Wealth Plan (2)"/>
      <sheetName val="Income by Unit"/>
      <sheetName val="Direct Costs by Unit"/>
      <sheetName val="Charges In by Unit"/>
      <sheetName val="Charges Out by Unit"/>
      <sheetName val="Net Costs by Unit"/>
      <sheetName val="Impairment by Unit"/>
      <sheetName val="PBT by Unit"/>
      <sheetName val="Reg Capital by Unit"/>
      <sheetName val="Ave Lending by Unit"/>
      <sheetName val="Ave Deposits by Unit"/>
      <sheetName val="AQR by Unit"/>
      <sheetName val="FTE by Unit"/>
      <sheetName val="Agency by Unit"/>
      <sheetName val="UKRB Director FY"/>
      <sheetName val="UKRB HR Director FY"/>
      <sheetName val="Credit Risk FY"/>
      <sheetName val="CorpSubs &amp; Ins FY"/>
      <sheetName val="Legal&amp;Reg Director FY"/>
      <sheetName val="C&amp;S Finance FY"/>
      <sheetName val="CXO FY"/>
      <sheetName val="Functions Central FY"/>
      <sheetName val="UKRB Centre FY"/>
      <sheetName val="Drivers of Growth"/>
      <sheetName val="Workings for commentary"/>
      <sheetName val="Divisional drivers"/>
      <sheetName val="Data for Slides"/>
      <sheetName val="Pack 1"/>
      <sheetName val="PMU Slides"/>
      <sheetName val="FC v Prev FC Charts"/>
      <sheetName val="P&amp;L by BU Chart"/>
      <sheetName val="AQR by BU Chart"/>
      <sheetName val="Year on Year Analysis"/>
      <sheetName val="2005A"/>
      <sheetName val="2005B"/>
      <sheetName val="2006A"/>
      <sheetName val="2006B"/>
      <sheetName val="2006"/>
      <sheetName val="2006Q2"/>
      <sheetName val="One-offs"/>
      <sheetName val="sales"/>
      <sheetName val="PMU_Dbase"/>
      <sheetName val="Markets Yesterday"/>
      <sheetName val="Markets Today"/>
      <sheetName val="Opec Basket"/>
      <sheetName val="Forward Indications"/>
      <sheetName val="ExchangePrices"/>
      <sheetName val="Marketer"/>
      <sheetName val="Help"/>
      <sheetName val="Recipients"/>
      <sheetName val="Historic Data"/>
      <sheetName val="market feeds"/>
      <sheetName val="Flexible"/>
      <sheetName val="Quarters"/>
      <sheetName val="Ess int rec (new) (2)"/>
      <sheetName val="Ess int rec (new) (3)"/>
      <sheetName val="change log"/>
      <sheetName val="Input Sheet"/>
      <sheetName val="NIM (MRTP)"/>
      <sheetName val="FTP Essbase jnl"/>
      <sheetName val=" checks"/>
      <sheetName val="Margin Links"/>
      <sheetName val="RM acts"/>
      <sheetName val="RM prior mnth"/>
      <sheetName val="Business Bkg"/>
      <sheetName val="GFPM Actuals"/>
      <sheetName val="Treas ICL"/>
      <sheetName val="Ess Liq Fee jnl"/>
      <sheetName val="Wholesale Liq Fee"/>
      <sheetName val="Retail Liq Fee"/>
      <sheetName val="MRTP ICL adj"/>
      <sheetName val="Div bals"/>
      <sheetName val="HBOS bals"/>
      <sheetName val="Stat bals"/>
      <sheetName val="stat Adj's"/>
      <sheetName val="Retail bals"/>
      <sheetName val="coms prior yr"/>
      <sheetName val="orgs prior year"/>
      <sheetName val="com's jan"/>
      <sheetName val="org's jan"/>
      <sheetName val="com's feb"/>
      <sheetName val="org's feb"/>
      <sheetName val="com's mar"/>
      <sheetName val="org's mar"/>
      <sheetName val="com's apr"/>
      <sheetName val="org's apr"/>
      <sheetName val="com's may"/>
      <sheetName val="org's may"/>
      <sheetName val="com's june"/>
      <sheetName val="org's june"/>
      <sheetName val="com's july"/>
      <sheetName val="org's july"/>
      <sheetName val="com's aug"/>
      <sheetName val="org's aug"/>
      <sheetName val="com's sep"/>
      <sheetName val="org's sep"/>
      <sheetName val="com's oct"/>
      <sheetName val="org's oct"/>
      <sheetName val="com's nov"/>
      <sheetName val="org's nov"/>
      <sheetName val="com's dec"/>
      <sheetName val="org's dec"/>
      <sheetName val="ess (other)"/>
      <sheetName val="Ess HBOSTS bals"/>
      <sheetName val="Ess int rec (new)"/>
      <sheetName val="Ess int pay (new)"/>
      <sheetName val="Ess sub sec int"/>
      <sheetName val="Ess sector YTD"/>
      <sheetName val="Ess offshore int"/>
      <sheetName val="Ess NIM (new)"/>
      <sheetName val="PBT Report"/>
      <sheetName val="FY Summary"/>
      <sheetName val="HY Summary"/>
      <sheetName val="Journal - proposed"/>
      <sheetName val="Ess HBOSTS int"/>
      <sheetName val="treas av adj"/>
      <sheetName val="co's &amp; org's"/>
      <sheetName val="HBOSTS"/>
      <sheetName val="Prev Yr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  <sheetName val="CF Asset Bals"/>
      <sheetName val="Ess int pay (new) (2)"/>
      <sheetName val="Ess int rec (new) (4)"/>
      <sheetName val="Total LBG"/>
      <sheetName val="LBG Consumer Banking"/>
      <sheetName val="LBG Cards"/>
      <sheetName val="LBG Cardnet"/>
      <sheetName val="LBG Loans"/>
      <sheetName val="LBG TB"/>
      <sheetName val="LBG CB Consol"/>
      <sheetName val="LBG CB Other"/>
      <sheetName val="LBG Savings"/>
      <sheetName val="LBG Mortgages"/>
      <sheetName val="LBG Direct Channels"/>
      <sheetName val="LBG Community Bank"/>
      <sheetName val="LBG Other"/>
      <sheetName val="LBG Mktg"/>
      <sheetName val="LBG CF"/>
      <sheetName val="LBG Retail Director"/>
      <sheetName val="LBG HR"/>
      <sheetName val="LBG Risk"/>
      <sheetName val="LBG Corp Subs"/>
      <sheetName val="LBG Retail Finance"/>
      <sheetName val="LBG CXO"/>
      <sheetName val="LBG Functions Other"/>
      <sheetName val="LBG Retail Centre"/>
      <sheetName val="LBG Gaps &amp; Contingencies"/>
      <sheetName val="LBG Centre Other"/>
      <sheetName val="Total LTSB"/>
      <sheetName val="Consumer Banking"/>
      <sheetName val="CB TP Consol"/>
      <sheetName val="Savings"/>
      <sheetName val="LTSB Savings"/>
      <sheetName val="Investment &amp; Protection"/>
      <sheetName val="Mortgages"/>
      <sheetName val="C&amp;G Mortgages"/>
      <sheetName val="C&amp;G Savings"/>
      <sheetName val="ScottishWidows"/>
      <sheetName val="LTSB Scotland"/>
      <sheetName val="C&amp;G Mortgages &amp; Savings"/>
      <sheetName val="GM"/>
      <sheetName val="CF"/>
      <sheetName val="Retail Director"/>
      <sheetName val="HR"/>
      <sheetName val="Risk"/>
      <sheetName val="Finance"/>
      <sheetName val="Functions Other"/>
      <sheetName val="Retail Centre"/>
      <sheetName val="Gaps &amp; Contingencies"/>
      <sheetName val="Original Gap"/>
      <sheetName val="Overlay 1"/>
      <sheetName val="Overlay 2"/>
      <sheetName val="Overlay 3"/>
      <sheetName val="Overlay 4"/>
      <sheetName val="Overlay 5"/>
      <sheetName val="Overlay 6"/>
      <sheetName val="Overlay 7"/>
      <sheetName val="Overlay 8"/>
      <sheetName val="Centre Other"/>
      <sheetName val="TP Consol"/>
      <sheetName val="LTP"/>
      <sheetName val="HBOS Total"/>
      <sheetName val="HBOS Consumer Banking"/>
      <sheetName val="HBOS Cards"/>
      <sheetName val="HBOS Cardnet"/>
      <sheetName val="HBOS Loans"/>
      <sheetName val="HBOS TB"/>
      <sheetName val="HBOS CB TP"/>
      <sheetName val="HBOS CB Other"/>
      <sheetName val="HBOS Savings"/>
      <sheetName val="HBOS Savings (1)"/>
      <sheetName val="HBOS Savings (2)"/>
      <sheetName val="HBOS Mortgages"/>
      <sheetName val="HBOS Direct Channels"/>
      <sheetName val="HBOS Community Bank"/>
      <sheetName val="HBOS Other"/>
      <sheetName val="HBOS Mktg"/>
      <sheetName val="HBOS CF"/>
      <sheetName val="HBOS Retail Director"/>
      <sheetName val="HBOS HR"/>
      <sheetName val="HBOS Risk"/>
      <sheetName val="HBOS Corp Subs"/>
      <sheetName val="HBOS Finance"/>
      <sheetName val="HBOS CXO"/>
      <sheetName val="HBOS Functions Other"/>
      <sheetName val="HBOS Retail Centre"/>
      <sheetName val="HBOS Gaps &amp; Contingencies"/>
      <sheetName val="HBOS Centre"/>
      <sheetName val="HBOS Overlay 1"/>
      <sheetName val="HBOS Overlay 2"/>
      <sheetName val="HBOS Overlay 3"/>
      <sheetName val="HBOS Overlay 4"/>
      <sheetName val="HBOS Overlay 5"/>
      <sheetName val="HBOS Overlay 6"/>
      <sheetName val="HBOS Overlay 7"/>
      <sheetName val="HBOS Overlay 8"/>
      <sheetName val="HBOS Centre Other"/>
      <sheetName val="HBOS Centre 1"/>
      <sheetName val="HBOS Centre 2"/>
      <sheetName val="HBOS Centre 3"/>
      <sheetName val="HBOS Centre 4"/>
      <sheetName val="LBG KPIs excl.Wealth"/>
      <sheetName val="LTSB KPIs excl.Wealth"/>
      <sheetName val="HBOS KPIs excl.Wealth"/>
      <sheetName val="Mini P&amp;LLTSB"/>
      <sheetName val="Mini P&amp;L"/>
      <sheetName val="Mini P&amp;L H1 &amp; H2 split"/>
      <sheetName val="1000 day plan"/>
      <sheetName val="Mini P&amp;L with synergies"/>
      <sheetName val="Ave Deposit"/>
      <sheetName val="RATE VOLUME"/>
      <sheetName val="Spot Deposit"/>
      <sheetName val="Spot Net Lending"/>
      <sheetName val="Expected Loss"/>
      <sheetName val="SVA"/>
      <sheetName val="Q1 updates"/>
      <sheetName val="P&amp;L Movements - Mark"/>
      <sheetName val="Underlying Cost"/>
      <sheetName val="Impairment slide"/>
      <sheetName val="Summary Analysis"/>
      <sheetName val="FY - Bud v PY Act"/>
      <sheetName val="FY - Cur Fct v Bud"/>
      <sheetName val="Net Charges"/>
      <sheetName val="Month Analysis"/>
      <sheetName val="Current Month v Budget"/>
      <sheetName val="YTD v Budget"/>
      <sheetName val="Current Month v PY"/>
      <sheetName val="YTD v PY"/>
      <sheetName val="BU Analysis"/>
      <sheetName val="Consumer Lending"/>
      <sheetName val="Transaction Banking"/>
      <sheetName val="Cards &amp; Cardnet"/>
      <sheetName val="Telephone Bank"/>
      <sheetName val="UKRB Central"/>
      <sheetName val="Trend Analysis"/>
      <sheetName val="BU Charges In (Total)"/>
      <sheetName val="UKRB CI by Principal"/>
      <sheetName val="BU Charges Out (Total)"/>
      <sheetName val="UKRB CO by CP"/>
      <sheetName val="Data Sheets"/>
      <sheetName val="Data CI"/>
      <sheetName val="Data CO"/>
      <sheetName val="WMI"/>
      <sheetName val="AW"/>
      <sheetName val="WCX"/>
      <sheetName val="WI"/>
      <sheetName val="CW"/>
      <sheetName val="RSG"/>
      <sheetName val="Expense Adjustments"/>
      <sheetName val="Medoc Detail"/>
      <sheetName val="compsge"/>
      <sheetName val="COURS0702"/>
      <sheetName val="Données Spéc."/>
      <sheetName val="Hyp"/>
      <sheetName val="Detailed Sauternes Case"/>
      <sheetName val="Source graph comps"/>
      <sheetName val="Valo Medoc Case"/>
      <sheetName val="Sauternes_Case"/>
      <sheetName val="Medoc FY US$"/>
      <sheetName val="Medoc CY US$"/>
      <sheetName val="UKRB"/>
      <sheetName val="Credit Risk"/>
      <sheetName val="Decision Sciences"/>
      <sheetName val="CL Other"/>
      <sheetName val="CL Consol Adj"/>
      <sheetName val="Cons Bank"/>
      <sheetName val="Savings, Inv &amp; P"/>
      <sheetName val="CB TP Adj"/>
      <sheetName val="Scot Mortgages"/>
      <sheetName val="Evolve"/>
      <sheetName val="Group Marketing"/>
      <sheetName val="Other"/>
      <sheetName val="Gap"/>
      <sheetName val="P&amp;L by Unit"/>
      <sheetName val="SpotBals by Unit"/>
      <sheetName val="AvBals by Unit"/>
      <sheetName val="EP MTP"/>
      <sheetName val="Balance Sheet Trend"/>
      <sheetName val="Balance Sheet Q4 v Q3"/>
      <sheetName val="Balance Sheet MTP"/>
      <sheetName val="Total Income by Unit"/>
      <sheetName val="CI by Unit"/>
      <sheetName val="Gross Costs by Unit"/>
      <sheetName val="CO by Unit"/>
      <sheetName val="Total Costs by Unit"/>
      <sheetName val="Total Impairment by Unit"/>
      <sheetName val="EP by Unit"/>
      <sheetName val="Bals by Unit"/>
      <sheetName val="Spot Bals by Unit"/>
      <sheetName val="Plan v Plan Graph UKRB"/>
      <sheetName val="Plan v Plan Graph C&amp;P"/>
      <sheetName val="Plan v Plan Graph TB"/>
      <sheetName val="Plan v Plan Graph SIP"/>
      <sheetName val="Plan v Plan Graph CL"/>
      <sheetName val="Plan v Plan Graph CB"/>
      <sheetName val="Plan v Plan Graph C&amp;G"/>
      <sheetName val="Plan v Plan Graph Scot"/>
      <sheetName val="Plan v Plan Graph Wealth"/>
      <sheetName val="Plan v Plan Graph Tel Banking"/>
      <sheetName val="Plan v Plan Graph Comm Bank"/>
      <sheetName val="Plan v Plan Graph Central Funct"/>
      <sheetName val="Plan v Plan Graph GM"/>
      <sheetName val="Plan v Plan Graph UKRB Other"/>
      <sheetName val="Plan v Q2 Plan Graph UKRB"/>
      <sheetName val="Plan v Q2 Plan Graph C&amp;P"/>
      <sheetName val="Plan v Q2 Plan Graph TB"/>
      <sheetName val="Plan v Q2 Plan Graph SIP"/>
      <sheetName val="Plan v Q2 Plan Graph CL"/>
      <sheetName val="Plan v Q2 Plan Graph CB"/>
      <sheetName val="Plan v Prev Plan Graph C&amp;G"/>
      <sheetName val="Plan v Q2 Plan Graph Scot"/>
      <sheetName val="Plan v Q2 Plan Graph Wealth"/>
      <sheetName val="Plan v Q2 Plan Graph Tel Bank"/>
      <sheetName val="Plan v Q2 Plan Graph Comm Bank"/>
      <sheetName val="Plan v Q2 Plan Graph CF"/>
      <sheetName val="Plan v Q2 Plan Graph GM"/>
      <sheetName val="Plan v Q2 Plan Graph UKRB Oth"/>
      <sheetName val="UKRB YoY %"/>
      <sheetName val="C&amp;P YoY %"/>
      <sheetName val="CB YoY %"/>
      <sheetName val="C&amp;G YoY %"/>
      <sheetName val="LTSBS YoY %"/>
      <sheetName val="Wealth YoY %"/>
      <sheetName val="Div Story CAGR v CAGR"/>
      <sheetName val="Market Growth"/>
      <sheetName val="Jaws"/>
      <sheetName val="Ave IEA"/>
      <sheetName val="B2 RWA"/>
      <sheetName val="PBT by Unit (Inc Bottle)"/>
      <sheetName val="Plan v Plan Graph UKRB(Inc Bot)"/>
      <sheetName val="Plan v Plan Graph C&amp;G (Inc Bot)"/>
      <sheetName val="DSUM1"/>
      <sheetName val="ActDWNLDmth"/>
      <sheetName val="ActDWNLDytd"/>
      <sheetName val="Instructions"/>
      <sheetName val="BS"/>
      <sheetName val="P&amp;L"/>
      <sheetName val="Balances"/>
      <sheetName val="PLYTD"/>
      <sheetName val="KPI"/>
      <sheetName val="KPIData"/>
      <sheetName val="Rec Dep Bal"/>
      <sheetName val="Rec Dep Bal Copy"/>
      <sheetName val="Rec Acc Int"/>
      <sheetName val="Table000208"/>
      <sheetName val="Table000209"/>
      <sheetName val="Switches"/>
      <sheetName val="Damages_CY"/>
      <sheetName val="A0"/>
      <sheetName val="A1"/>
      <sheetName val="A2_6y"/>
      <sheetName val="A2_noINFL"/>
      <sheetName val="Inflation-&gt;"/>
      <sheetName val="WACC-&gt;"/>
      <sheetName val="Tmemo"/>
      <sheetName val="Beta-&gt;"/>
      <sheetName val="C13"/>
      <sheetName val="C14"/>
      <sheetName val="C15"/>
      <sheetName val="C16"/>
      <sheetName val="C17"/>
      <sheetName val="RAB-&gt;"/>
      <sheetName val="D2_14"/>
      <sheetName val="D2_17"/>
      <sheetName val="Gázmérleg - 2013"/>
      <sheetName val="gross assets_31.12.2014 Engie"/>
      <sheetName val="Network contribution Engie"/>
      <sheetName val="D11"/>
      <sheetName val="Raw data A-&gt;"/>
      <sheetName val="AP_WACC"/>
      <sheetName val="Engie_WACC"/>
      <sheetName val="Raw data B-&gt;"/>
      <sheetName val="Weights data"/>
      <sheetName val="Inflation data"/>
      <sheetName val="Raw data C-&gt;"/>
      <sheetName val="MNB data-&gt;"/>
      <sheetName val="BUX index"/>
      <sheetName val="Auctions"/>
      <sheetName val="Benchmark yields"/>
      <sheetName val="KSH data-&gt;"/>
      <sheetName val="CPI 12 months"/>
      <sheetName val="CPI monthly"/>
      <sheetName val="CPI index"/>
      <sheetName val="BSE data-&gt;"/>
      <sheetName val="BUX"/>
      <sheetName val="BUX composition"/>
      <sheetName val="Bloomberg data-&gt;"/>
      <sheetName val="5Y Bond Bloom data"/>
      <sheetName val="Betas2014"/>
      <sheetName val="Betas2010"/>
      <sheetName val="NET_DEBT"/>
      <sheetName val="MKT_CAP"/>
      <sheetName val="PX_LAST"/>
      <sheetName val="SH_OUT"/>
      <sheetName val="LT_BORROW"/>
      <sheetName val="ST_BORROW"/>
      <sheetName val="CASH"/>
      <sheetName val="Raw data D-&gt;"/>
      <sheetName val="EA15 PPIt"/>
      <sheetName val="EA19+15 IPI"/>
      <sheetName val="EA18 PPI"/>
      <sheetName val="EA19 PPI"/>
      <sheetName val="Forex data"/>
      <sheetName val="Original Gross wages"/>
      <sheetName val="Original Net wages"/>
      <sheetName val="New gross wages"/>
      <sheetName val="New net wages"/>
      <sheetName val="RAB Interauditor"/>
      <sheetName val="MNB detailed forecasts"/>
      <sheetName val="Other data-&gt;"/>
      <sheetName val="Tax rates"/>
      <sheetName val="Client's data-&gt;"/>
      <sheetName val="Methodology"/>
      <sheetName val="Hungarian WACC"/>
      <sheetName val="2016_09_05_Estimated_Losses_Ret"/>
      <sheetName val="LOC"/>
      <sheetName val="Commentary"/>
      <sheetName val="HistoricData"/>
      <sheetName val="ForwardData"/>
      <sheetName val="FwdIndications"/>
      <sheetName val="GraphData"/>
      <sheetName val="FX"/>
      <sheetName val="MonthlyFX"/>
      <sheetName val="QuarterlyFX"/>
      <sheetName val="Flows"/>
      <sheetName val="Balance Sheet"/>
      <sheetName val="GAS_061301"/>
      <sheetName val="GEE_061301"/>
      <sheetName val="B(Assump)"/>
      <sheetName val="GEE0901"/>
      <sheetName val="X"/>
      <sheetName val="M"/>
      <sheetName val="T-T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Fedolap"/>
      <sheetName val="KZP_Output_KTJ"/>
      <sheetName val="KZP_Output_Cash_flow"/>
      <sheetName val="KZP_Output_Eredmény"/>
      <sheetName val="KZP_Output_Mérleg"/>
      <sheetName val="HFX Assumptions"/>
      <sheetName val="BOS Assumptions"/>
      <sheetName val="BOS Matched Funds"/>
      <sheetName val="LiqFee"/>
      <sheetName val="HFX Actuals"/>
      <sheetName val="BOS Actuals"/>
      <sheetName val="Mound"/>
      <sheetName val="BOS Mtgs (incl. Mound f'cast)"/>
      <sheetName val="SJPB"/>
      <sheetName val="TOT IF &amp; SJPB "/>
      <sheetName val="TOT Sharedealing"/>
      <sheetName val="New HFX MRTP"/>
      <sheetName val="New BOS MRTP"/>
      <sheetName val="Links"/>
      <sheetName val="CA"/>
      <sheetName val="CA-Income"/>
      <sheetName val="CK"/>
      <sheetName val="GSZa"/>
      <sheetName val="GSZme"/>
      <sheetName val="GSZtny"/>
      <sheetName val="GSZtavho"/>
      <sheetName val="GSZtavho (T)"/>
      <sheetName val="ohtavho"/>
      <sheetName val="ohtavho (T)"/>
      <sheetName val="tavhokorr"/>
      <sheetName val="tavho"/>
      <sheetName val="tavhokorr (2)"/>
      <sheetName val="tavho (2)"/>
      <sheetName val="kompl2"/>
      <sheetName val="arak"/>
      <sheetName val="hatásvi&lt;20"/>
      <sheetName val="hatásvi20-100"/>
      <sheetName val="hatásvi&gt;100"/>
      <sheetName val="fogyfv"/>
      <sheetName val="osszhas"/>
      <sheetName val="ohtavho (2)"/>
      <sheetName val="98jan"/>
      <sheetName val="98janábra"/>
      <sheetName val="ohsav"/>
      <sheetName val="jelang"/>
      <sheetName val="kompl2ang"/>
      <sheetName val="GSZtavho_(T)2"/>
      <sheetName val="ohtavho_(T)2"/>
      <sheetName val="tavhokorr_(2)2"/>
      <sheetName val="tavho_(2)2"/>
      <sheetName val="ohtavho_(2)2"/>
      <sheetName val="GSZtavho_(T)"/>
      <sheetName val="ohtavho_(T)"/>
      <sheetName val="tavhokorr_(2)"/>
      <sheetName val="tavho_(2)"/>
      <sheetName val="ohtavho_(2)"/>
      <sheetName val="GSZtavho_(T)1"/>
      <sheetName val="ohtavho_(T)1"/>
      <sheetName val="tavhokorr_(2)1"/>
      <sheetName val="tavho_(2)1"/>
      <sheetName val="ohtavho_(2)1"/>
      <sheetName val="DIS"/>
      <sheetName val="AMO"/>
      <sheetName val="INFO"/>
      <sheetName val="HBOS NPA's"/>
      <sheetName val="BOS NPA's"/>
      <sheetName val="Halifax NPA's"/>
      <sheetName val="SI_UI"/>
      <sheetName val="Work Sheet"/>
      <sheetName val="TREND CHART"/>
      <sheetName val="Banking"/>
      <sheetName val="PLoans"/>
      <sheetName val="CreditCr"/>
      <sheetName val="LTS"/>
      <sheetName val="Treasury"/>
      <sheetName val="RM"/>
      <sheetName val="HMRL"/>
      <sheetName val="Group"/>
      <sheetName val="Markets"/>
      <sheetName val="CAR Working"/>
      <sheetName val="Reconcilation of Submission"/>
      <sheetName val="Manpower Plan v Q1f"/>
      <sheetName val="Manpower"/>
      <sheetName val="Trends Annual Q1F"/>
      <sheetName val="Trends Annual"/>
      <sheetName val="P&amp;L Captions"/>
      <sheetName val="Trends by Month"/>
      <sheetName val="Trends by Month Q1F"/>
      <sheetName val="Essbase totals Q1F"/>
      <sheetName val="Essbase FTE Q1F"/>
      <sheetName val="Essbase Remu Q1F"/>
      <sheetName val="Essbase totals"/>
      <sheetName val="Essbase FTE"/>
      <sheetName val="Essbase Remu"/>
      <sheetName val="Essbase exp trend"/>
      <sheetName val="Essbase Remutrend"/>
      <sheetName val="Essbase totals 2007"/>
      <sheetName val="Essbase Remu2007"/>
      <sheetName val="Essbase FTE 2007"/>
      <sheetName val="Next mth reqts"/>
      <sheetName val="Checks UKRB"/>
      <sheetName val="Checks M&amp;S "/>
      <sheetName val="Checks CL"/>
      <sheetName val="Checks Con Bkg"/>
      <sheetName val="Restructure check"/>
      <sheetName val="Cover Sheet"/>
      <sheetName val="UKRB P&amp;L"/>
      <sheetName val="UKRB NII"/>
      <sheetName val="UKRB OOI"/>
      <sheetName val="UKRB Direct Costs"/>
      <sheetName val="UKRB Impairment"/>
      <sheetName val="Variance Budget"/>
      <sheetName val="Consumer Banking P&amp;L"/>
      <sheetName val="M&amp;S P&amp;L"/>
      <sheetName val="CL P&amp;L"/>
      <sheetName val="Wealth P&amp;L"/>
      <sheetName val="Comm Banking P&amp;L"/>
      <sheetName val="GM P&amp;L"/>
      <sheetName val="NFGS P&amp;L"/>
      <sheetName val="UKRB Other P&amp;L"/>
      <sheetName val="CA P&amp;L"/>
      <sheetName val="CardsCreateGoldfish consol P&amp;L"/>
      <sheetName val="Cards P&amp;L"/>
      <sheetName val="Create P&amp;L"/>
      <sheetName val="Goldfish P&amp;L"/>
      <sheetName val="Cardnet P&amp;L"/>
      <sheetName val="Bank Savings P&amp;L"/>
      <sheetName val="Internet P&amp;L"/>
      <sheetName val="ATMs P&amp;L"/>
      <sheetName val="Int &amp; ATMs P&amp;L"/>
      <sheetName val="Total Travel P&amp;L"/>
      <sheetName val="Travel P&amp;L"/>
      <sheetName val="TCA P&amp;L "/>
      <sheetName val="Consumer Banking Other P&amp;L"/>
      <sheetName val="Cons Banking Other P&amp;L"/>
      <sheetName val="Consumer Banking TP"/>
      <sheetName val="C&amp;G Mortgages P&amp;L"/>
      <sheetName val="C&amp;G Savings P&amp;L"/>
      <sheetName val="C&amp;G consolidated P&amp;L"/>
      <sheetName val="Scotland Mortgages P&amp;L"/>
      <sheetName val="PL P&amp;L"/>
      <sheetName val="CL Other consol P&amp;L"/>
      <sheetName val="Total Decision Sciences P&amp;L"/>
      <sheetName val="CL Other P&amp;L"/>
      <sheetName val="UKRB Other CF P&amp;L"/>
      <sheetName val="UKRB Other Units P&amp;L"/>
      <sheetName val="UKRB Other Units P&amp;L March only"/>
      <sheetName val="UKRB Net Interest Income"/>
      <sheetName val="UKRB Indirect Costs"/>
      <sheetName val="UKRB Costs"/>
      <sheetName val="UKRB Impairment (PBT)"/>
      <sheetName val="UKRB PAT + EP"/>
      <sheetName val="CL Memo Analysis"/>
      <sheetName val="Con Bkg Memo Analysis Mar"/>
      <sheetName val="Con Bkg Memo Analysis"/>
      <sheetName val="M&amp;S Memo Analysis"/>
      <sheetName val="Variance MTD"/>
      <sheetName val="Variance YTD"/>
      <sheetName val="Variance FCT"/>
      <sheetName val="Variables"/>
      <sheetName val="Lookup"/>
      <sheetName val="Mth Bud Var"/>
      <sheetName val="Non Staff Base"/>
      <sheetName val="Non Staff Rel"/>
      <sheetName val="Savings &amp; Inv"/>
      <sheetName val="Transferring Businesses"/>
      <sheetName val="UKRB Other Analysis"/>
      <sheetName val="P&amp;L &amp; Key Metrics"/>
      <sheetName val="NII by unit"/>
      <sheetName val="OOI by unit"/>
      <sheetName val="Indirect Costs by unit"/>
      <sheetName val="Costs by unit"/>
      <sheetName val="Total FTE"/>
      <sheetName val="Balances by Unit"/>
      <sheetName val="Metric by Unit"/>
      <sheetName val="Margin by Unit"/>
      <sheetName val="NII Rate-Volume"/>
      <sheetName val="Impairment Quality-Volume"/>
      <sheetName val="2005a Actuals"/>
      <sheetName val="2005b Actuals"/>
      <sheetName val="2005 Actuals"/>
      <sheetName val="2006 YTD Actuals"/>
      <sheetName val="BW adj"/>
      <sheetName val="SpotdataBWNR"/>
      <sheetName val="SpotdataBW"/>
      <sheetName val="AvgDataBW"/>
      <sheetName val="FTEdataBW"/>
      <sheetName val="Bud"/>
      <sheetName val="2006a Budget"/>
      <sheetName val="2006b Budget"/>
      <sheetName val="2006 Budget"/>
      <sheetName val="Previous Forecast"/>
      <sheetName val="2006a Prev Forecast"/>
      <sheetName val="2006b Prev Forecast"/>
      <sheetName val="2006 Prev Forecast"/>
      <sheetName val="2008 Prev Plan"/>
      <sheetName val="2009 Prev Plan"/>
      <sheetName val="2010 Prev Plan"/>
      <sheetName val="Currrent Forecast"/>
      <sheetName val="2006a Cur Forecast"/>
      <sheetName val="2006b Cur Forecast"/>
      <sheetName val="2006 Cur Forecast"/>
      <sheetName val="Var Fct v Bud"/>
      <sheetName val="2008 Cur Plan"/>
      <sheetName val="2009 Cur Plan"/>
      <sheetName val="2010 Cur Plan"/>
      <sheetName val="FPB&amp;F adj"/>
      <sheetName val="PLData"/>
      <sheetName val="AVBalData"/>
      <sheetName val="PEBalData"/>
      <sheetName val="Import Data"/>
      <sheetName val="SWBank"/>
      <sheetName val="SWIP"/>
      <sheetName val="Forecast Analysis"/>
      <sheetName val="Data CI MTP"/>
      <sheetName val="06v07 Charges In - Cur Fct"/>
      <sheetName val="06v07 Charges In - Prev Fct"/>
      <sheetName val="2006 Charges In"/>
      <sheetName val="2007 Charges In"/>
      <sheetName val="06v07 Charges Out - Cur Fct"/>
      <sheetName val="06v07 Charges Out - Prev Fct"/>
      <sheetName val="2006 Charges Out"/>
      <sheetName val="2007 Charges Out"/>
      <sheetName val="Monthly Analysis"/>
      <sheetName val="2006 Actual Charges In YTD"/>
      <sheetName val="2006 Actual Charges Out YTD"/>
      <sheetName val="YTD - Act v Fct"/>
      <sheetName val="Mnth - Act v Fct"/>
      <sheetName val="Mnth - Act v Bud"/>
      <sheetName val="Mnth - Act v PY"/>
      <sheetName val="Total CI by CP"/>
      <sheetName val="Total CI by Principal"/>
      <sheetName val="Principal CI by CP"/>
      <sheetName val="Unit CI by Principal"/>
      <sheetName val="Total CO by CP"/>
      <sheetName val="Total CO by Principal"/>
      <sheetName val="Principal CO by CP"/>
      <sheetName val="Data CI Act05"/>
      <sheetName val="Data CI Act06"/>
      <sheetName val="Data CI Bud06"/>
      <sheetName val="Data CI PrevFct06"/>
      <sheetName val="Data CI CurFct06"/>
      <sheetName val="Data CI PrevMTP"/>
      <sheetName val="Data CO Act05"/>
      <sheetName val="Data CO Act06"/>
      <sheetName val="Data CO Bud06"/>
      <sheetName val="Data CO PrevFct06"/>
      <sheetName val="Data CO CurFct06"/>
      <sheetName val="Data CO PrevMTP"/>
      <sheetName val="Data CO MTP"/>
      <sheetName val="Myles_Loans_Query"/>
      <sheetName val="Index"/>
      <sheetName val="Storyboard1"/>
      <sheetName val="Storyboard2"/>
      <sheetName val="OutsideUKRB"/>
      <sheetName val="CBDirect"/>
      <sheetName val="PMUDirect"/>
      <sheetName val="CBIndirect"/>
      <sheetName val="PMUIndirect"/>
      <sheetName val="PMUView"/>
      <sheetName val="Breakdown1"/>
      <sheetName val="Breakdown2"/>
      <sheetName val="Breakdown3"/>
      <sheetName val="iGraph1"/>
      <sheetName val="iGraph2"/>
      <sheetName val="Main"/>
      <sheetName val="Names"/>
      <sheetName val="GrossSales"/>
      <sheetName val="Selection"/>
      <sheetName val="DirectData"/>
      <sheetName val="IndDataPMU"/>
      <sheetName val="IndDataCB"/>
      <sheetName val="Graphs Storyboard Extra"/>
      <sheetName val="Graphs Storyboard"/>
      <sheetName val="FTE data"/>
      <sheetName val="CB Direct Costs"/>
      <sheetName val="aCB"/>
      <sheetName val="bCB"/>
      <sheetName val="fCB"/>
      <sheetName val="pyCB"/>
      <sheetName val="f5"/>
      <sheetName val="py5"/>
      <sheetName val="f6"/>
      <sheetName val="py6"/>
      <sheetName val="f7"/>
      <sheetName val="py7"/>
      <sheetName val="f8"/>
      <sheetName val="py8"/>
      <sheetName val="f9"/>
      <sheetName val="py9"/>
      <sheetName val="aA"/>
      <sheetName val="bA"/>
      <sheetName val="fA"/>
      <sheetName val="pyA"/>
      <sheetName val="aB"/>
      <sheetName val="bB"/>
      <sheetName val="fB"/>
      <sheetName val="pyB"/>
      <sheetName val="aD"/>
      <sheetName val="bD"/>
      <sheetName val="fD"/>
      <sheetName val="pyD"/>
      <sheetName val="aF"/>
      <sheetName val="bF"/>
      <sheetName val="fF"/>
      <sheetName val="pyF"/>
      <sheetName val="aG"/>
      <sheetName val="bG"/>
      <sheetName val="fG"/>
      <sheetName val="pyG"/>
      <sheetName val="aH"/>
      <sheetName val="bH"/>
      <sheetName val="fH"/>
      <sheetName val="pyH"/>
      <sheetName val="aI"/>
      <sheetName val="bI"/>
      <sheetName val="fI"/>
      <sheetName val="pyI"/>
      <sheetName val="aJ"/>
      <sheetName val="bJ"/>
      <sheetName val="fJ"/>
      <sheetName val="pyJ"/>
      <sheetName val="aK"/>
      <sheetName val="bK"/>
      <sheetName val="fK"/>
      <sheetName val="pyK"/>
      <sheetName val="aL"/>
      <sheetName val="pyL"/>
      <sheetName val="aM"/>
      <sheetName val="fM"/>
      <sheetName val="pyM"/>
      <sheetName val="aQ"/>
      <sheetName val="bQ"/>
      <sheetName val="fQ"/>
      <sheetName val="pyQ"/>
      <sheetName val="aR"/>
      <sheetName val="bR"/>
      <sheetName val="fR"/>
      <sheetName val="pyR"/>
      <sheetName val="aS"/>
      <sheetName val="fS"/>
      <sheetName val="pyS"/>
      <sheetName val="aT"/>
      <sheetName val="bT"/>
      <sheetName val="fT"/>
      <sheetName val="pyT"/>
      <sheetName val="aU"/>
      <sheetName val="bU"/>
      <sheetName val="fU"/>
      <sheetName val="pyU"/>
      <sheetName val="aV"/>
      <sheetName val="bV"/>
      <sheetName val="fV"/>
      <sheetName val="pyV"/>
      <sheetName val="aY"/>
      <sheetName val="bY"/>
      <sheetName val="fY"/>
      <sheetName val="pyY"/>
      <sheetName val="aZ"/>
      <sheetName val="bZ"/>
      <sheetName val="fZ"/>
      <sheetName val="pyZ"/>
      <sheetName val="a66"/>
      <sheetName val="b66"/>
      <sheetName val="f66"/>
      <sheetName val="py66"/>
      <sheetName val="a99"/>
      <sheetName val="b99"/>
      <sheetName val="f99"/>
      <sheetName val="Current Week"/>
      <sheetName val="Trend"/>
      <sheetName val="Product Charts"/>
      <sheetName val="Avg Bal Mvmt"/>
      <sheetName val="Profile Vs Prior Yr"/>
      <sheetName val="Inputs"/>
      <sheetName val="Chart Data"/>
      <sheetName val="Data Bank Savings"/>
      <sheetName val="Run-Rate Calcs"/>
      <sheetName val="Weekality"/>
      <sheetName val="Forecast Information"/>
      <sheetName val="Data Bank Savings - historic"/>
      <sheetName val="Programs"/>
      <sheetName val="Model Explanation"/>
      <sheetName val="1. Results and Assumptions"/>
      <sheetName val="2. Impact Calculations"/>
      <sheetName val="3. LTSB ROCE Bridge Diagram"/>
      <sheetName val="3.1 Bridge Diagram - After Tax "/>
      <sheetName val="4. Bridge Diagram Calculations"/>
      <sheetName val="5. ROCE Bridge Diagram Econ 1st"/>
      <sheetName val="6. Tornado Diagram"/>
      <sheetName val="Supporting Calculations"/>
      <sheetName val="7. Deposit Margin Analysis"/>
      <sheetName val="8. LTSB Spreads"/>
      <sheetName val="9. Impairment Calculations"/>
      <sheetName val="10. LTSB - HBOS Split"/>
      <sheetName val="11. ICB Calculations"/>
      <sheetName val="12. Tangible Assets"/>
      <sheetName val="13. Volume Calculations"/>
      <sheetName val="14. Historic ROEC Accounting"/>
      <sheetName val="15. Intangible Assets"/>
      <sheetName val="LBG Data"/>
      <sheetName val="Net NII"/>
      <sheetName val="NII Income"/>
      <sheetName val="NII Cost"/>
      <sheetName val="LTSB P and L"/>
      <sheetName val="LTSB Summary Indirects"/>
      <sheetName val="LBG Interest Rates"/>
      <sheetName val="Banking Business"/>
      <sheetName val="PRIB Data"/>
      <sheetName val="LBG 2012 Accts Commercial"/>
      <sheetName val="Irrelevant Sheets"/>
      <sheetName val="Data Validation"/>
      <sheetName val="Payable"/>
      <sheetName val="Reconciliations"/>
      <sheetName val="Inflow"/>
      <sheetName val="Actuals"/>
      <sheetName val="graphs data"/>
      <sheetName val="Month"/>
      <sheetName val="YTD"/>
      <sheetName val="G Reserve"/>
      <sheetName val="Product Type"/>
      <sheetName val="Net Receipts by Month"/>
      <sheetName val="CyBank"/>
      <sheetName val="TelBank"/>
      <sheetName val="CI"/>
      <sheetName val="Background"/>
      <sheetName val="BESZ1FEV"/>
      <sheetName val="EGAZ DEGAZ history"/>
      <sheetName val="Merger revaluation"/>
      <sheetName val="EGAZ_DSO"/>
      <sheetName val="EGAZ_USP"/>
      <sheetName val="DEGAZ_USP"/>
      <sheetName val="DEGAZ_DSO"/>
      <sheetName val="DEGAZ_investments"/>
      <sheetName val="EGAZ_investments"/>
      <sheetName val="DEGAZ_analysis"/>
      <sheetName val="EGAZ_analysis"/>
      <sheetName val="DEGAZ KOFE"/>
      <sheetName val="EGAZ_Trade debtors"/>
      <sheetName val="DEGAZ_Trade debtors"/>
      <sheetName val="DEGAZ_Accrued_incomes"/>
      <sheetName val="EGAZ_Accrued_incomes"/>
      <sheetName val="EGAZ_FinStat"/>
      <sheetName val="DEGAZ_FinStat"/>
      <sheetName val="DEGAZ_IC_services"/>
      <sheetName val="EGAZ_IC_services"/>
      <sheetName val="Table of contents"/>
      <sheetName val="H.0. History"/>
      <sheetName val="H.1.1."/>
      <sheetName val="H.1.2."/>
      <sheetName val="H.2.1."/>
      <sheetName val="H.2.2."/>
      <sheetName val="H.2.3."/>
      <sheetName val="H.2.4."/>
      <sheetName val="H.3.1."/>
      <sheetName val="H.3.2."/>
      <sheetName val="H.3.3."/>
      <sheetName val="H.4.1."/>
      <sheetName val="H.4.2."/>
      <sheetName val="H.6."/>
      <sheetName val="H.8.1."/>
      <sheetName val="H.8.2."/>
      <sheetName val="F.1."/>
      <sheetName val="F.2."/>
      <sheetName val="F.3."/>
      <sheetName val="F.4."/>
      <sheetName val="Next steps"/>
      <sheetName val="LBO----&gt;"/>
      <sheetName val="Inputs LBO"/>
      <sheetName val="Shell LBO"/>
      <sheetName val="Output LBO"/>
      <sheetName val="Target IRR Output"/>
      <sheetName val="Scenarios"/>
      <sheetName val="Demand assumption"/>
      <sheetName val="Revenues"/>
      <sheetName val="Interruptible"/>
      <sheetName val="Firm"/>
      <sheetName val="Dynamic"/>
      <sheetName val="Compacs (EBITDA Mid 07E)"/>
      <sheetName val="Compacs (EBITDA 07E)"/>
      <sheetName val="EBITDA Bridge"/>
      <sheetName val="List"/>
      <sheetName val=" "/>
      <sheetName val="Conso&gt;&gt;"/>
      <sheetName val="Drivers Override"/>
      <sheetName val="Exit Analysis"/>
      <sheetName val="Sources &amp; Uses"/>
      <sheetName val="Cap Structure"/>
      <sheetName val="Snapshot"/>
      <sheetName val="Acquisitions"/>
      <sheetName val="Valuation &gt;&gt;"/>
      <sheetName val="LBO 2006"/>
      <sheetName val="LBO Mid 07"/>
      <sheetName val="LBO 2007"/>
      <sheetName val="Compcos (EBITDA 07E)"/>
      <sheetName val="Compcos (EBITDA Mid 08E)"/>
      <sheetName val="Compcos (EBITDA 08E)"/>
      <sheetName val="Compacs (EBITDA 06E)"/>
      <sheetName val="DCF End 06"/>
      <sheetName val="DCF End 07"/>
      <sheetName val="Valuation Summary End 06"/>
      <sheetName val="Valuation Summary End 07"/>
      <sheetName val="Imput Modules &gt;&gt;"/>
      <sheetName val="Scenarios &gt;&gt;"/>
      <sheetName val="Lists"/>
      <sheetName val="Divisional Control Panel"/>
      <sheetName val="Aerospace Scenarios"/>
      <sheetName val="IGT Scenarios"/>
      <sheetName val="DMT Scenarios"/>
      <sheetName val="DTC Scenarios"/>
      <sheetName val="Summaries&gt;&gt;&gt;"/>
      <sheetName val="Aerospace"/>
      <sheetName val="IGT"/>
      <sheetName val="DMT"/>
      <sheetName val="DTC"/>
      <sheetName val="IS"/>
      <sheetName val="Rev Build&gt;&gt;&gt;"/>
      <sheetName val="__FDSCACHE__"/>
      <sheetName val="Aerospace Rev Build Up"/>
      <sheetName val="IGT Revenue Build-Up"/>
      <sheetName val="DMT - Revenue Build-Up"/>
      <sheetName val="DTC Rev BU"/>
      <sheetName val="IS Revenue Build Up"/>
      <sheetName val="Conso&gt;&gt;&gt;"/>
      <sheetName val="BS Build Up"/>
      <sheetName val="P&amp;L Build Up"/>
      <sheetName val="Back Ups ---&gt;"/>
      <sheetName val="Exchange Rates"/>
      <sheetName val="IS Back Up"/>
      <sheetName val="DMT Costs"/>
      <sheetName val="Hamilton Sundestrand P&amp;L"/>
      <sheetName val="High Level Scenarios"/>
      <sheetName val="IGT Costs Backup"/>
      <sheetName val="Imposte new"/>
      <sheetName val="Imposte ant-diff"/>
      <sheetName val="FSC"/>
      <sheetName val="Sp rappr"/>
      <sheetName val="Manutenzioni"/>
      <sheetName val="Int passivi"/>
      <sheetName val="Cuneo fiscale"/>
      <sheetName val="BDV COGE"/>
      <sheetName val="Scritture rettifica"/>
      <sheetName val="PDCA"/>
      <sheetName val="Quadratura contabilita"/>
      <sheetName val="SALDI"/>
      <sheetName val="SALDI_BV"/>
      <sheetName val="Foglio4"/>
      <sheetName val="Foglio2"/>
      <sheetName val="Scritture"/>
      <sheetName val="Foglio1"/>
      <sheetName val="Bilancio verifica 2009"/>
      <sheetName val="Bilancio CEE 2009"/>
      <sheetName val="Dati"/>
      <sheetName val="grafici"/>
      <sheetName val="Rendiconto finanziario"/>
      <sheetName val="Rendiconto finanziario (2)"/>
      <sheetName val="Amm.to fabbricati"/>
      <sheetName val="Leasing"/>
      <sheetName val="Inputs generali"/>
      <sheetName val="LBO output"/>
      <sheetName val="Summary IRR"/>
      <sheetName val="BidCo|CDP"/>
      <sheetName val="Struttura operazione"/>
      <sheetName val="Valutazione -&gt;"/>
      <sheetName val="VALUATION BOOK"/>
      <sheetName val="Output ricavi SPA"/>
      <sheetName val="Modello -&gt;"/>
      <sheetName val="TAG"/>
      <sheetName val="Ricavi"/>
      <sheetName val="Costi"/>
      <sheetName val="D&amp;A"/>
      <sheetName val="RAB -&gt;"/>
      <sheetName val="ENI INPUT-&gt;"/>
      <sheetName val="ENI plan"/>
      <sheetName val="Confronto per advisor"/>
      <sheetName val="WC Eni"/>
      <sheetName val="SPLIT 1H"/>
      <sheetName val="NFP june 2011"/>
      <sheetName val="Riepilogo"/>
      <sheetName val="Dettagli"/>
      <sheetName val="Nera -&gt;"/>
      <sheetName val="Ricavi Opex MoU NO ST 19 MAG"/>
      <sheetName val="Riconciliazione"/>
      <sheetName val="Ricavi Opex MoU ST 19 MAG_v2"/>
      <sheetName val="Ricavi Opex NERA ST 19 MAG_v2"/>
      <sheetName val="Ricavi Opex MoU ST 19 MAG_v1"/>
      <sheetName val="Ricavi Opex NERA NO ST 19 MAG"/>
      <sheetName val="Ricavi Opex MoU 4 mag"/>
      <sheetName val="Ricavi Opex NERA 4 mag"/>
      <sheetName val="Ricavi Opex MoU ST 18 MAG"/>
      <sheetName val="Ricavi Opex MoU NO ST 18 MAG"/>
      <sheetName val="Ricavi Opex NERA ST 18 MAG"/>
      <sheetName val="Ricavi Opex NERA NO ST 18 MAG"/>
      <sheetName val="Ricavi Opex NERA ST 19 MAG_v1"/>
      <sheetName val="OUTPUTS -&gt;"/>
      <sheetName val="Output IRR"/>
      <sheetName val="Valuation output"/>
      <sheetName val="Financials output"/>
      <sheetName val="RICAVI NERA OPEX MOU"/>
      <sheetName val="RICAVI NERA OPEX NERA"/>
      <sheetName val="NPV RICAVI NERA MOU"/>
      <sheetName val="NPV OPEX NERA"/>
      <sheetName val="OLD NERA-&gt;"/>
      <sheetName val="Ricavi Opex MoU 3mag (2)"/>
      <sheetName val="Ricavi Opex NERA 3mag (2)"/>
      <sheetName val="Ricavi Opex MoU 2mag (2)"/>
      <sheetName val="Ricavi Opex NERA 2mag (2)"/>
      <sheetName val="Ricavi Opex MoU def"/>
      <sheetName val="Ricavi Opex NERA def"/>
      <sheetName val="Ricavi Opex MoU "/>
      <sheetName val="Ricavi Opex NERA "/>
      <sheetName val="NPV Ricavi_opex MOU"/>
      <sheetName val="NPV Ricavi_ opex Opz1-fuelgas"/>
      <sheetName val="Dashboard_Piano INV ENI"/>
      <sheetName val="Legenda Scenario_Piano INV ENI"/>
      <sheetName val="Fuel gas costs"/>
      <sheetName val="Opex _opz1"/>
      <sheetName val="Legenda Scenari"/>
      <sheetName val="Ouput_transit 100%"/>
      <sheetName val="Ouput_transit 90%"/>
      <sheetName val="Ouput_transit 60%"/>
      <sheetName val="Ouput_transit 30%"/>
      <sheetName val="Other revenues"/>
      <sheetName val="OPEX NERA"/>
      <sheetName val="OPEX MOU"/>
      <sheetName val="Backup -&gt;"/>
      <sheetName val="Regul WACC"/>
      <sheetName val="Consensus WACC"/>
      <sheetName val="Payout"/>
      <sheetName val="Old -&gt;"/>
      <sheetName val="Output TAG"/>
      <sheetName val="Output BidCo"/>
      <sheetName val="OP Model"/>
      <sheetName val="LBOModel"/>
      <sheetName val="Acqu Matrix"/>
      <sheetName val="LBOModel (3 Disposal)"/>
      <sheetName val="LBOModel (2 Disposal)"/>
      <sheetName val="LBOModel (Group)"/>
      <sheetName val="LBOModel (Group) (Sens)"/>
      <sheetName val="DCF (Group)"/>
      <sheetName val="DCF (Group) (Sens)"/>
      <sheetName val="DCF (ED)"/>
      <sheetName val="DCF (PS)"/>
      <sheetName val="DCF (OS)"/>
      <sheetName val="Debt Capacity"/>
      <sheetName val="Premium Analysis"/>
      <sheetName val="Styles"/>
      <sheetName val="CP"/>
      <sheetName val="Model"/>
      <sheetName val="Annex A"/>
      <sheetName val="New BS"/>
      <sheetName val="Delta TAG BP"/>
      <sheetName val="DDM - DCF"/>
      <sheetName val="PPR"/>
      <sheetName val="CDP GAS"/>
      <sheetName val="DDM"/>
      <sheetName val="Ke"/>
      <sheetName val="#INPUT#"/>
      <sheetName val="TAG_AR Input"/>
      <sheetName val="TAG_Model Input"/>
      <sheetName val="Capex + TAG Assets"/>
      <sheetName val="Going concern"/>
      <sheetName val="#OUTPUT#"/>
      <sheetName val="Output semplificato_CDP"/>
      <sheetName val="Loan Agreement + O&amp;M"/>
      <sheetName val="Financials"/>
      <sheetName val="O&amp;M Going Concern "/>
      <sheetName val="O&amp;M Going Concern  (2)"/>
      <sheetName val="MP_OutPut"/>
      <sheetName val="PSC_Analysis (2)"/>
      <sheetName val="PPR (B+C)_%PPR"/>
      <sheetName val="PPR (B+C)_100%"/>
      <sheetName val="PSC_Analysis"/>
      <sheetName val="WHRU"/>
      <sheetName val="#Support#"/>
      <sheetName val="Asset Pipeline"/>
      <sheetName val="Asset Stations"/>
      <sheetName val="Tangible Assets"/>
      <sheetName val="Capex_details"/>
      <sheetName val="O&amp;M GCA"/>
      <sheetName val="#BRATTLE#"/>
      <sheetName val="Disclaimer"/>
      <sheetName val="Intro"/>
      <sheetName val="Switch description"/>
      <sheetName val="Results"/>
      <sheetName val="Beispielermittlung (WHRU)"/>
      <sheetName val="Beispielermittlung"/>
      <sheetName val="Allowed revenues"/>
      <sheetName val="Volume risk"/>
      <sheetName val="Payback to the system"/>
      <sheetName val="CCA Capex evolution"/>
      <sheetName val="Additional RAB_revaluated"/>
      <sheetName val="Inflation rate Scenarios"/>
      <sheetName val="OPEX Scenarios_Lazard"/>
      <sheetName val="Legal Disclaimer"/>
      <sheetName val="Colour Key"/>
      <sheetName val="Lonza Input - Financing Case"/>
      <sheetName val="Lonza Input - Mgmt Case"/>
      <sheetName val="Lonza - Output &amp; Adjustments"/>
      <sheetName val="Cambrex BB"/>
      <sheetName val="Acquiror"/>
      <sheetName val="Pro Forma"/>
      <sheetName val="Appendix"/>
      <sheetName val=" PF Cap Output"/>
      <sheetName val="Copy of PF for  Credit Metrics"/>
      <sheetName val="PF For Memo"/>
      <sheetName val="Interest and Fees"/>
      <sheetName val="Accretion Dilution"/>
      <sheetName val="Credit Stats - Scenarios Static"/>
      <sheetName val="S&amp;P Key Ind. Fin Ratios"/>
      <sheetName val="Operating Leases"/>
      <sheetName val="Synergies and Integration Costs"/>
      <sheetName val="db SAP 1100_VRN"/>
      <sheetName val="db SAP 1100_VBS"/>
      <sheetName val="db SAP 1300_AVIO"/>
      <sheetName val="1100_VRN"/>
      <sheetName val="1100_VBS"/>
      <sheetName val="1300_AVIO"/>
      <sheetName val="ELISIONI"/>
      <sheetName val="tot_Catullo"/>
      <sheetName val="ELISIONI_BUD"/>
      <sheetName val="SOPRAVV"/>
      <sheetName val="Cfr."/>
      <sheetName val="Cfr. CATULLO + AVIO"/>
      <sheetName val="Cfr. CATULLO + AVIO (2)"/>
      <sheetName val="CE x scalo"/>
      <sheetName val="CE x BU 2010"/>
      <sheetName val="CE x BU 2009"/>
      <sheetName val="Cfr. x BU VRN"/>
      <sheetName val="Cfr. x BU VBS"/>
      <sheetName val="CE x BU Bgt10"/>
      <sheetName val="Sequenza Grafici"/>
      <sheetName val="RIEPILOGO_PER"/>
      <sheetName val="dati di personale"/>
      <sheetName val="dati di traffico"/>
      <sheetName val="Grafico RICAVI"/>
      <sheetName val="Dettaglio NON AVIATION"/>
      <sheetName val="Dettaglio Costi"/>
      <sheetName val="GRAFICO MOL CATULLO"/>
      <sheetName val="PPT"/>
      <sheetName val="PPT Report gest"/>
      <sheetName val="PPT (5)"/>
      <sheetName val="PPT (2)"/>
      <sheetName val="1100_vbs_03_09"/>
      <sheetName val="1100_vrn_03_09"/>
      <sheetName val="ce_1100"/>
      <sheetName val="ce_1200 legal entity"/>
      <sheetName val="ce_1300 Avio H."/>
      <sheetName val="ce_1400 Park"/>
      <sheetName val="ce_1500 legal entity"/>
      <sheetName val="coge"/>
      <sheetName val="tot gestionale"/>
      <sheetName val="1200_VBS"/>
      <sheetName val="1400_PAR"/>
      <sheetName val="Regulatory assumptions"/>
      <sheetName val="20170523_Model long term_final_"/>
      <sheetName val="20170508_Revenues"/>
      <sheetName val="Bilancio"/>
      <sheetName val="RendFin"/>
      <sheetName val="Immobilizz."/>
      <sheetName val="CO"/>
      <sheetName val="Amm AR"/>
      <sheetName val="Amm TE"/>
      <sheetName val="Amm fisc"/>
      <sheetName val="Imposte"/>
      <sheetName val="CCN"/>
      <sheetName val="FCFO"/>
      <sheetName val="EVA"/>
      <sheetName val="Indici"/>
      <sheetName val="Infl"/>
      <sheetName val="Effetto fisc"/>
      <sheetName val="Effetto fisc unb (10)"/>
      <sheetName val="Effetto fisc unb (40)"/>
      <sheetName val="Effetto fisc soc (10)"/>
      <sheetName val="Effetto fisc soc (40)"/>
      <sheetName val="calcolo amm"/>
      <sheetName val="Foglio1 (2)"/>
      <sheetName val="Reg Rev_Transit_CCA"/>
      <sheetName val="Reg Rev_Transit_HCA"/>
      <sheetName val="Reg Rev_Transit_CIV"/>
      <sheetName val="RAB_Review"/>
      <sheetName val="Reg Rev_Transit_CCA_Review"/>
      <sheetName val="Reg Rev_Transit_HCA_Review"/>
      <sheetName val="Reg Rev_Transit_CIV_Review"/>
      <sheetName val="SintesiRAB_CCA"/>
      <sheetName val="SintesiRAB_HCA"/>
      <sheetName val="SintesiRAB_CIV"/>
      <sheetName val="Dashboard"/>
      <sheetName val="Input capacity"/>
      <sheetName val="Legenda Scenari_Review"/>
      <sheetName val="Dashboard_Review"/>
      <sheetName val="CF reale"/>
      <sheetName val="Chart1_summary"/>
      <sheetName val="Chart2_summary"/>
      <sheetName val="Chart3_summary"/>
      <sheetName val="Modello_rame &gt;&gt;"/>
      <sheetName val="Risultati_rame"/>
      <sheetName val="Input_rame"/>
      <sheetName val="Asset Base REG_rame"/>
      <sheetName val="Opex_rame"/>
      <sheetName val="Parametri tariffari_rame"/>
      <sheetName val="Modello_fibra &gt;&gt;"/>
      <sheetName val="Risultati_fibra"/>
      <sheetName val="Input_fibra"/>
      <sheetName val="Asset Base REG_fibra"/>
      <sheetName val="Opex_fibra"/>
      <sheetName val="Parametri tariffari_fibra"/>
      <sheetName val="Driver"/>
      <sheetName val="Prodotti"/>
      <sheetName val="COSTI OPERATIVI VR"/>
      <sheetName val="COSTI OPERATIVI VR BU BS"/>
      <sheetName val="COSTI OPERATIVI VBS"/>
      <sheetName val="cdc"/>
      <sheetName val="db"/>
      <sheetName val="Costi con Driver"/>
      <sheetName val="da rib diretti"/>
      <sheetName val="PIVOT PER 248"/>
      <sheetName val="COSTI AVIO"/>
      <sheetName val="WACC Russia"/>
      <sheetName val="Debt schedule"/>
      <sheetName val="DCF (Russia)"/>
      <sheetName val="P&amp;L Russia"/>
      <sheetName val="2300"/>
      <sheetName val="1850"/>
      <sheetName val="Workers"/>
      <sheetName val="cost base"/>
      <sheetName val="General expenses"/>
      <sheetName val="Economico"/>
      <sheetName val="Finanziario"/>
      <sheetName val="Risultati"/>
      <sheetName val="Asset Base REG"/>
      <sheetName val="Parametri tariffari"/>
      <sheetName val="Dati BP &gt;&gt;"/>
      <sheetName val="Volumi linee rame"/>
      <sheetName val="RAB Esistente"/>
      <sheetName val="Opex Anno base"/>
    </sheetNames>
    <sheetDataSet>
      <sheetData sheetId="0">
        <row r="43">
          <cell r="E43">
            <v>400368650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36">
          <cell r="C36">
            <v>288737341.04930234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>
        <row r="51">
          <cell r="M51">
            <v>12183.8382361</v>
          </cell>
        </row>
      </sheetData>
      <sheetData sheetId="73"/>
      <sheetData sheetId="74"/>
      <sheetData sheetId="75" refreshError="1"/>
      <sheetData sheetId="76"/>
      <sheetData sheetId="77"/>
      <sheetData sheetId="78"/>
      <sheetData sheetId="79"/>
      <sheetData sheetId="80"/>
      <sheetData sheetId="81"/>
      <sheetData sheetId="82">
        <row r="5">
          <cell r="M5">
            <v>87267371.629999995</v>
          </cell>
        </row>
      </sheetData>
      <sheetData sheetId="83">
        <row r="5">
          <cell r="M5">
            <v>78121994.340000004</v>
          </cell>
        </row>
      </sheetData>
      <sheetData sheetId="84">
        <row r="5">
          <cell r="M5">
            <v>58401730.450000003</v>
          </cell>
        </row>
      </sheetData>
      <sheetData sheetId="85">
        <row r="33">
          <cell r="G33">
            <v>3406838.9211979634</v>
          </cell>
        </row>
      </sheetData>
      <sheetData sheetId="86">
        <row r="12">
          <cell r="G12">
            <v>1482322.4002875162</v>
          </cell>
        </row>
      </sheetData>
      <sheetData sheetId="87">
        <row r="11">
          <cell r="G11">
            <v>1154817.4495163599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>
        <row r="4">
          <cell r="C4">
            <v>2012</v>
          </cell>
        </row>
      </sheetData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>
        <row r="11">
          <cell r="C11">
            <v>0.04</v>
          </cell>
        </row>
      </sheetData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/>
      <sheetData sheetId="163"/>
      <sheetData sheetId="164">
        <row r="3">
          <cell r="E3">
            <v>0.06</v>
          </cell>
        </row>
      </sheetData>
      <sheetData sheetId="165">
        <row r="2">
          <cell r="A2" t="str">
            <v>Matr.</v>
          </cell>
        </row>
      </sheetData>
      <sheetData sheetId="166">
        <row r="23">
          <cell r="D23" t="str">
            <v>E00238 - Trans Austria Gasleitung GmbH</v>
          </cell>
        </row>
      </sheetData>
      <sheetData sheetId="167" refreshError="1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 refreshError="1"/>
      <sheetData sheetId="200"/>
      <sheetData sheetId="201">
        <row r="141">
          <cell r="B141">
            <v>1.018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>
        <row r="4">
          <cell r="B4">
            <v>34759</v>
          </cell>
        </row>
      </sheetData>
      <sheetData sheetId="239">
        <row r="8">
          <cell r="R8">
            <v>72.56</v>
          </cell>
        </row>
      </sheetData>
      <sheetData sheetId="240">
        <row r="3">
          <cell r="E3">
            <v>2007</v>
          </cell>
        </row>
      </sheetData>
      <sheetData sheetId="241">
        <row r="4">
          <cell r="B4">
            <v>34759</v>
          </cell>
        </row>
      </sheetData>
      <sheetData sheetId="242">
        <row r="8">
          <cell r="R8">
            <v>72.56</v>
          </cell>
        </row>
      </sheetData>
      <sheetData sheetId="243">
        <row r="3">
          <cell r="E3">
            <v>2007</v>
          </cell>
        </row>
      </sheetData>
      <sheetData sheetId="244" refreshError="1"/>
      <sheetData sheetId="245">
        <row r="8">
          <cell r="R8">
            <v>72.56</v>
          </cell>
        </row>
      </sheetData>
      <sheetData sheetId="246">
        <row r="3">
          <cell r="E3">
            <v>2007</v>
          </cell>
        </row>
      </sheetData>
      <sheetData sheetId="247">
        <row r="4">
          <cell r="B4">
            <v>34759</v>
          </cell>
        </row>
      </sheetData>
      <sheetData sheetId="248">
        <row r="8">
          <cell r="R8">
            <v>72.56</v>
          </cell>
        </row>
      </sheetData>
      <sheetData sheetId="249"/>
      <sheetData sheetId="250">
        <row r="4">
          <cell r="B4">
            <v>34759</v>
          </cell>
        </row>
      </sheetData>
      <sheetData sheetId="251" refreshError="1"/>
      <sheetData sheetId="252" refreshError="1"/>
      <sheetData sheetId="253" refreshError="1"/>
      <sheetData sheetId="254">
        <row r="3">
          <cell r="B3" t="str">
            <v>PAYAMINO</v>
          </cell>
        </row>
      </sheetData>
      <sheetData sheetId="255">
        <row r="8">
          <cell r="R8">
            <v>72.56</v>
          </cell>
        </row>
      </sheetData>
      <sheetData sheetId="256">
        <row r="3">
          <cell r="E3">
            <v>2007</v>
          </cell>
        </row>
      </sheetData>
      <sheetData sheetId="257">
        <row r="3">
          <cell r="B3" t="str">
            <v>PAYAMINO</v>
          </cell>
        </row>
      </sheetData>
      <sheetData sheetId="258">
        <row r="8">
          <cell r="R8">
            <v>72.56</v>
          </cell>
        </row>
      </sheetData>
      <sheetData sheetId="259">
        <row r="3">
          <cell r="E3">
            <v>2007</v>
          </cell>
        </row>
      </sheetData>
      <sheetData sheetId="260" refreshError="1"/>
      <sheetData sheetId="261">
        <row r="8">
          <cell r="R8">
            <v>72.56</v>
          </cell>
        </row>
      </sheetData>
      <sheetData sheetId="262">
        <row r="3">
          <cell r="E3">
            <v>2007</v>
          </cell>
        </row>
      </sheetData>
      <sheetData sheetId="263">
        <row r="1">
          <cell r="D1" t="str">
            <v>FOPR-Inj-Coca-1-1000bwipd</v>
          </cell>
        </row>
      </sheetData>
      <sheetData sheetId="264">
        <row r="8">
          <cell r="R8">
            <v>72.56</v>
          </cell>
        </row>
      </sheetData>
      <sheetData sheetId="265">
        <row r="3">
          <cell r="E3">
            <v>2007</v>
          </cell>
        </row>
      </sheetData>
      <sheetData sheetId="266">
        <row r="1">
          <cell r="D1" t="str">
            <v>FOPR-Inj-Coca-1-1000bwipd</v>
          </cell>
        </row>
      </sheetData>
      <sheetData sheetId="267">
        <row r="8">
          <cell r="R8">
            <v>72.56</v>
          </cell>
        </row>
      </sheetData>
      <sheetData sheetId="268">
        <row r="3">
          <cell r="E3">
            <v>2007</v>
          </cell>
        </row>
      </sheetData>
      <sheetData sheetId="269">
        <row r="1">
          <cell r="D1" t="str">
            <v>FOPR-Inj-Coca-1-1000bwipd</v>
          </cell>
        </row>
      </sheetData>
      <sheetData sheetId="270">
        <row r="8">
          <cell r="R8">
            <v>72.56</v>
          </cell>
        </row>
      </sheetData>
      <sheetData sheetId="271">
        <row r="3">
          <cell r="E3">
            <v>2007</v>
          </cell>
        </row>
      </sheetData>
      <sheetData sheetId="272">
        <row r="1">
          <cell r="D1" t="str">
            <v>FOPR-Inj-Coca-1-1000bwipd</v>
          </cell>
        </row>
      </sheetData>
      <sheetData sheetId="273">
        <row r="8">
          <cell r="R8">
            <v>72.56</v>
          </cell>
        </row>
      </sheetData>
      <sheetData sheetId="274">
        <row r="3">
          <cell r="E3">
            <v>2007</v>
          </cell>
        </row>
      </sheetData>
      <sheetData sheetId="275">
        <row r="1">
          <cell r="D1" t="str">
            <v>FOPR-Inj-Coca-1-1000bwipd</v>
          </cell>
        </row>
      </sheetData>
      <sheetData sheetId="276">
        <row r="8">
          <cell r="R8">
            <v>72.56</v>
          </cell>
        </row>
      </sheetData>
      <sheetData sheetId="277"/>
      <sheetData sheetId="278">
        <row r="1">
          <cell r="D1" t="str">
            <v>FOPR-Inj-Coca-1-1000bwipd</v>
          </cell>
        </row>
      </sheetData>
      <sheetData sheetId="279">
        <row r="8">
          <cell r="R8">
            <v>72.56</v>
          </cell>
        </row>
      </sheetData>
      <sheetData sheetId="280"/>
      <sheetData sheetId="281">
        <row r="1">
          <cell r="D1" t="str">
            <v>FOPR-Inj-Coca-1-1000bwipd</v>
          </cell>
        </row>
      </sheetData>
      <sheetData sheetId="282"/>
      <sheetData sheetId="283"/>
      <sheetData sheetId="284">
        <row r="1">
          <cell r="D1" t="str">
            <v>FOPR-Inj-Coca-1-1000bwipd</v>
          </cell>
        </row>
      </sheetData>
      <sheetData sheetId="285"/>
      <sheetData sheetId="286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 refreshError="1"/>
      <sheetData sheetId="309" refreshError="1"/>
      <sheetData sheetId="310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/>
      <sheetData sheetId="318"/>
      <sheetData sheetId="319"/>
      <sheetData sheetId="320"/>
      <sheetData sheetId="321"/>
      <sheetData sheetId="322" refreshError="1"/>
      <sheetData sheetId="323" refreshError="1"/>
      <sheetData sheetId="324"/>
      <sheetData sheetId="325"/>
      <sheetData sheetId="326"/>
      <sheetData sheetId="327">
        <row r="2">
          <cell r="E2" t="b">
            <v>1</v>
          </cell>
        </row>
      </sheetData>
      <sheetData sheetId="328"/>
      <sheetData sheetId="329"/>
      <sheetData sheetId="330">
        <row r="2">
          <cell r="E2" t="b">
            <v>1</v>
          </cell>
        </row>
      </sheetData>
      <sheetData sheetId="331"/>
      <sheetData sheetId="332"/>
      <sheetData sheetId="333">
        <row r="2">
          <cell r="E2" t="b">
            <v>1</v>
          </cell>
        </row>
      </sheetData>
      <sheetData sheetId="334"/>
      <sheetData sheetId="335">
        <row r="30">
          <cell r="AI30">
            <v>1388</v>
          </cell>
        </row>
      </sheetData>
      <sheetData sheetId="336">
        <row r="2">
          <cell r="E2" t="b">
            <v>1</v>
          </cell>
        </row>
      </sheetData>
      <sheetData sheetId="337"/>
      <sheetData sheetId="338">
        <row r="30">
          <cell r="AI30">
            <v>1388</v>
          </cell>
        </row>
      </sheetData>
      <sheetData sheetId="339">
        <row r="2">
          <cell r="E2" t="b">
            <v>1</v>
          </cell>
        </row>
      </sheetData>
      <sheetData sheetId="340" refreshError="1"/>
      <sheetData sheetId="341">
        <row r="30">
          <cell r="AI30">
            <v>1388</v>
          </cell>
        </row>
      </sheetData>
      <sheetData sheetId="342">
        <row r="2">
          <cell r="E2" t="b">
            <v>1</v>
          </cell>
        </row>
      </sheetData>
      <sheetData sheetId="343"/>
      <sheetData sheetId="344">
        <row r="30">
          <cell r="AI30">
            <v>1388</v>
          </cell>
        </row>
      </sheetData>
      <sheetData sheetId="345">
        <row r="16">
          <cell r="A16" t="str">
            <v>kalk. Abschreib. in TDM</v>
          </cell>
        </row>
      </sheetData>
      <sheetData sheetId="346">
        <row r="4">
          <cell r="B4">
            <v>34759</v>
          </cell>
        </row>
      </sheetData>
      <sheetData sheetId="347">
        <row r="3">
          <cell r="E3">
            <v>2007</v>
          </cell>
        </row>
      </sheetData>
      <sheetData sheetId="348">
        <row r="2">
          <cell r="E2" t="b">
            <v>1</v>
          </cell>
        </row>
      </sheetData>
      <sheetData sheetId="349">
        <row r="5">
          <cell r="B5">
            <v>2.4</v>
          </cell>
        </row>
      </sheetData>
      <sheetData sheetId="350">
        <row r="30">
          <cell r="AI30">
            <v>1388</v>
          </cell>
        </row>
      </sheetData>
      <sheetData sheetId="351">
        <row r="16">
          <cell r="A16" t="str">
            <v>kalk. Abschreib. in TDM</v>
          </cell>
        </row>
      </sheetData>
      <sheetData sheetId="352" refreshError="1"/>
      <sheetData sheetId="353" refreshError="1"/>
      <sheetData sheetId="354"/>
      <sheetData sheetId="355"/>
      <sheetData sheetId="356">
        <row r="1">
          <cell r="N1">
            <v>1</v>
          </cell>
        </row>
      </sheetData>
      <sheetData sheetId="357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>
        <row r="3">
          <cell r="C3">
            <v>12</v>
          </cell>
        </row>
      </sheetData>
      <sheetData sheetId="453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>
        <row r="2">
          <cell r="F2" t="str">
            <v>Proposed Well Profile</v>
          </cell>
        </row>
      </sheetData>
      <sheetData sheetId="549" refreshError="1"/>
      <sheetData sheetId="550" refreshError="1"/>
      <sheetData sheetId="551"/>
      <sheetData sheetId="552" refreshError="1"/>
      <sheetData sheetId="553" refreshError="1"/>
      <sheetData sheetId="554" refreshError="1"/>
      <sheetData sheetId="555">
        <row r="48">
          <cell r="F48">
            <v>410</v>
          </cell>
        </row>
      </sheetData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>
        <row r="9">
          <cell r="B9">
            <v>978</v>
          </cell>
        </row>
      </sheetData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>
        <row r="4">
          <cell r="B4">
            <v>0</v>
          </cell>
        </row>
      </sheetData>
      <sheetData sheetId="597">
        <row r="4">
          <cell r="B4">
            <v>0</v>
          </cell>
        </row>
      </sheetData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/>
      <sheetData sheetId="722"/>
      <sheetData sheetId="723" refreshError="1"/>
      <sheetData sheetId="724" refreshError="1"/>
      <sheetData sheetId="725" refreshError="1"/>
      <sheetData sheetId="726" refreshError="1"/>
      <sheetData sheetId="727">
        <row r="15">
          <cell r="F15">
            <v>-7214.55</v>
          </cell>
        </row>
      </sheetData>
      <sheetData sheetId="728">
        <row r="3">
          <cell r="F3">
            <v>365</v>
          </cell>
        </row>
      </sheetData>
      <sheetData sheetId="729">
        <row r="77">
          <cell r="Y77">
            <v>54035</v>
          </cell>
        </row>
      </sheetData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/>
      <sheetData sheetId="797" refreshError="1"/>
      <sheetData sheetId="798" refreshError="1"/>
      <sheetData sheetId="799"/>
      <sheetData sheetId="800"/>
      <sheetData sheetId="801"/>
      <sheetData sheetId="802"/>
      <sheetData sheetId="803" refreshError="1"/>
      <sheetData sheetId="804" refreshError="1"/>
      <sheetData sheetId="805" refreshError="1"/>
      <sheetData sheetId="806" refreshError="1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 refreshError="1"/>
      <sheetData sheetId="818" refreshError="1"/>
      <sheetData sheetId="819"/>
      <sheetData sheetId="820"/>
      <sheetData sheetId="821"/>
      <sheetData sheetId="822"/>
      <sheetData sheetId="823"/>
      <sheetData sheetId="824" refreshError="1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>
        <row r="2">
          <cell r="B2" t="str">
            <v>WTI &amp; Brent &amp; Ural - Brokers' consensus</v>
          </cell>
        </row>
      </sheetData>
      <sheetData sheetId="849">
        <row r="2">
          <cell r="A2">
            <v>1</v>
          </cell>
        </row>
      </sheetData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>
        <row r="3">
          <cell r="C3" t="str">
            <v>Taishan - Business plan</v>
          </cell>
        </row>
      </sheetData>
      <sheetData sheetId="864">
        <row r="3">
          <cell r="C3" t="str">
            <v>Tariff structure</v>
          </cell>
        </row>
      </sheetData>
      <sheetData sheetId="865">
        <row r="3">
          <cell r="C3" t="str">
            <v>Taishan - analysis</v>
          </cell>
        </row>
      </sheetData>
      <sheetData sheetId="866">
        <row r="5">
          <cell r="A5">
            <v>1</v>
          </cell>
        </row>
      </sheetData>
      <sheetData sheetId="867">
        <row r="5">
          <cell r="A5">
            <v>1</v>
          </cell>
        </row>
      </sheetData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>
        <row r="18">
          <cell r="C18" t="str">
            <v>Tullow</v>
          </cell>
        </row>
      </sheetData>
      <sheetData sheetId="875">
        <row r="19">
          <cell r="C19" t="str">
            <v>Tullow</v>
          </cell>
        </row>
      </sheetData>
      <sheetData sheetId="876" refreshError="1"/>
      <sheetData sheetId="877">
        <row r="131">
          <cell r="A131" t="str">
            <v>B</v>
          </cell>
        </row>
      </sheetData>
      <sheetData sheetId="878">
        <row r="1">
          <cell r="B1" t="str">
            <v>Reserves &amp; production</v>
          </cell>
        </row>
      </sheetData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>
        <row r="41">
          <cell r="A41" t="str">
            <v>q</v>
          </cell>
        </row>
      </sheetData>
      <sheetData sheetId="887" refreshError="1"/>
      <sheetData sheetId="888" refreshError="1"/>
      <sheetData sheetId="889" refreshError="1"/>
      <sheetData sheetId="890">
        <row r="2">
          <cell r="C2" t="str">
            <v>Profile</v>
          </cell>
        </row>
      </sheetData>
      <sheetData sheetId="891" refreshError="1"/>
      <sheetData sheetId="892" refreshError="1"/>
      <sheetData sheetId="893" refreshError="1"/>
      <sheetData sheetId="894">
        <row r="5">
          <cell r="A5">
            <v>1</v>
          </cell>
        </row>
      </sheetData>
      <sheetData sheetId="895" refreshError="1"/>
      <sheetData sheetId="896">
        <row r="2">
          <cell r="C2" t="str">
            <v>Customised colour pannel</v>
          </cell>
        </row>
      </sheetData>
      <sheetData sheetId="897" refreshError="1"/>
      <sheetData sheetId="898">
        <row r="64">
          <cell r="E64">
            <v>0</v>
          </cell>
        </row>
      </sheetData>
      <sheetData sheetId="899">
        <row r="3">
          <cell r="G3" t="str">
            <v>1 mcm</v>
          </cell>
        </row>
      </sheetData>
      <sheetData sheetId="900" refreshError="1"/>
      <sheetData sheetId="901" refreshError="1"/>
      <sheetData sheetId="902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/>
      <sheetData sheetId="938"/>
      <sheetData sheetId="939"/>
      <sheetData sheetId="940"/>
      <sheetData sheetId="941"/>
      <sheetData sheetId="942" refreshError="1"/>
      <sheetData sheetId="943" refreshError="1"/>
      <sheetData sheetId="944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/>
      <sheetData sheetId="1089">
        <row r="6">
          <cell r="C6">
            <v>0</v>
          </cell>
        </row>
      </sheetData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>
        <row r="6">
          <cell r="F6" t="str">
            <v>Please find attached today's Morgan Stanley London Oil Commentary.
Best regards,</v>
          </cell>
        </row>
      </sheetData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>
        <row r="34">
          <cell r="G34">
            <v>16392.167568488494</v>
          </cell>
        </row>
      </sheetData>
      <sheetData sheetId="1143">
        <row r="14">
          <cell r="G14">
            <v>16970.528392473669</v>
          </cell>
        </row>
      </sheetData>
      <sheetData sheetId="1144" refreshError="1"/>
      <sheetData sheetId="1145">
        <row r="16">
          <cell r="G16">
            <v>6663.7693015645773</v>
          </cell>
        </row>
      </sheetData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/>
      <sheetData sheetId="1246" refreshError="1"/>
      <sheetData sheetId="1247"/>
      <sheetData sheetId="1248" refreshError="1"/>
      <sheetData sheetId="1249" refreshError="1"/>
      <sheetData sheetId="1250" refreshError="1"/>
      <sheetData sheetId="1251" refreshError="1"/>
      <sheetData sheetId="1252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/>
      <sheetData sheetId="1261" refreshError="1"/>
      <sheetData sheetId="1262" refreshError="1"/>
      <sheetData sheetId="1263"/>
      <sheetData sheetId="1264" refreshError="1"/>
      <sheetData sheetId="1265"/>
      <sheetData sheetId="1266"/>
      <sheetData sheetId="1267" refreshError="1"/>
      <sheetData sheetId="1268"/>
      <sheetData sheetId="1269"/>
      <sheetData sheetId="1270"/>
      <sheetData sheetId="1271"/>
      <sheetData sheetId="1272"/>
      <sheetData sheetId="1273" refreshError="1"/>
      <sheetData sheetId="1274" refreshError="1"/>
      <sheetData sheetId="1275" refreshError="1"/>
      <sheetData sheetId="1276"/>
      <sheetData sheetId="1277"/>
      <sheetData sheetId="1278" refreshError="1"/>
      <sheetData sheetId="1279"/>
      <sheetData sheetId="1280"/>
      <sheetData sheetId="1281" refreshError="1"/>
      <sheetData sheetId="1282"/>
      <sheetData sheetId="1283" refreshError="1"/>
      <sheetData sheetId="1284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/>
      <sheetData sheetId="1326" refreshError="1"/>
      <sheetData sheetId="1327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/>
      <sheetData sheetId="1341" refreshError="1"/>
      <sheetData sheetId="1342" refreshError="1"/>
      <sheetData sheetId="1343" refreshError="1"/>
      <sheetData sheetId="1344" refreshError="1"/>
      <sheetData sheetId="1345"/>
      <sheetData sheetId="1346" refreshError="1"/>
      <sheetData sheetId="1347" refreshError="1"/>
      <sheetData sheetId="1348"/>
      <sheetData sheetId="1349"/>
      <sheetData sheetId="1350" refreshError="1"/>
      <sheetData sheetId="1351"/>
      <sheetData sheetId="1352"/>
      <sheetData sheetId="1353"/>
      <sheetData sheetId="1354"/>
      <sheetData sheetId="1355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/>
      <sheetData sheetId="1409" refreshError="1"/>
      <sheetData sheetId="1410"/>
      <sheetData sheetId="1411"/>
      <sheetData sheetId="1412"/>
      <sheetData sheetId="1413"/>
      <sheetData sheetId="1414"/>
      <sheetData sheetId="1415"/>
      <sheetData sheetId="1416" refreshError="1"/>
      <sheetData sheetId="1417" refreshError="1"/>
      <sheetData sheetId="1418"/>
      <sheetData sheetId="1419"/>
      <sheetData sheetId="1420" refreshError="1"/>
      <sheetData sheetId="1421"/>
      <sheetData sheetId="1422"/>
      <sheetData sheetId="1423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 refreshError="1"/>
      <sheetData sheetId="1501" refreshError="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 refreshError="1"/>
      <sheetData sheetId="1534" refreshError="1"/>
      <sheetData sheetId="1535" refreshError="1"/>
      <sheetData sheetId="1536"/>
      <sheetData sheetId="1537"/>
      <sheetData sheetId="1538"/>
      <sheetData sheetId="1539" refreshError="1"/>
      <sheetData sheetId="1540" refreshError="1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 refreshError="1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/>
      <sheetData sheetId="1572"/>
      <sheetData sheetId="1573"/>
      <sheetData sheetId="1574"/>
      <sheetData sheetId="1575"/>
      <sheetData sheetId="1576"/>
      <sheetData sheetId="1577"/>
      <sheetData sheetId="1578"/>
      <sheetData sheetId="1579"/>
      <sheetData sheetId="1580"/>
      <sheetData sheetId="1581"/>
      <sheetData sheetId="1582"/>
      <sheetData sheetId="1583"/>
      <sheetData sheetId="1584"/>
      <sheetData sheetId="1585"/>
      <sheetData sheetId="1586"/>
      <sheetData sheetId="1587"/>
      <sheetData sheetId="1588"/>
      <sheetData sheetId="1589"/>
      <sheetData sheetId="1590"/>
      <sheetData sheetId="1591"/>
      <sheetData sheetId="1592"/>
      <sheetData sheetId="1593"/>
      <sheetData sheetId="1594"/>
      <sheetData sheetId="1595"/>
      <sheetData sheetId="1596"/>
      <sheetData sheetId="1597"/>
      <sheetData sheetId="1598"/>
      <sheetData sheetId="1599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/>
      <sheetData sheetId="1610"/>
      <sheetData sheetId="1611"/>
      <sheetData sheetId="1612"/>
      <sheetData sheetId="1613"/>
      <sheetData sheetId="1614"/>
      <sheetData sheetId="1615"/>
      <sheetData sheetId="1616"/>
      <sheetData sheetId="1617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>
        <row r="32">
          <cell r="B32" t="str">
            <v>Markets Monday</v>
          </cell>
        </row>
      </sheetData>
      <sheetData sheetId="1815" refreshError="1"/>
      <sheetData sheetId="1816">
        <row r="1">
          <cell r="A1" t="str">
            <v>Raw Energyscope Feeds: Exchange Prices</v>
          </cell>
        </row>
      </sheetData>
      <sheetData sheetId="1817"/>
      <sheetData sheetId="1818"/>
      <sheetData sheetId="1819"/>
      <sheetData sheetId="1820" refreshError="1"/>
      <sheetData sheetId="1821"/>
      <sheetData sheetId="1822"/>
      <sheetData sheetId="1823">
        <row r="4">
          <cell r="C4" t="str">
            <v>F05 Allocation of the result N-1</v>
          </cell>
        </row>
      </sheetData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>
        <row r="3">
          <cell r="B3" t="str">
            <v>kihasználási óraszám</v>
          </cell>
        </row>
      </sheetData>
      <sheetData sheetId="1868"/>
      <sheetData sheetId="1869"/>
      <sheetData sheetId="1870" refreshError="1"/>
      <sheetData sheetId="1871"/>
      <sheetData sheetId="1872" refreshError="1"/>
      <sheetData sheetId="1873"/>
      <sheetData sheetId="1874" refreshError="1"/>
      <sheetData sheetId="1875" refreshError="1"/>
      <sheetData sheetId="1876"/>
      <sheetData sheetId="1877"/>
      <sheetData sheetId="1878"/>
      <sheetData sheetId="1879"/>
      <sheetData sheetId="1880"/>
      <sheetData sheetId="1881"/>
      <sheetData sheetId="1882"/>
      <sheetData sheetId="1883"/>
      <sheetData sheetId="1884"/>
      <sheetData sheetId="1885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/>
      <sheetData sheetId="1900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/>
      <sheetData sheetId="1909"/>
      <sheetData sheetId="1910"/>
      <sheetData sheetId="1911"/>
      <sheetData sheetId="1912"/>
      <sheetData sheetId="1913"/>
      <sheetData sheetId="1914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/>
      <sheetData sheetId="1935" refreshError="1"/>
      <sheetData sheetId="1936"/>
      <sheetData sheetId="1937"/>
      <sheetData sheetId="1938" refreshError="1"/>
      <sheetData sheetId="1939"/>
      <sheetData sheetId="1940" refreshError="1"/>
      <sheetData sheetId="1941" refreshError="1"/>
      <sheetData sheetId="1942"/>
      <sheetData sheetId="1943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>
        <row r="6">
          <cell r="D6">
            <v>20539868</v>
          </cell>
        </row>
      </sheetData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>
        <row r="5">
          <cell r="N5">
            <v>1</v>
          </cell>
        </row>
      </sheetData>
      <sheetData sheetId="2314"/>
      <sheetData sheetId="2315" refreshError="1"/>
      <sheetData sheetId="2316" refreshError="1"/>
      <sheetData sheetId="2317"/>
      <sheetData sheetId="2318"/>
      <sheetData sheetId="2319"/>
      <sheetData sheetId="2320"/>
      <sheetData sheetId="2321"/>
      <sheetData sheetId="2322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>
        <row r="1">
          <cell r="N1">
            <v>1</v>
          </cell>
        </row>
      </sheetData>
      <sheetData sheetId="2396"/>
      <sheetData sheetId="2397"/>
      <sheetData sheetId="2398"/>
      <sheetData sheetId="2399"/>
      <sheetData sheetId="2400"/>
      <sheetData sheetId="2401"/>
      <sheetData sheetId="2402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/>
      <sheetData sheetId="2463" refreshError="1"/>
      <sheetData sheetId="2464" refreshError="1"/>
      <sheetData sheetId="2465" refreshError="1"/>
      <sheetData sheetId="2466" refreshError="1"/>
      <sheetData sheetId="2467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/>
      <sheetData sheetId="2476" refreshError="1"/>
      <sheetData sheetId="2477"/>
      <sheetData sheetId="2478" refreshError="1"/>
      <sheetData sheetId="2479" refreshError="1"/>
      <sheetData sheetId="2480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/>
      <sheetData sheetId="2487"/>
      <sheetData sheetId="2488"/>
      <sheetData sheetId="2489" refreshError="1"/>
      <sheetData sheetId="2490" refreshError="1"/>
      <sheetData sheetId="2491"/>
      <sheetData sheetId="2492">
        <row r="6">
          <cell r="G6">
            <v>0</v>
          </cell>
        </row>
      </sheetData>
      <sheetData sheetId="2493">
        <row r="3">
          <cell r="D3" t="str">
            <v>ok</v>
          </cell>
        </row>
      </sheetData>
      <sheetData sheetId="2494"/>
      <sheetData sheetId="2495"/>
      <sheetData sheetId="2496"/>
      <sheetData sheetId="2497">
        <row r="61">
          <cell r="F61">
            <v>675.22683702659526</v>
          </cell>
        </row>
      </sheetData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 refreshError="1"/>
      <sheetData sheetId="2527" refreshError="1"/>
      <sheetData sheetId="2528"/>
      <sheetData sheetId="2529">
        <row r="4">
          <cell r="C4">
            <v>1</v>
          </cell>
        </row>
      </sheetData>
      <sheetData sheetId="2530"/>
      <sheetData sheetId="2531"/>
      <sheetData sheetId="2532"/>
      <sheetData sheetId="2533"/>
      <sheetData sheetId="2534"/>
      <sheetData sheetId="2535">
        <row r="16">
          <cell r="J16">
            <v>653544.28335692035</v>
          </cell>
        </row>
      </sheetData>
      <sheetData sheetId="2536">
        <row r="9">
          <cell r="D9">
            <v>81126303.649960622</v>
          </cell>
        </row>
      </sheetData>
      <sheetData sheetId="2537"/>
      <sheetData sheetId="2538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/>
      <sheetData sheetId="2558"/>
      <sheetData sheetId="2559"/>
      <sheetData sheetId="2560">
        <row r="1">
          <cell r="A1">
            <v>25</v>
          </cell>
        </row>
      </sheetData>
      <sheetData sheetId="2561" refreshError="1"/>
      <sheetData sheetId="2562" refreshError="1"/>
      <sheetData sheetId="2563" refreshError="1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/>
      <sheetData sheetId="2600" refreshError="1"/>
      <sheetData sheetId="2601" refreshError="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>
        <row r="174">
          <cell r="J174">
            <v>4.0398975833517712E-3</v>
          </cell>
        </row>
      </sheetData>
      <sheetData sheetId="2623">
        <row r="174">
          <cell r="J174">
            <v>3.6072149483229099E-3</v>
          </cell>
        </row>
      </sheetData>
      <sheetData sheetId="2624">
        <row r="174">
          <cell r="J174">
            <v>2.8850229657842036E-3</v>
          </cell>
        </row>
      </sheetData>
      <sheetData sheetId="2625"/>
      <sheetData sheetId="2626">
        <row r="174">
          <cell r="N174">
            <v>4.0061720112584288E-3</v>
          </cell>
        </row>
      </sheetData>
      <sheetData sheetId="2627">
        <row r="174">
          <cell r="N174">
            <v>3.5734920680474125E-3</v>
          </cell>
        </row>
      </sheetData>
      <sheetData sheetId="2628">
        <row r="174">
          <cell r="N174">
            <v>2.8501157602307875E-3</v>
          </cell>
        </row>
      </sheetData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>
        <row r="60">
          <cell r="E60">
            <v>9.3600000000000003E-2</v>
          </cell>
        </row>
      </sheetData>
      <sheetData sheetId="2643"/>
      <sheetData sheetId="2644" refreshError="1"/>
      <sheetData sheetId="2645">
        <row r="56">
          <cell r="B56">
            <v>-0.11731608065389147</v>
          </cell>
        </row>
      </sheetData>
      <sheetData sheetId="2646" refreshError="1"/>
      <sheetData sheetId="2647" refreshError="1"/>
      <sheetData sheetId="2648">
        <row r="56">
          <cell r="E56">
            <v>0.1101</v>
          </cell>
        </row>
      </sheetData>
      <sheetData sheetId="2649" refreshError="1"/>
      <sheetData sheetId="2650" refreshError="1"/>
      <sheetData sheetId="2651">
        <row r="56">
          <cell r="B56">
            <v>9.5761624020537034E-2</v>
          </cell>
        </row>
      </sheetData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/>
      <sheetData sheetId="2664"/>
      <sheetData sheetId="2665"/>
      <sheetData sheetId="2666">
        <row r="30">
          <cell r="B30" t="str">
            <v>Provisions</v>
          </cell>
        </row>
      </sheetData>
      <sheetData sheetId="2667"/>
      <sheetData sheetId="2668"/>
      <sheetData sheetId="2669"/>
      <sheetData sheetId="2670"/>
      <sheetData sheetId="2671"/>
      <sheetData sheetId="2672"/>
      <sheetData sheetId="2673"/>
      <sheetData sheetId="2674">
        <row r="5">
          <cell r="D5">
            <v>2014</v>
          </cell>
        </row>
      </sheetData>
      <sheetData sheetId="2675"/>
      <sheetData sheetId="2676"/>
      <sheetData sheetId="2677" refreshError="1"/>
      <sheetData sheetId="2678" refreshError="1"/>
      <sheetData sheetId="2679" refreshError="1"/>
      <sheetData sheetId="268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Tabelle1"/>
      <sheetName val="Calc&gt;Tariffs"/>
      <sheetName val="VTPB"/>
      <sheetName val="CAA"/>
      <sheetName val="CAA (com)"/>
      <sheetName val="Benchmark Murfeld"/>
      <sheetName val="Parameters&gt;"/>
      <sheetName val="Nominations"/>
      <sheetName val="Forecasts"/>
      <sheetName val="Reference VO 2017"/>
      <sheetName val="Distances"/>
    </sheetNames>
    <sheetDataSet>
      <sheetData sheetId="0">
        <row r="3">
          <cell r="C3">
            <v>11.19</v>
          </cell>
        </row>
        <row r="4">
          <cell r="C4">
            <v>0.1</v>
          </cell>
        </row>
        <row r="5">
          <cell r="C5">
            <v>1</v>
          </cell>
        </row>
        <row r="6">
          <cell r="C6">
            <v>0.5</v>
          </cell>
        </row>
        <row r="7">
          <cell r="C7">
            <v>1</v>
          </cell>
        </row>
        <row r="8">
          <cell r="C8">
            <v>0.15</v>
          </cell>
        </row>
        <row r="9">
          <cell r="C9">
            <v>1.9559957199999995</v>
          </cell>
        </row>
        <row r="18">
          <cell r="C18">
            <v>116261000</v>
          </cell>
        </row>
        <row r="21">
          <cell r="C21">
            <v>209336400</v>
          </cell>
        </row>
      </sheetData>
      <sheetData sheetId="1"/>
      <sheetData sheetId="2"/>
      <sheetData sheetId="3">
        <row r="3">
          <cell r="C3">
            <v>325597400</v>
          </cell>
        </row>
        <row r="26">
          <cell r="C26">
            <v>0.2545275829098817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Tabelle1"/>
      <sheetName val="Calc&gt;Tariffs"/>
      <sheetName val="VTPB"/>
      <sheetName val="CAA"/>
      <sheetName val="CAA (com)"/>
      <sheetName val="Benchmark Murfeld"/>
      <sheetName val="Parameters&gt;"/>
      <sheetName val="Nominations"/>
      <sheetName val="Forecasts"/>
      <sheetName val="Reference VO 2017"/>
      <sheetName val="Distances"/>
    </sheetNames>
    <sheetDataSet>
      <sheetData sheetId="0">
        <row r="3">
          <cell r="C3">
            <v>11.19</v>
          </cell>
        </row>
        <row r="4">
          <cell r="C4">
            <v>0.1</v>
          </cell>
        </row>
        <row r="5">
          <cell r="C5">
            <v>1</v>
          </cell>
        </row>
        <row r="6">
          <cell r="C6">
            <v>0.5</v>
          </cell>
        </row>
        <row r="7">
          <cell r="C7">
            <v>1</v>
          </cell>
        </row>
        <row r="8">
          <cell r="C8">
            <v>0.15</v>
          </cell>
        </row>
        <row r="9">
          <cell r="C9">
            <v>1.9559957199999995</v>
          </cell>
        </row>
        <row r="18">
          <cell r="C18">
            <v>116261000</v>
          </cell>
        </row>
        <row r="21">
          <cell r="C21">
            <v>209336400</v>
          </cell>
        </row>
      </sheetData>
      <sheetData sheetId="1"/>
      <sheetData sheetId="2"/>
      <sheetData sheetId="3">
        <row r="3">
          <cell r="C3">
            <v>325597400</v>
          </cell>
        </row>
        <row r="26">
          <cell r="C26">
            <v>0.2545275829098817</v>
          </cell>
        </row>
      </sheetData>
      <sheetData sheetId="4"/>
      <sheetData sheetId="5"/>
      <sheetData sheetId="6"/>
      <sheetData sheetId="7"/>
      <sheetData sheetId="8"/>
      <sheetData sheetId="9">
        <row r="5">
          <cell r="B5" t="str">
            <v>Entry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89C22-6677-45BA-8D24-18CFC749E3BF}">
  <dimension ref="A1:M30"/>
  <sheetViews>
    <sheetView showGridLines="0" tabSelected="1" view="pageBreakPreview" zoomScale="90" zoomScaleNormal="90" zoomScaleSheetLayoutView="90" workbookViewId="0">
      <selection activeCell="D27" sqref="D27"/>
    </sheetView>
  </sheetViews>
  <sheetFormatPr baseColWidth="10" defaultColWidth="11.54296875" defaultRowHeight="14.5" x14ac:dyDescent="0.35"/>
  <cols>
    <col min="1" max="1" width="30.453125" style="8" customWidth="1"/>
    <col min="2" max="2" width="26.7265625" style="8" customWidth="1"/>
    <col min="3" max="3" width="7.1796875" style="8" customWidth="1"/>
    <col min="4" max="4" width="18.26953125" style="8" customWidth="1"/>
    <col min="5" max="5" width="22.1796875" style="8" bestFit="1" customWidth="1"/>
    <col min="6" max="6" width="21.26953125" style="8" bestFit="1" customWidth="1"/>
    <col min="7" max="7" width="19.26953125" style="8" customWidth="1"/>
    <col min="8" max="8" width="22.54296875" style="8" customWidth="1"/>
    <col min="9" max="9" width="17.7265625" style="8" customWidth="1"/>
    <col min="10" max="10" width="19" style="8" bestFit="1" customWidth="1"/>
    <col min="11" max="11" width="20.1796875" style="8" bestFit="1" customWidth="1"/>
    <col min="12" max="12" width="15.54296875" style="8" customWidth="1"/>
    <col min="13" max="16384" width="11.54296875" style="8"/>
  </cols>
  <sheetData>
    <row r="1" spans="1:12" ht="14.5" customHeight="1" x14ac:dyDescent="0.35">
      <c r="A1" s="164" t="s">
        <v>3</v>
      </c>
      <c r="B1" s="164" t="s">
        <v>4</v>
      </c>
      <c r="C1" s="167"/>
      <c r="D1" s="169" t="s">
        <v>0</v>
      </c>
      <c r="E1" s="167" t="s">
        <v>5</v>
      </c>
      <c r="F1" s="152" t="s">
        <v>6</v>
      </c>
      <c r="G1" s="167" t="s">
        <v>1</v>
      </c>
      <c r="H1" s="152" t="s">
        <v>7</v>
      </c>
      <c r="I1" s="167" t="s">
        <v>2</v>
      </c>
      <c r="J1" s="152" t="s">
        <v>8</v>
      </c>
      <c r="K1" s="154" t="s">
        <v>9</v>
      </c>
    </row>
    <row r="2" spans="1:12" ht="14.5" customHeight="1" x14ac:dyDescent="0.35">
      <c r="A2" s="165"/>
      <c r="B2" s="166"/>
      <c r="C2" s="168"/>
      <c r="D2" s="170"/>
      <c r="E2" s="163"/>
      <c r="F2" s="153"/>
      <c r="G2" s="163"/>
      <c r="H2" s="153"/>
      <c r="I2" s="163"/>
      <c r="J2" s="153"/>
      <c r="K2" s="155"/>
    </row>
    <row r="3" spans="1:12" x14ac:dyDescent="0.35">
      <c r="A3" s="111" t="s">
        <v>10</v>
      </c>
      <c r="B3" s="111" t="s">
        <v>11</v>
      </c>
      <c r="C3" s="111" t="s">
        <v>12</v>
      </c>
      <c r="D3" s="145">
        <v>44504630563</v>
      </c>
      <c r="E3" s="146">
        <v>56936668393</v>
      </c>
      <c r="F3" s="147">
        <v>79267794135</v>
      </c>
      <c r="G3" s="146">
        <v>306330089073</v>
      </c>
      <c r="H3" s="147">
        <v>8976161358</v>
      </c>
      <c r="I3" s="146">
        <v>343248964699</v>
      </c>
      <c r="J3" s="147">
        <v>17324974094</v>
      </c>
      <c r="K3" s="148">
        <v>14570920296</v>
      </c>
    </row>
    <row r="4" spans="1:12" ht="3" customHeight="1" x14ac:dyDescent="0.35">
      <c r="A4" s="112"/>
      <c r="B4" s="112"/>
      <c r="C4" s="112"/>
      <c r="D4" s="113"/>
      <c r="E4" s="114"/>
      <c r="F4" s="9"/>
      <c r="G4" s="114"/>
      <c r="H4" s="9"/>
      <c r="I4" s="114"/>
      <c r="J4" s="9"/>
      <c r="K4" s="115"/>
    </row>
    <row r="5" spans="1:12" x14ac:dyDescent="0.35">
      <c r="A5" s="112" t="s">
        <v>13</v>
      </c>
      <c r="B5" s="112" t="s">
        <v>14</v>
      </c>
      <c r="C5" s="112" t="s">
        <v>15</v>
      </c>
      <c r="D5" s="149">
        <v>6068750</v>
      </c>
      <c r="E5" s="116"/>
      <c r="F5" s="9"/>
      <c r="G5" s="114"/>
      <c r="H5" s="9"/>
      <c r="I5" s="114"/>
      <c r="J5" s="9"/>
      <c r="K5" s="115"/>
    </row>
    <row r="6" spans="1:12" x14ac:dyDescent="0.35">
      <c r="A6" s="112" t="s">
        <v>16</v>
      </c>
      <c r="B6" s="112" t="s">
        <v>17</v>
      </c>
      <c r="C6" s="112" t="s">
        <v>15</v>
      </c>
      <c r="D6" s="149">
        <v>75511770</v>
      </c>
      <c r="E6" s="116"/>
      <c r="F6" s="9"/>
      <c r="G6" s="114"/>
      <c r="H6" s="9"/>
      <c r="I6" s="114"/>
      <c r="J6" s="9"/>
      <c r="K6" s="115"/>
    </row>
    <row r="7" spans="1:12" ht="4.1500000000000004" customHeight="1" x14ac:dyDescent="0.35">
      <c r="A7" s="112"/>
      <c r="B7" s="112"/>
      <c r="C7" s="112"/>
      <c r="D7" s="93"/>
      <c r="E7" s="116"/>
      <c r="F7" s="9"/>
      <c r="G7" s="114"/>
      <c r="H7" s="9"/>
      <c r="I7" s="114"/>
      <c r="J7" s="9"/>
      <c r="K7" s="115"/>
    </row>
    <row r="8" spans="1:12" x14ac:dyDescent="0.35">
      <c r="A8" s="112" t="s">
        <v>18</v>
      </c>
      <c r="B8" s="112" t="s">
        <v>19</v>
      </c>
      <c r="C8" s="112" t="s">
        <v>15</v>
      </c>
      <c r="D8" s="93">
        <f>D5+D6</f>
        <v>81580520</v>
      </c>
      <c r="E8" s="116"/>
      <c r="F8" s="9"/>
      <c r="G8" s="114"/>
      <c r="H8" s="9"/>
      <c r="I8" s="114"/>
      <c r="J8" s="9"/>
      <c r="K8" s="115"/>
    </row>
    <row r="9" spans="1:12" ht="4.9000000000000004" customHeight="1" x14ac:dyDescent="0.35">
      <c r="A9" s="112"/>
      <c r="B9" s="112"/>
      <c r="C9" s="112"/>
      <c r="D9" s="113"/>
      <c r="E9" s="116"/>
      <c r="F9" s="9"/>
      <c r="G9" s="114"/>
      <c r="H9" s="9"/>
      <c r="I9" s="114"/>
      <c r="J9" s="9"/>
      <c r="K9" s="115"/>
    </row>
    <row r="10" spans="1:12" x14ac:dyDescent="0.35">
      <c r="A10" s="112" t="s">
        <v>20</v>
      </c>
      <c r="B10" s="112" t="s">
        <v>21</v>
      </c>
      <c r="C10" s="112" t="s">
        <v>22</v>
      </c>
      <c r="D10" s="150">
        <v>0</v>
      </c>
      <c r="E10" s="116"/>
      <c r="F10" s="9"/>
      <c r="G10" s="114"/>
      <c r="H10" s="9"/>
      <c r="I10" s="114"/>
      <c r="J10" s="9"/>
      <c r="K10" s="115"/>
    </row>
    <row r="11" spans="1:12" x14ac:dyDescent="0.35">
      <c r="A11" s="112" t="s">
        <v>23</v>
      </c>
      <c r="B11" s="112" t="s">
        <v>24</v>
      </c>
      <c r="C11" s="112" t="s">
        <v>22</v>
      </c>
      <c r="D11" s="150">
        <v>1</v>
      </c>
      <c r="E11" s="116"/>
      <c r="F11" s="9"/>
      <c r="G11" s="114"/>
      <c r="H11" s="9"/>
      <c r="I11" s="114"/>
      <c r="J11" s="9"/>
      <c r="K11" s="115"/>
    </row>
    <row r="12" spans="1:12" ht="3" customHeight="1" x14ac:dyDescent="0.35">
      <c r="A12" s="112"/>
      <c r="B12" s="112"/>
      <c r="C12" s="112"/>
      <c r="D12" s="151"/>
      <c r="E12" s="116"/>
      <c r="F12" s="9"/>
      <c r="G12" s="114"/>
      <c r="H12" s="9"/>
      <c r="I12" s="114"/>
      <c r="J12" s="9"/>
      <c r="K12" s="115"/>
      <c r="L12" s="117"/>
    </row>
    <row r="13" spans="1:12" x14ac:dyDescent="0.35">
      <c r="A13" s="112" t="s">
        <v>25</v>
      </c>
      <c r="B13" s="112" t="s">
        <v>26</v>
      </c>
      <c r="C13" s="112" t="s">
        <v>22</v>
      </c>
      <c r="D13" s="150">
        <v>0.79400000000000004</v>
      </c>
      <c r="E13" s="116"/>
      <c r="F13" s="9"/>
      <c r="G13" s="114"/>
      <c r="H13" s="9"/>
      <c r="I13" s="114"/>
      <c r="J13" s="9"/>
      <c r="K13" s="115"/>
      <c r="L13" s="117"/>
    </row>
    <row r="14" spans="1:12" x14ac:dyDescent="0.35">
      <c r="A14" s="112" t="s">
        <v>27</v>
      </c>
      <c r="B14" s="112" t="s">
        <v>28</v>
      </c>
      <c r="C14" s="112" t="s">
        <v>22</v>
      </c>
      <c r="D14" s="92">
        <f>1-D13</f>
        <v>0.20599999999999996</v>
      </c>
      <c r="E14" s="118"/>
      <c r="F14" s="119"/>
      <c r="G14" s="120"/>
      <c r="H14" s="119"/>
      <c r="I14" s="120"/>
      <c r="J14" s="119"/>
      <c r="K14" s="121"/>
      <c r="L14" s="117"/>
    </row>
    <row r="15" spans="1:12" x14ac:dyDescent="0.35">
      <c r="A15" s="122"/>
      <c r="B15" s="9"/>
      <c r="C15" s="9"/>
      <c r="D15" s="9"/>
      <c r="E15" s="9"/>
      <c r="F15" s="9"/>
      <c r="G15" s="9"/>
      <c r="H15" s="9"/>
      <c r="I15" s="9"/>
      <c r="J15" s="9"/>
      <c r="K15" s="123"/>
      <c r="L15" s="117"/>
    </row>
    <row r="16" spans="1:12" ht="21" x14ac:dyDescent="0.5">
      <c r="A16" s="124" t="s">
        <v>43</v>
      </c>
      <c r="B16" s="125" t="s">
        <v>44</v>
      </c>
      <c r="C16" s="126"/>
      <c r="D16" s="127"/>
      <c r="E16" s="9"/>
      <c r="F16" s="9"/>
      <c r="G16" s="9"/>
      <c r="H16" s="9"/>
      <c r="I16" s="9"/>
      <c r="J16" s="9"/>
      <c r="K16" s="123"/>
      <c r="L16" s="117"/>
    </row>
    <row r="17" spans="1:13" ht="14.5" customHeight="1" x14ac:dyDescent="0.35">
      <c r="A17" s="128" t="s">
        <v>25</v>
      </c>
      <c r="B17" s="129" t="s">
        <v>26</v>
      </c>
      <c r="C17" s="130" t="s">
        <v>15</v>
      </c>
      <c r="D17" s="1">
        <f>D8*D13</f>
        <v>64774932.880000003</v>
      </c>
      <c r="E17" s="9"/>
      <c r="F17" s="9"/>
      <c r="G17" s="9"/>
      <c r="H17" s="9"/>
      <c r="I17" s="9"/>
      <c r="J17" s="9"/>
      <c r="K17" s="123"/>
      <c r="L17" s="117"/>
    </row>
    <row r="18" spans="1:13" x14ac:dyDescent="0.35">
      <c r="A18" s="128" t="s">
        <v>27</v>
      </c>
      <c r="B18" s="129" t="s">
        <v>28</v>
      </c>
      <c r="C18" s="38" t="s">
        <v>15</v>
      </c>
      <c r="D18" s="2">
        <f>D8*D14</f>
        <v>16805587.119999997</v>
      </c>
      <c r="E18" s="9"/>
      <c r="F18" s="9"/>
      <c r="G18" s="9"/>
      <c r="H18" s="9"/>
      <c r="I18" s="9"/>
      <c r="J18" s="9"/>
      <c r="K18" s="123"/>
      <c r="L18" s="117"/>
    </row>
    <row r="19" spans="1:13" x14ac:dyDescent="0.35">
      <c r="A19" s="122"/>
      <c r="B19" s="9"/>
      <c r="C19" s="9"/>
      <c r="D19" s="9"/>
      <c r="E19" s="9"/>
      <c r="F19" s="9"/>
      <c r="G19" s="9"/>
      <c r="H19" s="9"/>
      <c r="I19" s="9"/>
      <c r="J19" s="9"/>
      <c r="K19" s="123"/>
      <c r="L19" s="117"/>
    </row>
    <row r="20" spans="1:13" ht="14.5" customHeight="1" x14ac:dyDescent="0.35">
      <c r="A20" s="156" t="s">
        <v>29</v>
      </c>
      <c r="B20" s="158" t="s">
        <v>30</v>
      </c>
      <c r="C20" s="158"/>
      <c r="D20" s="161" t="s">
        <v>12</v>
      </c>
      <c r="E20" s="162" t="s">
        <v>100</v>
      </c>
      <c r="F20" s="9"/>
      <c r="G20" s="9"/>
      <c r="H20" s="9"/>
      <c r="I20" s="9"/>
      <c r="J20" s="9"/>
      <c r="K20" s="123"/>
      <c r="L20" s="117"/>
      <c r="M20" s="131"/>
    </row>
    <row r="21" spans="1:13" ht="14.5" customHeight="1" x14ac:dyDescent="0.35">
      <c r="A21" s="157"/>
      <c r="B21" s="159"/>
      <c r="C21" s="160"/>
      <c r="D21" s="153"/>
      <c r="E21" s="163"/>
      <c r="F21" s="9"/>
      <c r="G21" s="9"/>
      <c r="H21" s="132"/>
      <c r="I21" s="9"/>
      <c r="J21" s="9"/>
      <c r="K21" s="123"/>
      <c r="M21" s="131"/>
    </row>
    <row r="22" spans="1:13" ht="14.5" customHeight="1" x14ac:dyDescent="0.35">
      <c r="A22" s="128" t="s">
        <v>31</v>
      </c>
      <c r="B22" s="129" t="s">
        <v>32</v>
      </c>
      <c r="C22" s="133"/>
      <c r="D22" s="3">
        <f>D3+G3+E3+H3</f>
        <v>416747549387</v>
      </c>
      <c r="E22" s="96">
        <f>(ROUND(D17/(D22/100/1000+D24*(1-D10)/100/1000),3))/100</f>
        <v>0.14923</v>
      </c>
      <c r="F22" s="9"/>
      <c r="G22" s="9"/>
      <c r="H22" s="9"/>
      <c r="I22" s="9"/>
      <c r="J22" s="9"/>
      <c r="K22" s="123"/>
      <c r="M22" s="131"/>
    </row>
    <row r="23" spans="1:13" x14ac:dyDescent="0.35">
      <c r="A23" s="128" t="s">
        <v>33</v>
      </c>
      <c r="B23" s="129" t="s">
        <v>34</v>
      </c>
      <c r="C23" s="134"/>
      <c r="D23" s="4">
        <f>F3+I3</f>
        <v>422516758834</v>
      </c>
      <c r="E23" s="97">
        <f>(ROUND(D18/(D23/100/1000+D25*(1-D11)/100/1000),3))/100</f>
        <v>3.977E-2</v>
      </c>
      <c r="F23" s="9"/>
      <c r="G23" s="9"/>
      <c r="H23" s="9"/>
      <c r="I23" s="9"/>
      <c r="J23" s="9"/>
      <c r="K23" s="123"/>
      <c r="M23" s="131"/>
    </row>
    <row r="24" spans="1:13" x14ac:dyDescent="0.35">
      <c r="A24" s="128" t="s">
        <v>35</v>
      </c>
      <c r="B24" s="129" t="s">
        <v>36</v>
      </c>
      <c r="C24" s="135"/>
      <c r="D24" s="5">
        <f>IF(D10&lt;1,J3,0)</f>
        <v>17324974094</v>
      </c>
      <c r="E24" s="98">
        <f>IF(D24&gt;0,ROUND(E22*(1-D10),4),"")</f>
        <v>0.1492</v>
      </c>
      <c r="F24" s="9"/>
      <c r="G24" s="9"/>
      <c r="H24" s="9"/>
      <c r="I24" s="9"/>
      <c r="J24" s="9"/>
      <c r="K24" s="123"/>
      <c r="M24" s="131"/>
    </row>
    <row r="25" spans="1:13" x14ac:dyDescent="0.35">
      <c r="A25" s="128" t="s">
        <v>37</v>
      </c>
      <c r="B25" s="129" t="s">
        <v>38</v>
      </c>
      <c r="C25" s="134"/>
      <c r="D25" s="4">
        <f>IF(D11&lt;1,K3,0)</f>
        <v>0</v>
      </c>
      <c r="E25" s="7"/>
      <c r="F25" s="136" t="str">
        <f>IF(D25&gt;0,ROUND(E23*(1-D11),3),"")</f>
        <v/>
      </c>
      <c r="G25" s="137"/>
      <c r="H25" s="9"/>
      <c r="I25" s="9"/>
      <c r="J25" s="9"/>
      <c r="K25" s="123"/>
      <c r="L25" s="117"/>
      <c r="M25" s="131"/>
    </row>
    <row r="26" spans="1:13" x14ac:dyDescent="0.35">
      <c r="A26" s="122"/>
      <c r="B26" s="9"/>
      <c r="C26" s="9"/>
      <c r="D26" s="9"/>
      <c r="E26" s="9"/>
      <c r="F26" s="136"/>
      <c r="G26" s="9"/>
      <c r="H26" s="9"/>
      <c r="I26" s="9"/>
      <c r="J26" s="9"/>
      <c r="K26" s="123"/>
      <c r="L26" s="117"/>
      <c r="M26" s="131"/>
    </row>
    <row r="27" spans="1:13" x14ac:dyDescent="0.35">
      <c r="A27" s="138" t="s">
        <v>41</v>
      </c>
      <c r="B27" s="139" t="s">
        <v>42</v>
      </c>
      <c r="C27" s="129" t="s">
        <v>15</v>
      </c>
      <c r="D27" s="6">
        <v>14807606.9221026</v>
      </c>
      <c r="E27" s="9"/>
      <c r="F27" s="136"/>
      <c r="G27" s="9"/>
      <c r="H27" s="9"/>
      <c r="I27" s="9"/>
      <c r="J27" s="9"/>
      <c r="K27" s="123"/>
      <c r="L27" s="117"/>
      <c r="M27" s="131"/>
    </row>
    <row r="28" spans="1:13" x14ac:dyDescent="0.35">
      <c r="A28" s="122"/>
      <c r="B28" s="9"/>
      <c r="C28" s="9"/>
      <c r="D28" s="5"/>
      <c r="E28" s="9"/>
      <c r="F28" s="136"/>
      <c r="G28" s="9"/>
      <c r="H28" s="9"/>
      <c r="I28" s="9"/>
      <c r="J28" s="9"/>
      <c r="K28" s="123"/>
      <c r="L28" s="117"/>
      <c r="M28" s="131"/>
    </row>
    <row r="29" spans="1:13" ht="15" thickBot="1" x14ac:dyDescent="0.4">
      <c r="A29" s="140" t="s">
        <v>39</v>
      </c>
      <c r="B29" s="141" t="s">
        <v>40</v>
      </c>
      <c r="C29" s="142"/>
      <c r="D29" s="143"/>
      <c r="E29" s="143"/>
      <c r="F29" s="143"/>
      <c r="G29" s="143"/>
      <c r="H29" s="143"/>
      <c r="I29" s="143"/>
      <c r="J29" s="143"/>
      <c r="K29" s="144"/>
      <c r="L29" s="117"/>
      <c r="M29" s="131"/>
    </row>
    <row r="30" spans="1:13" x14ac:dyDescent="0.35">
      <c r="L30" s="117"/>
      <c r="M30" s="131"/>
    </row>
  </sheetData>
  <sheetProtection formatCells="0" formatColumns="0" formatRows="0" insertColumns="0" insertRows="0" insertHyperlinks="0" deleteColumns="0" deleteRows="0" sort="0" autoFilter="0" pivotTables="0"/>
  <mergeCells count="16">
    <mergeCell ref="J1:J2"/>
    <mergeCell ref="K1:K2"/>
    <mergeCell ref="A20:A21"/>
    <mergeCell ref="B20:B21"/>
    <mergeCell ref="C20:C21"/>
    <mergeCell ref="D20:D21"/>
    <mergeCell ref="E20:E21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ageMargins left="0.7" right="0.7" top="0.78740157499999996" bottom="0.78740157499999996" header="0.3" footer="0.3"/>
  <pageSetup paperSize="9" scale="3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48705-6080-4946-B791-3F1C280021D7}">
  <sheetPr>
    <tabColor theme="6" tint="0.79998168889431442"/>
  </sheetPr>
  <dimension ref="A1:Y144"/>
  <sheetViews>
    <sheetView showGridLines="0" view="pageBreakPreview" zoomScaleNormal="85" zoomScaleSheetLayoutView="100" workbookViewId="0">
      <selection activeCell="L19" sqref="L19"/>
    </sheetView>
  </sheetViews>
  <sheetFormatPr baseColWidth="10" defaultColWidth="11.453125" defaultRowHeight="14.5" x14ac:dyDescent="0.35"/>
  <cols>
    <col min="1" max="1" width="2" style="8" customWidth="1"/>
    <col min="2" max="2" width="3" style="8" bestFit="1" customWidth="1"/>
    <col min="3" max="3" width="42.7265625" style="8" customWidth="1"/>
    <col min="4" max="4" width="5.453125" style="8" bestFit="1" customWidth="1"/>
    <col min="5" max="5" width="15.81640625" style="8" customWidth="1"/>
    <col min="6" max="6" width="16.7265625" style="8" customWidth="1"/>
    <col min="7" max="7" width="15.81640625" style="8" customWidth="1"/>
    <col min="8" max="8" width="17.7265625" style="8" customWidth="1"/>
    <col min="9" max="13" width="15.81640625" style="8" customWidth="1"/>
    <col min="14" max="14" width="13.1796875" style="8" customWidth="1"/>
    <col min="15" max="15" width="15.54296875" style="8" customWidth="1"/>
    <col min="16" max="16" width="17.26953125" style="8" customWidth="1"/>
    <col min="17" max="18" width="14.1796875" style="8" customWidth="1"/>
    <col min="19" max="20" width="16.26953125" style="8" customWidth="1"/>
    <col min="21" max="21" width="15.54296875" style="8" customWidth="1"/>
    <col min="22" max="23" width="11.453125" style="8"/>
    <col min="24" max="24" width="16.81640625" style="8" bestFit="1" customWidth="1"/>
    <col min="25" max="16384" width="11.453125" style="8"/>
  </cols>
  <sheetData>
    <row r="1" spans="1:25" ht="15" thickBot="1" x14ac:dyDescent="0.4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</row>
    <row r="2" spans="1:25" ht="15" thickBot="1" x14ac:dyDescent="0.4">
      <c r="A2" s="10"/>
      <c r="B2" s="10"/>
      <c r="C2" s="11"/>
      <c r="D2" s="11"/>
      <c r="E2" s="187" t="s">
        <v>45</v>
      </c>
      <c r="F2" s="188"/>
      <c r="G2" s="188"/>
      <c r="H2" s="188"/>
      <c r="I2" s="188"/>
      <c r="J2" s="188"/>
      <c r="K2" s="188"/>
      <c r="L2" s="188"/>
      <c r="M2" s="189"/>
      <c r="N2" s="12"/>
      <c r="O2" s="10"/>
      <c r="P2" s="10"/>
      <c r="Q2" s="10"/>
      <c r="R2" s="10"/>
      <c r="S2" s="10"/>
      <c r="T2" s="10"/>
      <c r="U2" s="10"/>
    </row>
    <row r="3" spans="1:25" ht="15" thickBot="1" x14ac:dyDescent="0.4">
      <c r="A3" s="10"/>
      <c r="C3" s="13" t="s">
        <v>46</v>
      </c>
      <c r="D3" s="14"/>
      <c r="E3" s="15" t="s">
        <v>47</v>
      </c>
      <c r="F3" s="15" t="s">
        <v>47</v>
      </c>
      <c r="G3" s="15" t="s">
        <v>47</v>
      </c>
      <c r="H3" s="15" t="s">
        <v>47</v>
      </c>
      <c r="I3" s="15" t="s">
        <v>47</v>
      </c>
      <c r="J3" s="15" t="s">
        <v>47</v>
      </c>
      <c r="K3" s="15" t="s">
        <v>48</v>
      </c>
      <c r="L3" s="15" t="s">
        <v>48</v>
      </c>
      <c r="M3" s="15" t="s">
        <v>48</v>
      </c>
      <c r="N3" s="14" t="s">
        <v>49</v>
      </c>
      <c r="O3" s="14" t="s">
        <v>49</v>
      </c>
      <c r="P3" s="14" t="s">
        <v>50</v>
      </c>
      <c r="Q3" s="14" t="s">
        <v>50</v>
      </c>
      <c r="R3" s="14" t="s">
        <v>50</v>
      </c>
      <c r="S3" s="14" t="s">
        <v>51</v>
      </c>
      <c r="T3" s="16" t="s">
        <v>51</v>
      </c>
      <c r="U3" s="17" t="s">
        <v>52</v>
      </c>
    </row>
    <row r="4" spans="1:25" ht="72.5" x14ac:dyDescent="0.35">
      <c r="A4" s="10"/>
      <c r="B4" s="18"/>
      <c r="C4" s="193"/>
      <c r="D4" s="194"/>
      <c r="E4" s="19" t="s">
        <v>53</v>
      </c>
      <c r="F4" s="19" t="s">
        <v>54</v>
      </c>
      <c r="G4" s="19" t="s">
        <v>54</v>
      </c>
      <c r="H4" s="19" t="s">
        <v>55</v>
      </c>
      <c r="I4" s="19" t="s">
        <v>56</v>
      </c>
      <c r="J4" s="19" t="s">
        <v>57</v>
      </c>
      <c r="K4" s="19" t="s">
        <v>58</v>
      </c>
      <c r="L4" s="19" t="s">
        <v>59</v>
      </c>
      <c r="M4" s="19" t="s">
        <v>59</v>
      </c>
      <c r="N4" s="20" t="s">
        <v>60</v>
      </c>
      <c r="O4" s="20" t="s">
        <v>61</v>
      </c>
      <c r="P4" s="20" t="s">
        <v>62</v>
      </c>
      <c r="Q4" s="20" t="s">
        <v>63</v>
      </c>
      <c r="R4" s="20" t="s">
        <v>64</v>
      </c>
      <c r="S4" s="20" t="s">
        <v>65</v>
      </c>
      <c r="T4" s="21" t="s">
        <v>66</v>
      </c>
      <c r="U4" s="22" t="s">
        <v>67</v>
      </c>
      <c r="V4" s="10"/>
      <c r="W4" s="10"/>
      <c r="X4" s="10"/>
      <c r="Y4" s="10"/>
    </row>
    <row r="5" spans="1:25" ht="15" thickBot="1" x14ac:dyDescent="0.4">
      <c r="A5" s="10"/>
      <c r="B5" s="18"/>
      <c r="C5" s="205"/>
      <c r="D5" s="206"/>
      <c r="E5" s="23" t="s">
        <v>68</v>
      </c>
      <c r="F5" s="23" t="s">
        <v>68</v>
      </c>
      <c r="G5" s="24" t="s">
        <v>69</v>
      </c>
      <c r="H5" s="23" t="s">
        <v>68</v>
      </c>
      <c r="I5" s="23" t="s">
        <v>68</v>
      </c>
      <c r="J5" s="23" t="s">
        <v>68</v>
      </c>
      <c r="K5" s="23" t="s">
        <v>68</v>
      </c>
      <c r="L5" s="23" t="s">
        <v>68</v>
      </c>
      <c r="M5" s="24" t="s">
        <v>69</v>
      </c>
      <c r="N5" s="25"/>
      <c r="O5" s="25"/>
      <c r="P5" s="25"/>
      <c r="Q5" s="25"/>
      <c r="R5" s="25"/>
      <c r="S5" s="26"/>
      <c r="T5" s="27"/>
      <c r="U5" s="28"/>
      <c r="V5" s="10"/>
      <c r="W5" s="10"/>
      <c r="X5" s="10"/>
      <c r="Y5" s="10"/>
    </row>
    <row r="6" spans="1:25" ht="14.5" customHeight="1" x14ac:dyDescent="0.35">
      <c r="A6" s="10"/>
      <c r="B6" s="190" t="s">
        <v>70</v>
      </c>
      <c r="C6" s="29" t="s">
        <v>71</v>
      </c>
      <c r="D6" s="30" t="s">
        <v>68</v>
      </c>
      <c r="E6" s="31">
        <v>1</v>
      </c>
      <c r="F6" s="31">
        <v>1</v>
      </c>
      <c r="G6" s="31">
        <v>1</v>
      </c>
      <c r="H6" s="31">
        <v>1</v>
      </c>
      <c r="I6" s="31">
        <v>1</v>
      </c>
      <c r="J6" s="31">
        <v>1</v>
      </c>
      <c r="K6" s="31">
        <v>1</v>
      </c>
      <c r="L6" s="31">
        <v>1</v>
      </c>
      <c r="M6" s="31">
        <v>1</v>
      </c>
      <c r="N6" s="32" cm="1">
        <f t="array" ref="N6">(SUMPRODUCT($E6:$M6*$E$16:$M$16*($E$3:$M$3="Intra")))/((SUMPRODUCT($E$16:$M$16*($E$3:$M$3="Intra"))))</f>
        <v>1</v>
      </c>
      <c r="O6" s="32">
        <f t="shared" ref="O6:O15" si="0">(SUMPRODUCT($E6:$M6*$E$16:$M$16*($E$3:$M$3="Cross")))/((SUMPRODUCT($E$16:$M$16*($E$3:$M$3="Cross"))))</f>
        <v>1</v>
      </c>
      <c r="P6" s="33">
        <v>8071842.3159999996</v>
      </c>
      <c r="Q6" s="34">
        <f>P6-R6</f>
        <v>1272915.837883573</v>
      </c>
      <c r="R6" s="34">
        <f>P6/SUM($P$6:$P$15)*SUMIF($E$3:$M$3,"Cross",$E$16:$M$16)</f>
        <v>6798926.4781164266</v>
      </c>
      <c r="S6" s="35">
        <f>N6*Q6</f>
        <v>1272915.837883573</v>
      </c>
      <c r="T6" s="36">
        <f>O6*R6</f>
        <v>6798926.4781164266</v>
      </c>
      <c r="U6" s="94">
        <v>3.977E-2</v>
      </c>
      <c r="V6" s="10"/>
      <c r="X6" s="10"/>
      <c r="Y6" s="10"/>
    </row>
    <row r="7" spans="1:25" x14ac:dyDescent="0.35">
      <c r="A7" s="10"/>
      <c r="B7" s="191"/>
      <c r="C7" s="37" t="s">
        <v>72</v>
      </c>
      <c r="D7" s="38" t="s">
        <v>68</v>
      </c>
      <c r="E7" s="31">
        <v>1</v>
      </c>
      <c r="F7" s="31">
        <v>1</v>
      </c>
      <c r="G7" s="31">
        <v>1</v>
      </c>
      <c r="H7" s="31">
        <v>1</v>
      </c>
      <c r="I7" s="31">
        <v>1</v>
      </c>
      <c r="J7" s="31">
        <v>1</v>
      </c>
      <c r="K7" s="31">
        <v>1</v>
      </c>
      <c r="L7" s="31">
        <v>1</v>
      </c>
      <c r="M7" s="31">
        <v>1</v>
      </c>
      <c r="N7" s="32">
        <f t="shared" ref="N7:N15" si="1">(SUMPRODUCT($E7:$M7*$E$16:$M$16*($E$3:$M$3="Intra")))/((SUMPRODUCT($E$16:$M$16*($E$3:$M$3="Intra"))))</f>
        <v>1</v>
      </c>
      <c r="O7" s="32">
        <f t="shared" si="0"/>
        <v>1</v>
      </c>
      <c r="P7" s="33">
        <v>385674789.375</v>
      </c>
      <c r="Q7" s="34">
        <f>P7-R7</f>
        <v>60820259.916961491</v>
      </c>
      <c r="R7" s="34">
        <f t="shared" ref="R7:R15" si="2">P7/SUM($P$6:$P$15)*SUMIF($E$3:$M$3,"Cross",$E$16:$M$16)</f>
        <v>324854529.45803851</v>
      </c>
      <c r="S7" s="35">
        <f t="shared" ref="S7:T15" si="3">N7*Q7</f>
        <v>60820259.916961491</v>
      </c>
      <c r="T7" s="36">
        <f t="shared" si="3"/>
        <v>324854529.45803851</v>
      </c>
      <c r="U7" s="94">
        <v>3.977E-2</v>
      </c>
      <c r="V7" s="10"/>
      <c r="W7" s="10"/>
      <c r="X7" s="39"/>
      <c r="Y7" s="10"/>
    </row>
    <row r="8" spans="1:25" x14ac:dyDescent="0.35">
      <c r="A8" s="10"/>
      <c r="B8" s="191"/>
      <c r="C8" s="37" t="s">
        <v>73</v>
      </c>
      <c r="D8" s="38" t="s">
        <v>68</v>
      </c>
      <c r="E8" s="31">
        <v>1</v>
      </c>
      <c r="F8" s="31">
        <v>1</v>
      </c>
      <c r="G8" s="31">
        <v>1</v>
      </c>
      <c r="H8" s="31">
        <v>1</v>
      </c>
      <c r="I8" s="31">
        <v>1</v>
      </c>
      <c r="J8" s="31">
        <v>1</v>
      </c>
      <c r="K8" s="31">
        <v>1</v>
      </c>
      <c r="L8" s="31">
        <v>1</v>
      </c>
      <c r="M8" s="31">
        <v>1</v>
      </c>
      <c r="N8" s="32">
        <f t="shared" si="1"/>
        <v>1</v>
      </c>
      <c r="O8" s="32">
        <f t="shared" si="0"/>
        <v>1</v>
      </c>
      <c r="P8" s="33">
        <v>0</v>
      </c>
      <c r="Q8" s="34">
        <f t="shared" ref="Q8:Q15" si="4">P8-R8</f>
        <v>0</v>
      </c>
      <c r="R8" s="34">
        <f t="shared" si="2"/>
        <v>0</v>
      </c>
      <c r="S8" s="35">
        <f t="shared" si="3"/>
        <v>0</v>
      </c>
      <c r="T8" s="36">
        <f t="shared" si="3"/>
        <v>0</v>
      </c>
      <c r="U8" s="94">
        <v>3.977E-2</v>
      </c>
      <c r="V8" s="10"/>
      <c r="W8" s="10"/>
      <c r="X8" s="10"/>
      <c r="Y8" s="10"/>
    </row>
    <row r="9" spans="1:25" x14ac:dyDescent="0.35">
      <c r="A9" s="10"/>
      <c r="B9" s="191"/>
      <c r="C9" s="37" t="s">
        <v>74</v>
      </c>
      <c r="D9" s="38" t="s">
        <v>68</v>
      </c>
      <c r="E9" s="31">
        <v>1</v>
      </c>
      <c r="F9" s="31">
        <v>1</v>
      </c>
      <c r="G9" s="31">
        <v>1</v>
      </c>
      <c r="H9" s="31">
        <v>1</v>
      </c>
      <c r="I9" s="31">
        <v>1</v>
      </c>
      <c r="J9" s="31">
        <v>1</v>
      </c>
      <c r="K9" s="31">
        <v>1</v>
      </c>
      <c r="L9" s="31">
        <v>1</v>
      </c>
      <c r="M9" s="31">
        <v>1</v>
      </c>
      <c r="N9" s="32">
        <f t="shared" si="1"/>
        <v>1</v>
      </c>
      <c r="O9" s="32">
        <f t="shared" si="0"/>
        <v>1</v>
      </c>
      <c r="P9" s="33">
        <v>0</v>
      </c>
      <c r="Q9" s="34">
        <f t="shared" si="4"/>
        <v>0</v>
      </c>
      <c r="R9" s="34">
        <f t="shared" si="2"/>
        <v>0</v>
      </c>
      <c r="S9" s="35">
        <f t="shared" si="3"/>
        <v>0</v>
      </c>
      <c r="T9" s="36">
        <f t="shared" si="3"/>
        <v>0</v>
      </c>
      <c r="U9" s="94">
        <v>3.977E-2</v>
      </c>
      <c r="V9" s="10"/>
      <c r="W9" s="10"/>
      <c r="X9" s="10"/>
      <c r="Y9" s="10"/>
    </row>
    <row r="10" spans="1:25" x14ac:dyDescent="0.35">
      <c r="A10" s="10"/>
      <c r="B10" s="191"/>
      <c r="C10" s="37" t="s">
        <v>75</v>
      </c>
      <c r="D10" s="38" t="s">
        <v>68</v>
      </c>
      <c r="E10" s="31">
        <v>1</v>
      </c>
      <c r="F10" s="31">
        <v>1</v>
      </c>
      <c r="G10" s="31">
        <v>1</v>
      </c>
      <c r="H10" s="31">
        <v>1</v>
      </c>
      <c r="I10" s="31">
        <v>1</v>
      </c>
      <c r="J10" s="31">
        <v>1</v>
      </c>
      <c r="K10" s="31">
        <v>1</v>
      </c>
      <c r="L10" s="31">
        <v>1</v>
      </c>
      <c r="M10" s="31">
        <v>1</v>
      </c>
      <c r="N10" s="32">
        <f t="shared" si="1"/>
        <v>1</v>
      </c>
      <c r="O10" s="32">
        <f t="shared" si="0"/>
        <v>1</v>
      </c>
      <c r="P10" s="33">
        <v>16767574.130999999</v>
      </c>
      <c r="Q10" s="34">
        <f t="shared" si="4"/>
        <v>2644217.991217358</v>
      </c>
      <c r="R10" s="34">
        <f t="shared" si="2"/>
        <v>14123356.139782641</v>
      </c>
      <c r="S10" s="35">
        <f t="shared" si="3"/>
        <v>2644217.991217358</v>
      </c>
      <c r="T10" s="36">
        <f t="shared" si="3"/>
        <v>14123356.139782641</v>
      </c>
      <c r="U10" s="94">
        <v>3.977E-2</v>
      </c>
      <c r="V10" s="10"/>
      <c r="W10" s="10"/>
      <c r="X10" s="10"/>
      <c r="Y10" s="10"/>
    </row>
    <row r="11" spans="1:25" x14ac:dyDescent="0.35">
      <c r="A11" s="10"/>
      <c r="B11" s="191"/>
      <c r="C11" s="37" t="s">
        <v>76</v>
      </c>
      <c r="D11" s="38" t="s">
        <v>68</v>
      </c>
      <c r="E11" s="31">
        <v>1</v>
      </c>
      <c r="F11" s="31">
        <v>1</v>
      </c>
      <c r="G11" s="31">
        <v>1</v>
      </c>
      <c r="H11" s="31">
        <v>1</v>
      </c>
      <c r="I11" s="31">
        <v>1</v>
      </c>
      <c r="J11" s="31">
        <v>1</v>
      </c>
      <c r="K11" s="31">
        <v>1</v>
      </c>
      <c r="L11" s="31">
        <v>1</v>
      </c>
      <c r="M11" s="31">
        <v>1</v>
      </c>
      <c r="N11" s="32">
        <f t="shared" si="1"/>
        <v>1</v>
      </c>
      <c r="O11" s="32">
        <f t="shared" si="0"/>
        <v>1</v>
      </c>
      <c r="P11" s="33">
        <v>0</v>
      </c>
      <c r="Q11" s="34">
        <f t="shared" si="4"/>
        <v>0</v>
      </c>
      <c r="R11" s="34">
        <f t="shared" si="2"/>
        <v>0</v>
      </c>
      <c r="S11" s="35">
        <f t="shared" si="3"/>
        <v>0</v>
      </c>
      <c r="T11" s="36">
        <f t="shared" si="3"/>
        <v>0</v>
      </c>
      <c r="U11" s="94">
        <v>3.977E-2</v>
      </c>
      <c r="V11" s="10"/>
      <c r="W11" s="10"/>
      <c r="X11" s="10"/>
      <c r="Y11" s="10"/>
    </row>
    <row r="12" spans="1:25" x14ac:dyDescent="0.35">
      <c r="A12" s="10"/>
      <c r="B12" s="191"/>
      <c r="C12" s="37" t="s">
        <v>77</v>
      </c>
      <c r="D12" s="38" t="s">
        <v>68</v>
      </c>
      <c r="E12" s="31">
        <v>1</v>
      </c>
      <c r="F12" s="31">
        <v>1</v>
      </c>
      <c r="G12" s="31">
        <v>1</v>
      </c>
      <c r="H12" s="31">
        <v>1</v>
      </c>
      <c r="I12" s="31">
        <v>1</v>
      </c>
      <c r="J12" s="31">
        <v>1</v>
      </c>
      <c r="K12" s="31">
        <v>1</v>
      </c>
      <c r="L12" s="31">
        <v>1</v>
      </c>
      <c r="M12" s="31">
        <v>1</v>
      </c>
      <c r="N12" s="32">
        <f t="shared" si="1"/>
        <v>1</v>
      </c>
      <c r="O12" s="32">
        <f t="shared" si="0"/>
        <v>1</v>
      </c>
      <c r="P12" s="33">
        <v>14570920.296</v>
      </c>
      <c r="Q12" s="34">
        <f t="shared" si="4"/>
        <v>2297809.4084608965</v>
      </c>
      <c r="R12" s="34">
        <f>P12/SUM($P$6:$P$15)*SUMIF($E$3:$M$3,"Cross",$E$16:$M$16)</f>
        <v>12273110.887539104</v>
      </c>
      <c r="S12" s="35">
        <f t="shared" si="3"/>
        <v>2297809.4084608965</v>
      </c>
      <c r="T12" s="36">
        <f t="shared" si="3"/>
        <v>12273110.887539104</v>
      </c>
      <c r="U12" s="94">
        <v>0</v>
      </c>
      <c r="V12" s="10"/>
      <c r="W12" s="10"/>
      <c r="X12" s="10"/>
      <c r="Y12" s="10"/>
    </row>
    <row r="13" spans="1:25" s="40" customFormat="1" x14ac:dyDescent="0.35">
      <c r="A13" s="10"/>
      <c r="B13" s="191"/>
      <c r="C13" s="37" t="s">
        <v>78</v>
      </c>
      <c r="D13" s="38" t="s">
        <v>68</v>
      </c>
      <c r="E13" s="31">
        <v>1</v>
      </c>
      <c r="F13" s="31">
        <v>1</v>
      </c>
      <c r="G13" s="31">
        <v>1</v>
      </c>
      <c r="H13" s="31">
        <v>1</v>
      </c>
      <c r="I13" s="31">
        <v>1</v>
      </c>
      <c r="J13" s="31">
        <v>1</v>
      </c>
      <c r="K13" s="31">
        <v>1</v>
      </c>
      <c r="L13" s="31">
        <v>1</v>
      </c>
      <c r="M13" s="31">
        <v>1</v>
      </c>
      <c r="N13" s="32">
        <f t="shared" si="1"/>
        <v>1</v>
      </c>
      <c r="O13" s="32">
        <f t="shared" si="0"/>
        <v>1</v>
      </c>
      <c r="P13" s="33">
        <v>12002553.012</v>
      </c>
      <c r="Q13" s="34">
        <f t="shared" si="4"/>
        <v>1892782.2454766575</v>
      </c>
      <c r="R13" s="34">
        <f t="shared" si="2"/>
        <v>10109770.766523343</v>
      </c>
      <c r="S13" s="35">
        <f t="shared" si="3"/>
        <v>1892782.2454766575</v>
      </c>
      <c r="T13" s="36">
        <f t="shared" si="3"/>
        <v>10109770.766523343</v>
      </c>
      <c r="U13" s="94">
        <v>3.977E-2</v>
      </c>
      <c r="V13" s="18"/>
      <c r="W13" s="18"/>
      <c r="X13" s="10"/>
      <c r="Y13" s="18"/>
    </row>
    <row r="14" spans="1:25" x14ac:dyDescent="0.35">
      <c r="A14" s="10"/>
      <c r="B14" s="191"/>
      <c r="C14" s="37" t="s">
        <v>78</v>
      </c>
      <c r="D14" s="38" t="s">
        <v>69</v>
      </c>
      <c r="E14" s="31">
        <v>1</v>
      </c>
      <c r="F14" s="31">
        <v>1</v>
      </c>
      <c r="G14" s="31">
        <v>1</v>
      </c>
      <c r="H14" s="31">
        <v>1</v>
      </c>
      <c r="I14" s="31">
        <v>1</v>
      </c>
      <c r="J14" s="31">
        <v>1</v>
      </c>
      <c r="K14" s="31">
        <v>1</v>
      </c>
      <c r="L14" s="31">
        <v>1</v>
      </c>
      <c r="M14" s="31">
        <v>1</v>
      </c>
      <c r="N14" s="32">
        <f t="shared" si="1"/>
        <v>1</v>
      </c>
      <c r="O14" s="32">
        <f t="shared" si="0"/>
        <v>1</v>
      </c>
      <c r="P14" s="33">
        <v>0</v>
      </c>
      <c r="Q14" s="34">
        <f t="shared" si="4"/>
        <v>0</v>
      </c>
      <c r="R14" s="34">
        <f t="shared" si="2"/>
        <v>0</v>
      </c>
      <c r="S14" s="35">
        <f t="shared" si="3"/>
        <v>0</v>
      </c>
      <c r="T14" s="36">
        <f t="shared" si="3"/>
        <v>0</v>
      </c>
      <c r="U14" s="94">
        <v>3.977E-2</v>
      </c>
      <c r="V14" s="10"/>
      <c r="W14" s="10"/>
      <c r="X14" s="10"/>
      <c r="Y14" s="10"/>
    </row>
    <row r="15" spans="1:25" ht="15" thickBot="1" x14ac:dyDescent="0.4">
      <c r="A15" s="10"/>
      <c r="B15" s="192"/>
      <c r="C15" s="41" t="s">
        <v>79</v>
      </c>
      <c r="D15" s="42" t="s">
        <v>68</v>
      </c>
      <c r="E15" s="43">
        <v>1</v>
      </c>
      <c r="F15" s="43">
        <v>1</v>
      </c>
      <c r="G15" s="43">
        <v>1</v>
      </c>
      <c r="H15" s="43">
        <v>1</v>
      </c>
      <c r="I15" s="43">
        <v>1</v>
      </c>
      <c r="J15" s="43">
        <v>1</v>
      </c>
      <c r="K15" s="43">
        <v>1</v>
      </c>
      <c r="L15" s="43">
        <v>1</v>
      </c>
      <c r="M15" s="43">
        <v>1</v>
      </c>
      <c r="N15" s="44">
        <f t="shared" si="1"/>
        <v>1</v>
      </c>
      <c r="O15" s="44">
        <f t="shared" si="0"/>
        <v>1</v>
      </c>
      <c r="P15" s="45">
        <v>0</v>
      </c>
      <c r="Q15" s="46">
        <f t="shared" si="4"/>
        <v>0</v>
      </c>
      <c r="R15" s="46">
        <f t="shared" si="2"/>
        <v>0</v>
      </c>
      <c r="S15" s="47">
        <f t="shared" si="3"/>
        <v>0</v>
      </c>
      <c r="T15" s="48">
        <f t="shared" si="3"/>
        <v>0</v>
      </c>
      <c r="U15" s="95">
        <v>3.977E-2</v>
      </c>
      <c r="V15" s="10"/>
      <c r="W15" s="10"/>
      <c r="X15" s="10"/>
      <c r="Y15" s="10"/>
    </row>
    <row r="16" spans="1:25" ht="15" thickBot="1" x14ac:dyDescent="0.4">
      <c r="A16" s="10"/>
      <c r="B16" s="10"/>
      <c r="C16" s="211" t="s">
        <v>80</v>
      </c>
      <c r="D16" s="212"/>
      <c r="E16" s="49">
        <v>18437896.388999999</v>
      </c>
      <c r="F16" s="49">
        <v>14176707.911</v>
      </c>
      <c r="G16" s="49">
        <v>0</v>
      </c>
      <c r="H16" s="49">
        <v>306330089.07300001</v>
      </c>
      <c r="I16" s="49">
        <v>11890026.263</v>
      </c>
      <c r="J16" s="49">
        <v>17324974.094000001</v>
      </c>
      <c r="K16" s="49">
        <v>0</v>
      </c>
      <c r="L16" s="49">
        <v>65912829.751000002</v>
      </c>
      <c r="M16" s="50">
        <v>0</v>
      </c>
      <c r="N16" s="10"/>
      <c r="O16" s="51"/>
      <c r="P16" s="52">
        <f>SUM(P6:P15)+SUM(E16:M16)</f>
        <v>871160202.61100006</v>
      </c>
      <c r="Q16" s="53"/>
      <c r="R16" s="53"/>
      <c r="S16" s="53"/>
      <c r="T16" s="51"/>
      <c r="U16" s="99"/>
      <c r="V16" s="54"/>
      <c r="W16" s="10"/>
      <c r="X16" s="55"/>
      <c r="Y16" s="10"/>
    </row>
    <row r="17" spans="1:25" ht="24.65" customHeight="1" x14ac:dyDescent="0.35">
      <c r="A17" s="10"/>
      <c r="B17" s="10"/>
      <c r="C17" s="209" t="s">
        <v>81</v>
      </c>
      <c r="D17" s="210"/>
      <c r="E17" s="56">
        <f>(SUMPRODUCT(E6:E15,$P6:$P15))/SUMPRODUCT($P6:$P15)</f>
        <v>1</v>
      </c>
      <c r="F17" s="56">
        <f t="shared" ref="F17:M17" si="5">(SUMPRODUCT(F6:F15,$P6:$P15))/SUMPRODUCT($P6:$P15)</f>
        <v>1</v>
      </c>
      <c r="G17" s="56">
        <f t="shared" si="5"/>
        <v>1</v>
      </c>
      <c r="H17" s="56">
        <f>(SUMPRODUCT(H6:H15,$P6:$P15))/SUMPRODUCT($P6:$P15)</f>
        <v>1</v>
      </c>
      <c r="I17" s="56">
        <f t="shared" si="5"/>
        <v>1</v>
      </c>
      <c r="J17" s="56">
        <f>(SUMPRODUCT(J6:J15,$P6:$P15))/SUMPRODUCT($P6:$P15)</f>
        <v>1</v>
      </c>
      <c r="K17" s="56">
        <f t="shared" si="5"/>
        <v>1</v>
      </c>
      <c r="L17" s="56">
        <f t="shared" si="5"/>
        <v>1</v>
      </c>
      <c r="M17" s="57">
        <f t="shared" si="5"/>
        <v>1</v>
      </c>
      <c r="N17" s="10"/>
      <c r="O17" s="58"/>
      <c r="P17" s="59"/>
      <c r="Q17" s="59"/>
      <c r="R17" s="53"/>
      <c r="S17" s="10"/>
      <c r="T17" s="10"/>
      <c r="U17" s="60"/>
      <c r="V17" s="10"/>
      <c r="W17" s="10"/>
      <c r="X17" s="10"/>
      <c r="Y17" s="10"/>
    </row>
    <row r="18" spans="1:25" ht="15" thickBot="1" x14ac:dyDescent="0.4">
      <c r="A18" s="10"/>
      <c r="B18" s="10"/>
      <c r="C18" s="193" t="s">
        <v>82</v>
      </c>
      <c r="D18" s="194"/>
      <c r="E18" s="100">
        <f>E17*E16</f>
        <v>18437896.388999999</v>
      </c>
      <c r="F18" s="100">
        <f t="shared" ref="F18:M18" si="6">F17*F16</f>
        <v>14176707.911</v>
      </c>
      <c r="G18" s="100">
        <f t="shared" si="6"/>
        <v>0</v>
      </c>
      <c r="H18" s="100">
        <f t="shared" si="6"/>
        <v>306330089.07300001</v>
      </c>
      <c r="I18" s="100">
        <f t="shared" si="6"/>
        <v>11890026.263</v>
      </c>
      <c r="J18" s="100">
        <f>J17*J16</f>
        <v>17324974.094000001</v>
      </c>
      <c r="K18" s="100">
        <f t="shared" si="6"/>
        <v>0</v>
      </c>
      <c r="L18" s="100">
        <f t="shared" si="6"/>
        <v>65912829.751000002</v>
      </c>
      <c r="M18" s="101">
        <f t="shared" si="6"/>
        <v>0</v>
      </c>
      <c r="N18" s="10"/>
      <c r="O18" s="10"/>
      <c r="P18" s="61"/>
      <c r="Q18" s="62"/>
      <c r="R18" s="63"/>
      <c r="S18" s="10"/>
      <c r="T18" s="10"/>
      <c r="U18" s="64"/>
      <c r="V18" s="10"/>
      <c r="W18" s="10"/>
      <c r="X18" s="10"/>
      <c r="Y18" s="10"/>
    </row>
    <row r="19" spans="1:25" ht="15" thickBot="1" x14ac:dyDescent="0.4">
      <c r="A19" s="10"/>
      <c r="B19" s="10"/>
      <c r="C19" s="207" t="s">
        <v>83</v>
      </c>
      <c r="D19" s="208"/>
      <c r="E19" s="102">
        <v>0.14923</v>
      </c>
      <c r="F19" s="102">
        <v>0.14923</v>
      </c>
      <c r="G19" s="102">
        <v>0.14923</v>
      </c>
      <c r="H19" s="102">
        <v>0.14923</v>
      </c>
      <c r="I19" s="102">
        <v>0.14923</v>
      </c>
      <c r="J19" s="102">
        <v>0.14923</v>
      </c>
      <c r="K19" s="102">
        <v>0.14923</v>
      </c>
      <c r="L19" s="102">
        <v>0.14923</v>
      </c>
      <c r="M19" s="103">
        <v>0.14923</v>
      </c>
      <c r="N19" s="99"/>
      <c r="O19" s="54"/>
      <c r="P19" s="10"/>
      <c r="R19" s="10"/>
      <c r="S19" s="10"/>
      <c r="T19" s="10"/>
      <c r="U19" s="10"/>
      <c r="V19" s="10"/>
      <c r="W19" s="10"/>
      <c r="X19" s="10"/>
      <c r="Y19" s="10"/>
    </row>
    <row r="20" spans="1:25" s="10" customFormat="1" x14ac:dyDescent="0.35">
      <c r="C20" s="65"/>
      <c r="D20" s="66"/>
      <c r="E20" s="67"/>
      <c r="F20" s="67"/>
      <c r="G20" s="67"/>
      <c r="H20" s="67"/>
      <c r="I20" s="67"/>
      <c r="J20" s="67"/>
      <c r="K20" s="67"/>
      <c r="L20" s="67"/>
      <c r="M20" s="67"/>
      <c r="O20" s="54"/>
    </row>
    <row r="21" spans="1:25" s="10" customFormat="1" x14ac:dyDescent="0.35">
      <c r="C21" s="65"/>
      <c r="D21" s="66"/>
      <c r="E21" s="67"/>
      <c r="F21" s="67"/>
      <c r="G21" s="67"/>
      <c r="H21" s="67"/>
      <c r="I21" s="67"/>
      <c r="J21" s="67"/>
      <c r="K21" s="67"/>
      <c r="L21" s="67"/>
      <c r="M21" s="67"/>
      <c r="N21" s="68"/>
      <c r="O21" s="54"/>
      <c r="R21" s="69"/>
    </row>
    <row r="22" spans="1:25" ht="15" thickBot="1" x14ac:dyDescent="0.4">
      <c r="A22" s="10"/>
      <c r="B22" s="10"/>
      <c r="C22" s="51"/>
      <c r="D22" s="51"/>
      <c r="E22" s="51"/>
      <c r="F22" s="10"/>
      <c r="G22" s="10"/>
      <c r="H22" s="10"/>
      <c r="I22" s="70"/>
      <c r="J22" s="71"/>
      <c r="K22" s="70"/>
      <c r="L22" s="70"/>
      <c r="M22" s="70"/>
      <c r="N22" s="70"/>
      <c r="O22" s="10"/>
      <c r="P22" s="10"/>
      <c r="Q22" s="10"/>
      <c r="R22" s="10"/>
      <c r="S22" s="10"/>
      <c r="T22" s="10"/>
      <c r="U22" s="10"/>
      <c r="V22" s="72"/>
      <c r="W22" s="10"/>
      <c r="X22" s="10"/>
      <c r="Y22" s="10"/>
    </row>
    <row r="23" spans="1:25" ht="15.75" customHeight="1" x14ac:dyDescent="0.35">
      <c r="A23" s="10"/>
      <c r="B23" s="10"/>
      <c r="C23" s="197" t="s">
        <v>84</v>
      </c>
      <c r="D23" s="198"/>
      <c r="E23" s="199"/>
      <c r="F23" s="73">
        <f>SUMPRODUCT(U6:U15,Q6:Q15)</f>
        <v>2649882.0991835091</v>
      </c>
      <c r="G23" s="74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75"/>
      <c r="S23" s="54"/>
      <c r="T23" s="10"/>
      <c r="U23" s="10"/>
      <c r="V23" s="72"/>
      <c r="W23" s="10"/>
      <c r="X23" s="10"/>
      <c r="Y23" s="10"/>
    </row>
    <row r="24" spans="1:25" x14ac:dyDescent="0.35">
      <c r="A24" s="10"/>
      <c r="B24" s="10"/>
      <c r="C24" s="200" t="s">
        <v>85</v>
      </c>
      <c r="D24" s="201"/>
      <c r="E24" s="202"/>
      <c r="F24" s="76">
        <f>SUMPRODUCT(U6:U15,R6:R15)</f>
        <v>14153609.399644669</v>
      </c>
      <c r="G24" s="74"/>
      <c r="H24" s="70"/>
      <c r="I24" s="10"/>
      <c r="J24" s="51"/>
      <c r="K24" s="10"/>
      <c r="L24" s="10"/>
      <c r="M24" s="10"/>
      <c r="N24" s="10"/>
      <c r="O24" s="77"/>
      <c r="P24" s="77"/>
      <c r="Q24" s="78"/>
      <c r="R24" s="79"/>
      <c r="S24" s="10"/>
      <c r="T24" s="78"/>
      <c r="U24" s="78"/>
      <c r="V24" s="72"/>
      <c r="W24" s="10"/>
      <c r="X24" s="10"/>
      <c r="Y24" s="10"/>
    </row>
    <row r="25" spans="1:25" x14ac:dyDescent="0.35">
      <c r="A25" s="10"/>
      <c r="B25" s="10"/>
      <c r="C25" s="200" t="s">
        <v>86</v>
      </c>
      <c r="D25" s="201"/>
      <c r="E25" s="202"/>
      <c r="F25" s="80">
        <f>SUMPRODUCT(E16:M16*E19:M19*(E3:M3="Intra"))</f>
        <v>9836171.5837417301</v>
      </c>
      <c r="G25" s="70"/>
      <c r="I25" s="10"/>
      <c r="J25" s="10"/>
      <c r="K25" s="10"/>
      <c r="L25" s="10"/>
      <c r="M25" s="10"/>
      <c r="N25" s="10"/>
      <c r="O25" s="10"/>
      <c r="P25" s="10"/>
      <c r="Q25" s="78"/>
      <c r="R25" s="10"/>
      <c r="S25" s="10"/>
      <c r="T25" s="78"/>
      <c r="U25" s="81"/>
      <c r="V25" s="72"/>
      <c r="W25" s="10"/>
      <c r="X25" s="10"/>
      <c r="Y25" s="10"/>
    </row>
    <row r="26" spans="1:25" x14ac:dyDescent="0.35">
      <c r="A26" s="10"/>
      <c r="B26" s="10"/>
      <c r="C26" s="200" t="s">
        <v>87</v>
      </c>
      <c r="D26" s="201"/>
      <c r="E26" s="202"/>
      <c r="F26" s="80" cm="1">
        <f t="array" ref="F26">SUMPRODUCT(E16:M16*E19:M19*(E3:M3="Cross"))</f>
        <v>54940471.095327899</v>
      </c>
      <c r="G26" s="70"/>
      <c r="H26" s="7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72"/>
      <c r="W26" s="10"/>
      <c r="X26" s="10"/>
      <c r="Y26" s="10"/>
    </row>
    <row r="27" spans="1:25" x14ac:dyDescent="0.35">
      <c r="A27" s="10"/>
      <c r="B27" s="10"/>
      <c r="C27" s="171" t="s">
        <v>88</v>
      </c>
      <c r="D27" s="172"/>
      <c r="E27" s="173"/>
      <c r="F27" s="82">
        <f>F23+F25</f>
        <v>12486053.682925239</v>
      </c>
      <c r="G27" s="83"/>
      <c r="H27" s="10"/>
      <c r="I27" s="70"/>
      <c r="J27" s="10"/>
      <c r="K27" s="10"/>
      <c r="L27" s="10"/>
      <c r="M27" s="10"/>
      <c r="N27" s="10"/>
      <c r="O27" s="10"/>
      <c r="P27" s="10"/>
      <c r="R27" s="10"/>
      <c r="S27" s="10"/>
      <c r="T27" s="10"/>
      <c r="U27" s="10"/>
      <c r="V27" s="72"/>
      <c r="W27" s="10"/>
      <c r="X27" s="10"/>
      <c r="Y27" s="10"/>
    </row>
    <row r="28" spans="1:25" ht="15" thickBot="1" x14ac:dyDescent="0.4">
      <c r="A28" s="10"/>
      <c r="B28" s="10"/>
      <c r="C28" s="174" t="s">
        <v>89</v>
      </c>
      <c r="D28" s="175"/>
      <c r="E28" s="176"/>
      <c r="F28" s="84">
        <f>F24+F26</f>
        <v>69094080.494972572</v>
      </c>
      <c r="G28" s="85"/>
      <c r="H28" s="10"/>
      <c r="I28" s="86"/>
      <c r="N28" s="10"/>
      <c r="O28" s="10"/>
      <c r="P28" s="10"/>
      <c r="Q28" s="10"/>
      <c r="R28" s="10"/>
      <c r="S28" s="10"/>
      <c r="T28" s="10"/>
      <c r="U28" s="10"/>
      <c r="V28" s="72"/>
      <c r="W28" s="72"/>
      <c r="X28" s="10"/>
      <c r="Y28" s="10"/>
    </row>
    <row r="29" spans="1:25" ht="15" thickBot="1" x14ac:dyDescent="0.4">
      <c r="A29" s="10"/>
      <c r="B29" s="10"/>
      <c r="C29" s="87"/>
      <c r="D29" s="87"/>
      <c r="E29" s="87"/>
      <c r="F29" s="88"/>
      <c r="G29" s="88"/>
      <c r="H29" s="10"/>
      <c r="I29" s="10"/>
      <c r="N29" s="10"/>
      <c r="O29" s="10"/>
      <c r="P29" s="10"/>
      <c r="Q29" s="10"/>
      <c r="R29" s="10"/>
      <c r="S29" s="10"/>
      <c r="T29" s="10"/>
      <c r="U29" s="10"/>
      <c r="V29" s="72"/>
      <c r="W29" s="72"/>
      <c r="X29" s="10"/>
      <c r="Y29" s="10"/>
    </row>
    <row r="30" spans="1:25" x14ac:dyDescent="0.35">
      <c r="A30" s="10"/>
      <c r="B30" s="10"/>
      <c r="C30" s="180" t="s">
        <v>90</v>
      </c>
      <c r="D30" s="181"/>
      <c r="E30" s="182"/>
      <c r="F30" s="89">
        <f>SUM(S6:S15)</f>
        <v>68927985.399999991</v>
      </c>
      <c r="G30" s="88"/>
      <c r="H30" s="10"/>
      <c r="I30" s="10"/>
      <c r="N30" s="10"/>
      <c r="O30" s="10"/>
      <c r="P30" s="10"/>
      <c r="Q30" s="10"/>
      <c r="R30" s="10"/>
      <c r="S30" s="10"/>
      <c r="T30" s="10"/>
      <c r="U30" s="10"/>
      <c r="V30" s="72"/>
      <c r="W30" s="10"/>
      <c r="X30" s="10"/>
      <c r="Y30" s="10"/>
    </row>
    <row r="31" spans="1:25" ht="15" customHeight="1" x14ac:dyDescent="0.35">
      <c r="A31" s="10"/>
      <c r="B31" s="77"/>
      <c r="C31" s="177" t="s">
        <v>91</v>
      </c>
      <c r="D31" s="178"/>
      <c r="E31" s="179"/>
      <c r="F31" s="90">
        <f>SUM(K18:M18)</f>
        <v>65912829.751000002</v>
      </c>
      <c r="G31" s="88"/>
      <c r="H31" s="10"/>
      <c r="I31" s="10"/>
      <c r="N31" s="10"/>
      <c r="O31" s="10"/>
      <c r="P31" s="10"/>
      <c r="Q31" s="10"/>
      <c r="R31" s="10"/>
      <c r="S31" s="10"/>
      <c r="T31" s="10"/>
      <c r="U31" s="10"/>
      <c r="V31" s="72"/>
      <c r="W31" s="10"/>
      <c r="X31" s="10"/>
      <c r="Y31" s="10"/>
    </row>
    <row r="32" spans="1:25" x14ac:dyDescent="0.35">
      <c r="A32" s="10"/>
      <c r="B32" s="77"/>
      <c r="C32" s="195" t="s">
        <v>92</v>
      </c>
      <c r="D32" s="196"/>
      <c r="E32" s="196"/>
      <c r="F32" s="91">
        <f>F30+F31</f>
        <v>134840815.15099999</v>
      </c>
      <c r="G32" s="88"/>
      <c r="H32" s="10"/>
      <c r="I32" s="10"/>
      <c r="N32" s="10"/>
      <c r="O32" s="10"/>
      <c r="P32" s="10"/>
      <c r="Q32" s="10"/>
      <c r="R32" s="10"/>
      <c r="S32" s="10"/>
      <c r="T32" s="10"/>
      <c r="U32" s="10"/>
      <c r="V32" s="72"/>
      <c r="W32" s="10"/>
      <c r="X32" s="10"/>
      <c r="Y32" s="10"/>
    </row>
    <row r="33" spans="1:25" x14ac:dyDescent="0.35">
      <c r="A33" s="10"/>
      <c r="B33" s="77"/>
      <c r="C33" s="183" t="s">
        <v>93</v>
      </c>
      <c r="D33" s="184"/>
      <c r="E33" s="184"/>
      <c r="F33" s="76">
        <f>SUM(T6:T15)</f>
        <v>368159693.73000008</v>
      </c>
      <c r="G33" s="88"/>
      <c r="H33" s="10"/>
      <c r="I33" s="10"/>
      <c r="N33" s="10"/>
      <c r="O33" s="10"/>
      <c r="P33" s="10"/>
      <c r="Q33" s="10"/>
      <c r="R33" s="10"/>
      <c r="S33" s="10"/>
      <c r="T33" s="10"/>
      <c r="U33" s="10"/>
      <c r="V33" s="72"/>
      <c r="W33" s="10"/>
      <c r="X33" s="10"/>
      <c r="Y33" s="10"/>
    </row>
    <row r="34" spans="1:25" x14ac:dyDescent="0.35">
      <c r="A34" s="10"/>
      <c r="B34" s="77"/>
      <c r="C34" s="183" t="s">
        <v>94</v>
      </c>
      <c r="D34" s="184"/>
      <c r="E34" s="184"/>
      <c r="F34" s="76">
        <f>SUM(E18:J18)</f>
        <v>368159693.73000002</v>
      </c>
      <c r="G34" s="88"/>
      <c r="H34" s="10"/>
      <c r="I34" s="10"/>
      <c r="N34" s="10"/>
      <c r="O34" s="10"/>
      <c r="P34" s="10"/>
      <c r="Q34" s="10"/>
      <c r="R34" s="10"/>
      <c r="S34" s="10"/>
      <c r="T34" s="10"/>
      <c r="U34" s="10"/>
      <c r="V34" s="72"/>
      <c r="W34" s="10"/>
      <c r="X34" s="10"/>
      <c r="Y34" s="10"/>
    </row>
    <row r="35" spans="1:25" ht="15" thickBot="1" x14ac:dyDescent="0.4">
      <c r="A35" s="10"/>
      <c r="B35" s="77"/>
      <c r="C35" s="203" t="s">
        <v>95</v>
      </c>
      <c r="D35" s="204"/>
      <c r="E35" s="204"/>
      <c r="F35" s="84">
        <f>F33+F34</f>
        <v>736319387.46000004</v>
      </c>
      <c r="G35" s="88"/>
      <c r="H35" s="10"/>
      <c r="I35" s="10"/>
      <c r="N35" s="10"/>
      <c r="O35" s="10"/>
      <c r="Q35" s="10"/>
      <c r="R35" s="10"/>
      <c r="S35" s="10"/>
      <c r="T35" s="10"/>
      <c r="U35" s="10"/>
      <c r="V35" s="72"/>
      <c r="W35" s="10"/>
      <c r="X35" s="10"/>
      <c r="Y35" s="10"/>
    </row>
    <row r="36" spans="1:25" x14ac:dyDescent="0.35">
      <c r="A36" s="10"/>
      <c r="B36" s="77"/>
      <c r="C36" s="10"/>
      <c r="D36" s="10"/>
      <c r="E36" s="10"/>
      <c r="F36" s="10"/>
      <c r="G36" s="10"/>
      <c r="H36" s="88"/>
      <c r="I36" s="10"/>
      <c r="J36" s="10"/>
      <c r="K36" s="58"/>
      <c r="L36" s="58"/>
      <c r="M36" s="10"/>
      <c r="N36" s="10"/>
      <c r="O36" s="10"/>
      <c r="P36" s="10"/>
      <c r="Q36" s="10"/>
      <c r="R36" s="10"/>
      <c r="S36" s="10"/>
      <c r="T36" s="10"/>
      <c r="U36" s="10"/>
      <c r="V36" s="72"/>
      <c r="W36" s="10"/>
      <c r="X36" s="10"/>
      <c r="Y36" s="10"/>
    </row>
    <row r="37" spans="1:25" x14ac:dyDescent="0.3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72"/>
      <c r="W37" s="10"/>
      <c r="X37" s="10"/>
      <c r="Y37" s="10"/>
    </row>
    <row r="38" spans="1:25" x14ac:dyDescent="0.35">
      <c r="A38" s="10"/>
      <c r="B38" s="10"/>
      <c r="C38" s="10"/>
      <c r="D38" s="10"/>
      <c r="E38" s="104"/>
      <c r="F38" s="105" t="s">
        <v>96</v>
      </c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70"/>
      <c r="R38" s="70"/>
      <c r="S38" s="70"/>
      <c r="T38" s="10"/>
      <c r="U38" s="10"/>
      <c r="V38" s="72"/>
      <c r="W38" s="10"/>
      <c r="X38" s="10"/>
      <c r="Y38" s="10"/>
    </row>
    <row r="39" spans="1:25" x14ac:dyDescent="0.35">
      <c r="A39" s="10"/>
      <c r="B39" s="10"/>
      <c r="C39" s="10"/>
      <c r="D39" s="10"/>
      <c r="E39" s="106" t="s">
        <v>97</v>
      </c>
      <c r="F39" s="107">
        <f>F27/F32*1000</f>
        <v>92.598473755463957</v>
      </c>
      <c r="G39" s="108" t="s">
        <v>52</v>
      </c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72"/>
      <c r="W39" s="10"/>
      <c r="X39" s="10"/>
      <c r="Y39" s="10"/>
    </row>
    <row r="40" spans="1:25" s="10" customFormat="1" x14ac:dyDescent="0.35">
      <c r="E40" s="106" t="s">
        <v>98</v>
      </c>
      <c r="F40" s="107">
        <f>F28/F35*1000</f>
        <v>93.837106114126399</v>
      </c>
      <c r="G40" s="108" t="s">
        <v>52</v>
      </c>
    </row>
    <row r="41" spans="1:25" s="10" customFormat="1" x14ac:dyDescent="0.35">
      <c r="E41" s="109" t="s">
        <v>99</v>
      </c>
      <c r="F41" s="110">
        <f>2*(ABS(F39-F40))/(F39+F40)</f>
        <v>1.3287510458345479E-2</v>
      </c>
      <c r="G41" s="108"/>
    </row>
    <row r="42" spans="1:25" s="10" customFormat="1" x14ac:dyDescent="0.35">
      <c r="E42" s="185" t="str">
        <f>IF(F41&lt;0.1,"justification not required","justification required!")</f>
        <v>justification not required</v>
      </c>
      <c r="F42" s="186"/>
    </row>
    <row r="43" spans="1:25" s="10" customFormat="1" x14ac:dyDescent="0.35"/>
    <row r="44" spans="1:25" s="10" customFormat="1" x14ac:dyDescent="0.35"/>
    <row r="45" spans="1:25" s="10" customFormat="1" x14ac:dyDescent="0.35"/>
    <row r="46" spans="1:25" s="10" customFormat="1" x14ac:dyDescent="0.35"/>
    <row r="47" spans="1:25" s="10" customFormat="1" x14ac:dyDescent="0.35"/>
    <row r="48" spans="1:25" s="10" customFormat="1" x14ac:dyDescent="0.35"/>
    <row r="49" s="10" customFormat="1" x14ac:dyDescent="0.35"/>
    <row r="50" s="10" customFormat="1" x14ac:dyDescent="0.35"/>
    <row r="51" s="10" customFormat="1" x14ac:dyDescent="0.35"/>
    <row r="52" s="10" customFormat="1" x14ac:dyDescent="0.35"/>
    <row r="53" s="10" customFormat="1" x14ac:dyDescent="0.35"/>
    <row r="54" s="10" customFormat="1" x14ac:dyDescent="0.35"/>
    <row r="55" s="10" customFormat="1" x14ac:dyDescent="0.35"/>
    <row r="56" s="10" customFormat="1" x14ac:dyDescent="0.35"/>
    <row r="57" s="10" customFormat="1" x14ac:dyDescent="0.35"/>
    <row r="58" s="10" customFormat="1" x14ac:dyDescent="0.35"/>
    <row r="59" s="10" customFormat="1" x14ac:dyDescent="0.35"/>
    <row r="60" s="10" customFormat="1" x14ac:dyDescent="0.35"/>
    <row r="61" s="10" customFormat="1" x14ac:dyDescent="0.35"/>
    <row r="62" s="10" customFormat="1" x14ac:dyDescent="0.35"/>
    <row r="63" s="10" customFormat="1" x14ac:dyDescent="0.35"/>
    <row r="64" s="10" customFormat="1" x14ac:dyDescent="0.35"/>
    <row r="65" s="10" customFormat="1" x14ac:dyDescent="0.35"/>
    <row r="66" s="10" customFormat="1" x14ac:dyDescent="0.35"/>
    <row r="67" s="10" customFormat="1" x14ac:dyDescent="0.35"/>
    <row r="68" s="10" customFormat="1" x14ac:dyDescent="0.35"/>
    <row r="69" s="10" customFormat="1" x14ac:dyDescent="0.35"/>
    <row r="70" s="10" customFormat="1" x14ac:dyDescent="0.35"/>
    <row r="71" s="10" customFormat="1" x14ac:dyDescent="0.35"/>
    <row r="72" s="10" customFormat="1" x14ac:dyDescent="0.35"/>
    <row r="73" s="10" customFormat="1" x14ac:dyDescent="0.35"/>
    <row r="74" s="10" customFormat="1" x14ac:dyDescent="0.35"/>
    <row r="75" s="10" customFormat="1" x14ac:dyDescent="0.35"/>
    <row r="76" s="10" customFormat="1" x14ac:dyDescent="0.35"/>
    <row r="77" s="10" customFormat="1" x14ac:dyDescent="0.35"/>
    <row r="78" s="10" customFormat="1" x14ac:dyDescent="0.35"/>
    <row r="79" s="10" customFormat="1" x14ac:dyDescent="0.35"/>
    <row r="80" s="10" customFormat="1" x14ac:dyDescent="0.35"/>
    <row r="81" s="10" customFormat="1" x14ac:dyDescent="0.35"/>
    <row r="82" s="10" customFormat="1" x14ac:dyDescent="0.35"/>
    <row r="83" s="10" customFormat="1" x14ac:dyDescent="0.35"/>
    <row r="84" s="10" customFormat="1" x14ac:dyDescent="0.35"/>
    <row r="85" s="10" customFormat="1" x14ac:dyDescent="0.35"/>
    <row r="86" s="10" customFormat="1" x14ac:dyDescent="0.35"/>
    <row r="87" s="10" customFormat="1" x14ac:dyDescent="0.35"/>
    <row r="88" s="10" customFormat="1" x14ac:dyDescent="0.35"/>
    <row r="89" s="10" customFormat="1" x14ac:dyDescent="0.35"/>
    <row r="90" s="10" customFormat="1" x14ac:dyDescent="0.35"/>
    <row r="91" s="10" customFormat="1" x14ac:dyDescent="0.35"/>
    <row r="92" s="10" customFormat="1" x14ac:dyDescent="0.35"/>
    <row r="93" s="10" customFormat="1" x14ac:dyDescent="0.35"/>
    <row r="94" s="10" customFormat="1" x14ac:dyDescent="0.35"/>
    <row r="95" s="10" customFormat="1" x14ac:dyDescent="0.35"/>
    <row r="96" s="10" customFormat="1" x14ac:dyDescent="0.35"/>
    <row r="97" s="10" customFormat="1" x14ac:dyDescent="0.35"/>
    <row r="98" s="10" customFormat="1" x14ac:dyDescent="0.35"/>
    <row r="99" s="10" customFormat="1" x14ac:dyDescent="0.35"/>
    <row r="100" s="10" customFormat="1" x14ac:dyDescent="0.35"/>
    <row r="101" s="10" customFormat="1" x14ac:dyDescent="0.35"/>
    <row r="102" s="10" customFormat="1" x14ac:dyDescent="0.35"/>
    <row r="103" s="10" customFormat="1" x14ac:dyDescent="0.35"/>
    <row r="104" s="10" customFormat="1" x14ac:dyDescent="0.35"/>
    <row r="105" s="10" customFormat="1" x14ac:dyDescent="0.35"/>
    <row r="106" s="10" customFormat="1" x14ac:dyDescent="0.35"/>
    <row r="107" s="10" customFormat="1" x14ac:dyDescent="0.35"/>
    <row r="108" s="10" customFormat="1" x14ac:dyDescent="0.35"/>
    <row r="109" s="10" customFormat="1" x14ac:dyDescent="0.35"/>
    <row r="110" s="10" customFormat="1" x14ac:dyDescent="0.35"/>
    <row r="111" s="10" customFormat="1" x14ac:dyDescent="0.35"/>
    <row r="112" s="10" customFormat="1" x14ac:dyDescent="0.35"/>
    <row r="113" s="10" customFormat="1" x14ac:dyDescent="0.35"/>
    <row r="114" s="10" customFormat="1" x14ac:dyDescent="0.35"/>
    <row r="115" s="10" customFormat="1" x14ac:dyDescent="0.35"/>
    <row r="116" s="10" customFormat="1" x14ac:dyDescent="0.35"/>
    <row r="117" s="10" customFormat="1" x14ac:dyDescent="0.35"/>
    <row r="118" s="10" customFormat="1" x14ac:dyDescent="0.35"/>
    <row r="119" s="10" customFormat="1" x14ac:dyDescent="0.35"/>
    <row r="120" s="10" customFormat="1" x14ac:dyDescent="0.35"/>
    <row r="121" s="10" customFormat="1" x14ac:dyDescent="0.35"/>
    <row r="122" s="10" customFormat="1" x14ac:dyDescent="0.35"/>
    <row r="123" s="10" customFormat="1" x14ac:dyDescent="0.35"/>
    <row r="124" s="10" customFormat="1" x14ac:dyDescent="0.35"/>
    <row r="125" s="10" customFormat="1" x14ac:dyDescent="0.35"/>
    <row r="126" s="10" customFormat="1" x14ac:dyDescent="0.35"/>
    <row r="127" s="10" customFormat="1" x14ac:dyDescent="0.35"/>
    <row r="128" s="10" customFormat="1" x14ac:dyDescent="0.35"/>
    <row r="129" s="10" customFormat="1" x14ac:dyDescent="0.35"/>
    <row r="130" s="10" customFormat="1" x14ac:dyDescent="0.35"/>
    <row r="131" s="10" customFormat="1" x14ac:dyDescent="0.35"/>
    <row r="132" s="10" customFormat="1" x14ac:dyDescent="0.35"/>
    <row r="133" s="10" customFormat="1" x14ac:dyDescent="0.35"/>
    <row r="134" s="10" customFormat="1" x14ac:dyDescent="0.35"/>
    <row r="135" s="10" customFormat="1" x14ac:dyDescent="0.35"/>
    <row r="136" s="10" customFormat="1" x14ac:dyDescent="0.35"/>
    <row r="137" s="10" customFormat="1" x14ac:dyDescent="0.35"/>
    <row r="138" s="10" customFormat="1" x14ac:dyDescent="0.35"/>
    <row r="139" s="10" customFormat="1" x14ac:dyDescent="0.35"/>
    <row r="140" s="10" customFormat="1" x14ac:dyDescent="0.35"/>
    <row r="141" s="10" customFormat="1" x14ac:dyDescent="0.35"/>
    <row r="142" s="10" customFormat="1" x14ac:dyDescent="0.35"/>
    <row r="143" s="10" customFormat="1" x14ac:dyDescent="0.35"/>
    <row r="144" s="10" customFormat="1" x14ac:dyDescent="0.35"/>
  </sheetData>
  <sheetProtection sheet="1" formatCells="0" formatColumns="0" formatRows="0" insertColumns="0" insertRows="0" insertHyperlinks="0" deleteColumns="0" deleteRows="0" sort="0" autoFilter="0" pivotTables="0"/>
  <mergeCells count="21">
    <mergeCell ref="E42:F42"/>
    <mergeCell ref="E2:M2"/>
    <mergeCell ref="B6:B15"/>
    <mergeCell ref="C18:D18"/>
    <mergeCell ref="C32:E32"/>
    <mergeCell ref="C33:E33"/>
    <mergeCell ref="C23:E23"/>
    <mergeCell ref="C24:E24"/>
    <mergeCell ref="C25:E25"/>
    <mergeCell ref="C26:E26"/>
    <mergeCell ref="C35:E35"/>
    <mergeCell ref="C4:D4"/>
    <mergeCell ref="C5:D5"/>
    <mergeCell ref="C19:D19"/>
    <mergeCell ref="C17:D17"/>
    <mergeCell ref="C16:D16"/>
    <mergeCell ref="C27:E27"/>
    <mergeCell ref="C28:E28"/>
    <mergeCell ref="C31:E31"/>
    <mergeCell ref="C30:E30"/>
    <mergeCell ref="C34:E34"/>
  </mergeCells>
  <pageMargins left="0.7" right="0.7" top="0.78740157499999996" bottom="0.78740157499999996" header="0.3" footer="0.3"/>
  <pageSetup paperSize="9" scale="2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Tarifs caclulation</vt:lpstr>
      <vt:lpstr>CAA (com)</vt:lpstr>
      <vt:lpstr>'CAA (com)'!Druckbereich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Deyanova Silviya</dc:creator>
  <cp:lastModifiedBy>Hübsch Claudia, DI, WKÖ Up</cp:lastModifiedBy>
  <dcterms:created xsi:type="dcterms:W3CDTF">2022-01-13T07:59:42Z</dcterms:created>
  <dcterms:modified xsi:type="dcterms:W3CDTF">2022-01-19T21:15:16Z</dcterms:modified>
</cp:coreProperties>
</file>