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mc:AlternateContent xmlns:mc="http://schemas.openxmlformats.org/markup-compatibility/2006">
    <mc:Choice Requires="x15">
      <x15ac:absPath xmlns:x15ac="http://schemas.microsoft.com/office/spreadsheetml/2010/11/ac" url="Y:\Aufträge, Projekte\Individualleistungen\Abteilungen\WP\Demografierechner\WP\"/>
    </mc:Choice>
  </mc:AlternateContent>
  <bookViews>
    <workbookView xWindow="-12" yWindow="6456" windowWidth="24120" windowHeight="6516" tabRatio="841"/>
  </bookViews>
  <sheets>
    <sheet name="Einleitung" sheetId="14" r:id="rId1"/>
    <sheet name="Ihr Demografie-Check" sheetId="10" r:id="rId2"/>
    <sheet name="Ihr Altersstruktur-Check" sheetId="11" r:id="rId3"/>
    <sheet name="Ihr Branchen-Check" sheetId="12" r:id="rId4"/>
    <sheet name="Ihr Bundesländer-Check" sheetId="13" r:id="rId5"/>
    <sheet name="Ansprechpartner &amp; Impressum" sheetId="16" r:id="rId6"/>
    <sheet name="Dropdown" sheetId="5" state="veryHidden" r:id="rId7"/>
    <sheet name="BEV" sheetId="6" state="veryHidden" r:id="rId8"/>
    <sheet name="SVB" sheetId="7" state="veryHidden" r:id="rId9"/>
    <sheet name="MA" sheetId="8" state="veryHidden" r:id="rId10"/>
    <sheet name="FK" sheetId="9" state="veryHidden" r:id="rId11"/>
  </sheets>
  <definedNames>
    <definedName name="_ASA1519">OFFSET(MA!$C$73,0,0,1,Dropdown!$G$15-YEAR(TODAY())+1)</definedName>
    <definedName name="_ASA2029">OFFSET(MA!$C$74,0,0,1,Dropdown!$G$15-YEAR(TODAY())+1)</definedName>
    <definedName name="_ASA3039">OFFSET(MA!$C$75,0,0,1,Dropdown!$G$15-YEAR(TODAY())+1)</definedName>
    <definedName name="_ASA4049">OFFSET(MA!$C$76,0,0,1,Dropdown!$G$15-YEAR(TODAY())+1)</definedName>
    <definedName name="_ASA5059">OFFSET(MA!$C$77,0,0,1,Dropdown!$G$15-YEAR(TODAY())+1)</definedName>
    <definedName name="ALTER_akt">MA!$C$2</definedName>
    <definedName name="ALTER_ende">OFFSET(MA!$C$2,0,Dropdown!$G$15-YEAR(TODAY()))</definedName>
    <definedName name="ALTER_mitte">'Ihr Altersstruktur-Check'!$G$8</definedName>
    <definedName name="ASA_anz">OFFSET(MA!$C$84,0,0,1,Dropdown!$G$15-YEAR(TODAY())+1)</definedName>
    <definedName name="ASA_mw">OFFSET(MA!$C$85,0,0,1,Dropdown!$G$15-YEAR(TODAY())+1)</definedName>
    <definedName name="ASA60plus">OFFSET(MA!$C$78,0,0,1,Dropdown!$G$15-YEAR(TODAY())+1)</definedName>
    <definedName name="ASAD_akt">IF(MA!$A$78="",MA!$C$73:$C$77,MA!$C$73:$C$78)</definedName>
    <definedName name="ASAD_akt2">IF(MA!$A$166="",MA!$C$157:$C$165,MA!$C$157:$C$166)</definedName>
    <definedName name="ASAD_ende">IF(MA!$A$78="",OFFSET(MA!$C$73,0,(Dropdown!$G$15-YEAR(TODAY())),5,1),OFFSET(MA!$C$73,0,(Dropdown!$G$15-YEAR(TODAY())),6,1))</definedName>
    <definedName name="ASAD_ende2">IF(MA!$A$166="",OFFSET(MA!$C$157,0,(Dropdown!$G$15-YEAR(TODAY())),9,1),OFFSET(MA!$C$157,0,(Dropdown!$G$15-YEAR(TODAY())),10,1))</definedName>
    <definedName name="ASAD_Jahre2">IF(MA!$A$166="",MA!$BH$157:$BH$165,MA!$BH$157:$BH$166)</definedName>
    <definedName name="ASAD_mitte">OFFSET(MA!$C$73,0,(Dropdown!$G$15-YEAR(TODAY()))/2,6,1)</definedName>
    <definedName name="ASAJahre">OFFSET(MA!$C$2,0,0,1,Dropdown!$G$15-YEAR(TODAY())+1)</definedName>
    <definedName name="Besch_akt">IF(FK!$H$6="",FK!$C$7:$G$7,FK!$C$7:$H$7)</definedName>
    <definedName name="Besch_ende">IF(FK!$H$6="",FK!$C$8:$G$8,FK!$C$8:$H$8)</definedName>
    <definedName name="_xlnm.Print_Area" localSheetId="5">'Ansprechpartner &amp; Impressum'!$A$1:$L$6</definedName>
    <definedName name="_xlnm.Print_Area" localSheetId="0">Einleitung!$A$1:$L$5</definedName>
    <definedName name="_xlnm.Print_Area" localSheetId="2">'Ihr Altersstruktur-Check'!$A$1:$N$24</definedName>
    <definedName name="_xlnm.Print_Area" localSheetId="3">'Ihr Branchen-Check'!$A$1:$M$11</definedName>
    <definedName name="_xlnm.Print_Area" localSheetId="4">'Ihr Bundesländer-Check'!$A$1:$M$11</definedName>
    <definedName name="_xlnm.Print_Area" localSheetId="1">'Ihr Demografie-Check'!$A$1:$N$24</definedName>
    <definedName name="MA_akt">OFFSET(MA!$B$89,0,1,rente-MA!$B$89+1)</definedName>
    <definedName name="MA_ALTER">OFFSET(MA!$B$89,0,0,rente-MA!$B$89+1)</definedName>
    <definedName name="MA_ende">OFFSET(MA!$B$89,0,(Dropdown!$G$15+1-YEAR(TODAY())),rente-MA!$B$89+1)</definedName>
    <definedName name="Median_akt">OFFSET(MA!$B$89,0,1,MA!$B$89+rente+1)</definedName>
    <definedName name="Median_Alter_akt">MA!$BI$88</definedName>
    <definedName name="Median_Alter_akt_grafik">OFFSET(MA!$BI$89,0,0,0-MA!$B$89+Median_Alter_akt+1)</definedName>
    <definedName name="Median_Alter_akt_grafik2">OFFSET(MA!$BI$157,0,0,10)</definedName>
    <definedName name="Median_Alter_ende">MA!$BJ$88</definedName>
    <definedName name="Median_Alter_ende_grafik">OFFSET(MA!$BI$89,0,1,0-MA!$B$89+Median_Alter_ende+1)</definedName>
    <definedName name="Median_Alter_ende_grafik2">OFFSET(MA!$BI$157,0,1,10)</definedName>
    <definedName name="Median_ende">OFFSET(MA!$B$89,0,(Dropdown!$G$15+1-YEAR(TODAY())),MA!$B$89+rente+1)</definedName>
    <definedName name="Prognosezeitraum">Dropdown!$G$15</definedName>
    <definedName name="rente">Dropdown!$C$19</definedName>
  </definedNames>
  <calcPr calcId="162913"/>
</workbook>
</file>

<file path=xl/calcChain.xml><?xml version="1.0" encoding="utf-8"?>
<calcChain xmlns="http://schemas.openxmlformats.org/spreadsheetml/2006/main">
  <c r="A15" i="6" l="1"/>
  <c r="A27" i="6" s="1"/>
  <c r="A39" i="6" s="1"/>
  <c r="A51" i="6" s="1"/>
  <c r="A63" i="6" s="1"/>
  <c r="A75" i="6" s="1"/>
  <c r="A87" i="6" s="1"/>
  <c r="A99" i="6" s="1"/>
  <c r="A111" i="6" s="1"/>
  <c r="H16" i="9" l="1"/>
  <c r="G16" i="9"/>
  <c r="F16" i="9"/>
  <c r="E16" i="9"/>
  <c r="D16" i="9"/>
  <c r="C16" i="9"/>
  <c r="G15" i="5" l="1"/>
  <c r="F15" i="5"/>
  <c r="H17" i="9" l="1"/>
  <c r="D17" i="9"/>
  <c r="G17" i="9"/>
  <c r="C17" i="9"/>
  <c r="F17" i="9"/>
  <c r="E17" i="9"/>
  <c r="CG135" i="6"/>
  <c r="CF135" i="6"/>
  <c r="CE135" i="6"/>
  <c r="CD135" i="6"/>
  <c r="CC135" i="6"/>
  <c r="CB135" i="6"/>
  <c r="CA135" i="6"/>
  <c r="BZ135" i="6"/>
  <c r="BY135" i="6"/>
  <c r="BX135" i="6"/>
  <c r="BW135" i="6"/>
  <c r="BV135" i="6"/>
  <c r="BU135" i="6"/>
  <c r="BT135" i="6"/>
  <c r="BS135" i="6"/>
  <c r="BR135" i="6"/>
  <c r="BQ135" i="6"/>
  <c r="BP135" i="6"/>
  <c r="BO135" i="6"/>
  <c r="BN135" i="6"/>
  <c r="BM135" i="6"/>
  <c r="BL135" i="6"/>
  <c r="BK135" i="6"/>
  <c r="BJ135" i="6"/>
  <c r="BI135" i="6"/>
  <c r="BH135" i="6"/>
  <c r="BG135" i="6"/>
  <c r="BF135" i="6"/>
  <c r="BE135" i="6"/>
  <c r="BD135" i="6"/>
  <c r="BC135" i="6"/>
  <c r="BB135" i="6"/>
  <c r="BA135" i="6"/>
  <c r="AZ135" i="6"/>
  <c r="AY135" i="6"/>
  <c r="AX135" i="6"/>
  <c r="AW135" i="6"/>
  <c r="AV135" i="6"/>
  <c r="AU135" i="6"/>
  <c r="AT135" i="6"/>
  <c r="AS135" i="6"/>
  <c r="AR135" i="6"/>
  <c r="AQ135" i="6"/>
  <c r="AP135" i="6"/>
  <c r="AO135" i="6"/>
  <c r="AN135" i="6"/>
  <c r="AM135" i="6"/>
  <c r="AL135" i="6"/>
  <c r="AK135" i="6"/>
  <c r="AJ135" i="6"/>
  <c r="AI135" i="6"/>
  <c r="AH135" i="6"/>
  <c r="AG135" i="6"/>
  <c r="AF135" i="6"/>
  <c r="AE135" i="6"/>
  <c r="AD135" i="6"/>
  <c r="AC135" i="6"/>
  <c r="AB135" i="6"/>
  <c r="AA135" i="6"/>
  <c r="Z135" i="6"/>
  <c r="Y135" i="6"/>
  <c r="X135" i="6"/>
  <c r="W135" i="6"/>
  <c r="V135" i="6"/>
  <c r="U135" i="6"/>
  <c r="T135" i="6"/>
  <c r="S135" i="6"/>
  <c r="R135" i="6"/>
  <c r="Q135" i="6"/>
  <c r="P135" i="6"/>
  <c r="O135" i="6"/>
  <c r="N135" i="6"/>
  <c r="M135" i="6"/>
  <c r="L135" i="6"/>
  <c r="K135" i="6"/>
  <c r="J135" i="6"/>
  <c r="I135" i="6"/>
  <c r="H135" i="6"/>
  <c r="G135" i="6"/>
  <c r="F135" i="6"/>
  <c r="E135" i="6"/>
  <c r="D135" i="6"/>
  <c r="C135" i="6"/>
  <c r="CG134" i="6"/>
  <c r="CF134" i="6"/>
  <c r="CE134" i="6"/>
  <c r="CD134" i="6"/>
  <c r="CC134" i="6"/>
  <c r="CB134" i="6"/>
  <c r="CA134" i="6"/>
  <c r="BZ134" i="6"/>
  <c r="BY134" i="6"/>
  <c r="BX134" i="6"/>
  <c r="BW134" i="6"/>
  <c r="BV134" i="6"/>
  <c r="BU134" i="6"/>
  <c r="BT134" i="6"/>
  <c r="BS134" i="6"/>
  <c r="BR134" i="6"/>
  <c r="BQ134" i="6"/>
  <c r="BP134" i="6"/>
  <c r="BO134" i="6"/>
  <c r="BN134" i="6"/>
  <c r="BM134" i="6"/>
  <c r="BL134" i="6"/>
  <c r="BK134" i="6"/>
  <c r="BJ134" i="6"/>
  <c r="BI134" i="6"/>
  <c r="BH134" i="6"/>
  <c r="BG134" i="6"/>
  <c r="BF134" i="6"/>
  <c r="BE134" i="6"/>
  <c r="BD134" i="6"/>
  <c r="BC134" i="6"/>
  <c r="BB134" i="6"/>
  <c r="BA134" i="6"/>
  <c r="AZ134" i="6"/>
  <c r="AY134" i="6"/>
  <c r="AX134" i="6"/>
  <c r="AW134" i="6"/>
  <c r="AV134" i="6"/>
  <c r="AU134" i="6"/>
  <c r="AT134" i="6"/>
  <c r="AS134" i="6"/>
  <c r="AR134" i="6"/>
  <c r="AQ134" i="6"/>
  <c r="AP134" i="6"/>
  <c r="AO134" i="6"/>
  <c r="AN134" i="6"/>
  <c r="AM134" i="6"/>
  <c r="AL134" i="6"/>
  <c r="AK134" i="6"/>
  <c r="AJ134" i="6"/>
  <c r="AI134" i="6"/>
  <c r="AH134" i="6"/>
  <c r="AG134" i="6"/>
  <c r="AF134" i="6"/>
  <c r="AE134" i="6"/>
  <c r="AD134" i="6"/>
  <c r="AC134" i="6"/>
  <c r="AB134" i="6"/>
  <c r="AA134" i="6"/>
  <c r="Z134" i="6"/>
  <c r="Y134" i="6"/>
  <c r="X134" i="6"/>
  <c r="W134" i="6"/>
  <c r="V134" i="6"/>
  <c r="U134" i="6"/>
  <c r="T134" i="6"/>
  <c r="S134" i="6"/>
  <c r="R134" i="6"/>
  <c r="Q134" i="6"/>
  <c r="P134" i="6"/>
  <c r="O134" i="6"/>
  <c r="N134" i="6"/>
  <c r="M134" i="6"/>
  <c r="L134" i="6"/>
  <c r="K134" i="6"/>
  <c r="J134" i="6"/>
  <c r="I134" i="6"/>
  <c r="H134" i="6"/>
  <c r="G134" i="6"/>
  <c r="F134" i="6"/>
  <c r="E134" i="6"/>
  <c r="D134" i="6"/>
  <c r="C134" i="6"/>
  <c r="CG133" i="6"/>
  <c r="CF133" i="6"/>
  <c r="CE133" i="6"/>
  <c r="CD133" i="6"/>
  <c r="CC133" i="6"/>
  <c r="CB133" i="6"/>
  <c r="CA133" i="6"/>
  <c r="BZ133" i="6"/>
  <c r="BY133" i="6"/>
  <c r="BX133" i="6"/>
  <c r="BW133" i="6"/>
  <c r="BV133" i="6"/>
  <c r="BU133" i="6"/>
  <c r="BT133" i="6"/>
  <c r="BS133" i="6"/>
  <c r="BR133" i="6"/>
  <c r="BQ133" i="6"/>
  <c r="BP133" i="6"/>
  <c r="BO133" i="6"/>
  <c r="BN133" i="6"/>
  <c r="BM133" i="6"/>
  <c r="BL133" i="6"/>
  <c r="BK133" i="6"/>
  <c r="BJ133" i="6"/>
  <c r="BI133" i="6"/>
  <c r="BH133" i="6"/>
  <c r="BG133" i="6"/>
  <c r="BF133" i="6"/>
  <c r="BE133" i="6"/>
  <c r="BD133" i="6"/>
  <c r="BC133" i="6"/>
  <c r="BB133" i="6"/>
  <c r="BA133" i="6"/>
  <c r="AZ133" i="6"/>
  <c r="AY133" i="6"/>
  <c r="AX133" i="6"/>
  <c r="AW133" i="6"/>
  <c r="AV133" i="6"/>
  <c r="AU133" i="6"/>
  <c r="AT133" i="6"/>
  <c r="AS133" i="6"/>
  <c r="AR133" i="6"/>
  <c r="AQ133" i="6"/>
  <c r="AP133" i="6"/>
  <c r="AO133" i="6"/>
  <c r="AN133" i="6"/>
  <c r="AM133" i="6"/>
  <c r="AL133" i="6"/>
  <c r="AK133" i="6"/>
  <c r="AJ133" i="6"/>
  <c r="AI133" i="6"/>
  <c r="AH133" i="6"/>
  <c r="AG133" i="6"/>
  <c r="AF133" i="6"/>
  <c r="AE133" i="6"/>
  <c r="AD133" i="6"/>
  <c r="AC133" i="6"/>
  <c r="AB133" i="6"/>
  <c r="AA133" i="6"/>
  <c r="Z133" i="6"/>
  <c r="Y133" i="6"/>
  <c r="X133" i="6"/>
  <c r="W133" i="6"/>
  <c r="V133" i="6"/>
  <c r="U133" i="6"/>
  <c r="T133" i="6"/>
  <c r="S133" i="6"/>
  <c r="R133" i="6"/>
  <c r="Q133" i="6"/>
  <c r="P133" i="6"/>
  <c r="O133" i="6"/>
  <c r="N133" i="6"/>
  <c r="M133" i="6"/>
  <c r="L133" i="6"/>
  <c r="K133" i="6"/>
  <c r="J133" i="6"/>
  <c r="I133" i="6"/>
  <c r="H133" i="6"/>
  <c r="G133" i="6"/>
  <c r="F133" i="6"/>
  <c r="E133" i="6"/>
  <c r="D133" i="6"/>
  <c r="C133" i="6"/>
  <c r="CG132" i="6"/>
  <c r="CF132" i="6"/>
  <c r="CE132" i="6"/>
  <c r="CD132" i="6"/>
  <c r="CC132" i="6"/>
  <c r="CB132" i="6"/>
  <c r="CA132" i="6"/>
  <c r="BZ132" i="6"/>
  <c r="BY132" i="6"/>
  <c r="BX132" i="6"/>
  <c r="BW132" i="6"/>
  <c r="BV132" i="6"/>
  <c r="BU132" i="6"/>
  <c r="BT132" i="6"/>
  <c r="BS132" i="6"/>
  <c r="BR132" i="6"/>
  <c r="BQ132" i="6"/>
  <c r="BP132" i="6"/>
  <c r="BO132" i="6"/>
  <c r="BN132" i="6"/>
  <c r="BM132" i="6"/>
  <c r="BL132" i="6"/>
  <c r="BK132" i="6"/>
  <c r="BJ132" i="6"/>
  <c r="BI132" i="6"/>
  <c r="BH132" i="6"/>
  <c r="BG132" i="6"/>
  <c r="BF132" i="6"/>
  <c r="BE132" i="6"/>
  <c r="BD132" i="6"/>
  <c r="BC132" i="6"/>
  <c r="BB132" i="6"/>
  <c r="BA132" i="6"/>
  <c r="AZ132" i="6"/>
  <c r="AY132" i="6"/>
  <c r="AX132" i="6"/>
  <c r="AW132" i="6"/>
  <c r="AV132" i="6"/>
  <c r="AU132" i="6"/>
  <c r="AT132" i="6"/>
  <c r="AS132" i="6"/>
  <c r="AR132" i="6"/>
  <c r="AQ132" i="6"/>
  <c r="AP132" i="6"/>
  <c r="AO132" i="6"/>
  <c r="AN132" i="6"/>
  <c r="AM132" i="6"/>
  <c r="AL132" i="6"/>
  <c r="AK132" i="6"/>
  <c r="AJ132" i="6"/>
  <c r="AI132" i="6"/>
  <c r="AH132" i="6"/>
  <c r="AG132" i="6"/>
  <c r="AF132" i="6"/>
  <c r="AE132" i="6"/>
  <c r="AD132" i="6"/>
  <c r="AC132" i="6"/>
  <c r="AB132" i="6"/>
  <c r="AA132" i="6"/>
  <c r="Z132" i="6"/>
  <c r="Y132" i="6"/>
  <c r="X132" i="6"/>
  <c r="W132" i="6"/>
  <c r="V132" i="6"/>
  <c r="U132" i="6"/>
  <c r="T132" i="6"/>
  <c r="S132" i="6"/>
  <c r="R132" i="6"/>
  <c r="Q132" i="6"/>
  <c r="P132" i="6"/>
  <c r="O132" i="6"/>
  <c r="N132" i="6"/>
  <c r="M132" i="6"/>
  <c r="L132" i="6"/>
  <c r="K132" i="6"/>
  <c r="J132" i="6"/>
  <c r="I132" i="6"/>
  <c r="H132" i="6"/>
  <c r="G132" i="6"/>
  <c r="F132" i="6"/>
  <c r="E132" i="6"/>
  <c r="D132" i="6"/>
  <c r="C132" i="6"/>
  <c r="CG131" i="6"/>
  <c r="CF131" i="6"/>
  <c r="CE131" i="6"/>
  <c r="CD131" i="6"/>
  <c r="CC131" i="6"/>
  <c r="CB131" i="6"/>
  <c r="CA131" i="6"/>
  <c r="BZ131" i="6"/>
  <c r="BY131" i="6"/>
  <c r="BX131" i="6"/>
  <c r="BW131" i="6"/>
  <c r="BV131" i="6"/>
  <c r="BU131" i="6"/>
  <c r="BT131" i="6"/>
  <c r="BS131" i="6"/>
  <c r="BR131" i="6"/>
  <c r="BQ131" i="6"/>
  <c r="BP131" i="6"/>
  <c r="BO131" i="6"/>
  <c r="BN131" i="6"/>
  <c r="BM131" i="6"/>
  <c r="BL131" i="6"/>
  <c r="BK131" i="6"/>
  <c r="BJ131" i="6"/>
  <c r="BI131" i="6"/>
  <c r="BH131" i="6"/>
  <c r="BG131" i="6"/>
  <c r="BF131" i="6"/>
  <c r="BE131" i="6"/>
  <c r="BD131" i="6"/>
  <c r="BC131" i="6"/>
  <c r="BB131" i="6"/>
  <c r="BA131" i="6"/>
  <c r="AZ131" i="6"/>
  <c r="AY131" i="6"/>
  <c r="AX131" i="6"/>
  <c r="AW131" i="6"/>
  <c r="AV131" i="6"/>
  <c r="AU131" i="6"/>
  <c r="AT131" i="6"/>
  <c r="AS131" i="6"/>
  <c r="AR131" i="6"/>
  <c r="AQ131" i="6"/>
  <c r="AP131" i="6"/>
  <c r="AO131" i="6"/>
  <c r="AN131" i="6"/>
  <c r="AM131" i="6"/>
  <c r="AL131" i="6"/>
  <c r="AK131" i="6"/>
  <c r="AJ131" i="6"/>
  <c r="AI131" i="6"/>
  <c r="AH131" i="6"/>
  <c r="AG131" i="6"/>
  <c r="AF131" i="6"/>
  <c r="AE131" i="6"/>
  <c r="AD131" i="6"/>
  <c r="AC131" i="6"/>
  <c r="AB131" i="6"/>
  <c r="AA131" i="6"/>
  <c r="Z131" i="6"/>
  <c r="Y131" i="6"/>
  <c r="X131" i="6"/>
  <c r="W131" i="6"/>
  <c r="V131" i="6"/>
  <c r="U131" i="6"/>
  <c r="T131" i="6"/>
  <c r="S131" i="6"/>
  <c r="R131" i="6"/>
  <c r="Q131" i="6"/>
  <c r="P131" i="6"/>
  <c r="O131" i="6"/>
  <c r="N131" i="6"/>
  <c r="M131" i="6"/>
  <c r="L131" i="6"/>
  <c r="K131" i="6"/>
  <c r="J131" i="6"/>
  <c r="I131" i="6"/>
  <c r="H131" i="6"/>
  <c r="G131" i="6"/>
  <c r="F131" i="6"/>
  <c r="E131" i="6"/>
  <c r="D131" i="6"/>
  <c r="C131" i="6"/>
  <c r="CG130" i="6"/>
  <c r="CF130" i="6"/>
  <c r="CE130" i="6"/>
  <c r="CD130" i="6"/>
  <c r="CC130" i="6"/>
  <c r="CB130" i="6"/>
  <c r="CA130" i="6"/>
  <c r="BZ130" i="6"/>
  <c r="BY130" i="6"/>
  <c r="BX130" i="6"/>
  <c r="BW130" i="6"/>
  <c r="BV130" i="6"/>
  <c r="BU130" i="6"/>
  <c r="BT130" i="6"/>
  <c r="BS130" i="6"/>
  <c r="BR130" i="6"/>
  <c r="BQ130" i="6"/>
  <c r="BP130" i="6"/>
  <c r="BO130" i="6"/>
  <c r="BN130" i="6"/>
  <c r="BM130" i="6"/>
  <c r="BL130" i="6"/>
  <c r="BK130" i="6"/>
  <c r="BJ130" i="6"/>
  <c r="BI130" i="6"/>
  <c r="BH130" i="6"/>
  <c r="BG130" i="6"/>
  <c r="BF130" i="6"/>
  <c r="BE130" i="6"/>
  <c r="BD130" i="6"/>
  <c r="BC130" i="6"/>
  <c r="BB130" i="6"/>
  <c r="BA130" i="6"/>
  <c r="AZ130" i="6"/>
  <c r="AY130" i="6"/>
  <c r="AX130" i="6"/>
  <c r="AW130" i="6"/>
  <c r="AV130" i="6"/>
  <c r="AU130" i="6"/>
  <c r="AT130" i="6"/>
  <c r="AS130" i="6"/>
  <c r="AR130" i="6"/>
  <c r="AQ130" i="6"/>
  <c r="AP130" i="6"/>
  <c r="AO130" i="6"/>
  <c r="AN130" i="6"/>
  <c r="AM130" i="6"/>
  <c r="AL130" i="6"/>
  <c r="AK130" i="6"/>
  <c r="AJ130" i="6"/>
  <c r="AI130" i="6"/>
  <c r="AH130" i="6"/>
  <c r="AG130" i="6"/>
  <c r="AF130" i="6"/>
  <c r="AE130" i="6"/>
  <c r="AD130" i="6"/>
  <c r="AC130" i="6"/>
  <c r="AB130" i="6"/>
  <c r="AA130" i="6"/>
  <c r="Z130" i="6"/>
  <c r="Y130" i="6"/>
  <c r="X130" i="6"/>
  <c r="W130" i="6"/>
  <c r="V130" i="6"/>
  <c r="U130" i="6"/>
  <c r="T130" i="6"/>
  <c r="S130" i="6"/>
  <c r="R130" i="6"/>
  <c r="Q130" i="6"/>
  <c r="P130" i="6"/>
  <c r="O130" i="6"/>
  <c r="N130" i="6"/>
  <c r="M130" i="6"/>
  <c r="L130" i="6"/>
  <c r="K130" i="6"/>
  <c r="J130" i="6"/>
  <c r="I130" i="6"/>
  <c r="H130" i="6"/>
  <c r="G130" i="6"/>
  <c r="F130" i="6"/>
  <c r="E130" i="6"/>
  <c r="D130" i="6"/>
  <c r="C130" i="6"/>
  <c r="CG129" i="6"/>
  <c r="CF129" i="6"/>
  <c r="CE129" i="6"/>
  <c r="CD129" i="6"/>
  <c r="CC129" i="6"/>
  <c r="CB129" i="6"/>
  <c r="CA129" i="6"/>
  <c r="BZ129" i="6"/>
  <c r="BY129" i="6"/>
  <c r="BX129" i="6"/>
  <c r="BW129" i="6"/>
  <c r="BV129" i="6"/>
  <c r="BU129" i="6"/>
  <c r="BT129" i="6"/>
  <c r="BS129" i="6"/>
  <c r="BR129" i="6"/>
  <c r="BQ129" i="6"/>
  <c r="BP129" i="6"/>
  <c r="BO129" i="6"/>
  <c r="BN129" i="6"/>
  <c r="BM129" i="6"/>
  <c r="BL129" i="6"/>
  <c r="BK129" i="6"/>
  <c r="BJ129" i="6"/>
  <c r="BI129" i="6"/>
  <c r="BH129" i="6"/>
  <c r="BG129" i="6"/>
  <c r="BF129" i="6"/>
  <c r="BE129" i="6"/>
  <c r="BD129" i="6"/>
  <c r="BC129" i="6"/>
  <c r="BB129" i="6"/>
  <c r="BA129" i="6"/>
  <c r="AZ129" i="6"/>
  <c r="AY129" i="6"/>
  <c r="AX129" i="6"/>
  <c r="AW129" i="6"/>
  <c r="AV129" i="6"/>
  <c r="AU129" i="6"/>
  <c r="AT129" i="6"/>
  <c r="AS129" i="6"/>
  <c r="AR129" i="6"/>
  <c r="AQ129" i="6"/>
  <c r="AP129" i="6"/>
  <c r="AO129" i="6"/>
  <c r="AN129" i="6"/>
  <c r="AM129" i="6"/>
  <c r="AL129" i="6"/>
  <c r="AK129" i="6"/>
  <c r="AJ129" i="6"/>
  <c r="AI129" i="6"/>
  <c r="AH129" i="6"/>
  <c r="AG129" i="6"/>
  <c r="AF129" i="6"/>
  <c r="AE129" i="6"/>
  <c r="AD129" i="6"/>
  <c r="AC129" i="6"/>
  <c r="AB129" i="6"/>
  <c r="AA129" i="6"/>
  <c r="Z129" i="6"/>
  <c r="Y129" i="6"/>
  <c r="X129" i="6"/>
  <c r="W129" i="6"/>
  <c r="V129" i="6"/>
  <c r="U129" i="6"/>
  <c r="T129" i="6"/>
  <c r="S129" i="6"/>
  <c r="R129" i="6"/>
  <c r="Q129" i="6"/>
  <c r="P129" i="6"/>
  <c r="O129" i="6"/>
  <c r="N129" i="6"/>
  <c r="M129" i="6"/>
  <c r="L129" i="6"/>
  <c r="K129" i="6"/>
  <c r="J129" i="6"/>
  <c r="I129" i="6"/>
  <c r="H129" i="6"/>
  <c r="G129" i="6"/>
  <c r="F129" i="6"/>
  <c r="E129" i="6"/>
  <c r="D129" i="6"/>
  <c r="C129" i="6"/>
  <c r="CG128" i="6"/>
  <c r="CF128" i="6"/>
  <c r="CE128" i="6"/>
  <c r="CD128" i="6"/>
  <c r="CC128" i="6"/>
  <c r="CB128" i="6"/>
  <c r="CA128" i="6"/>
  <c r="BZ128" i="6"/>
  <c r="BY128" i="6"/>
  <c r="BX128" i="6"/>
  <c r="BW128" i="6"/>
  <c r="BV128" i="6"/>
  <c r="BU128" i="6"/>
  <c r="BT128" i="6"/>
  <c r="BS128" i="6"/>
  <c r="BR128" i="6"/>
  <c r="BQ128" i="6"/>
  <c r="BP128" i="6"/>
  <c r="BO128" i="6"/>
  <c r="BN128" i="6"/>
  <c r="BM128" i="6"/>
  <c r="BL128" i="6"/>
  <c r="BK128" i="6"/>
  <c r="BJ128" i="6"/>
  <c r="BI128" i="6"/>
  <c r="BH128" i="6"/>
  <c r="BG128" i="6"/>
  <c r="BF128" i="6"/>
  <c r="BE128" i="6"/>
  <c r="BD128" i="6"/>
  <c r="BC128" i="6"/>
  <c r="BB128" i="6"/>
  <c r="BA128" i="6"/>
  <c r="AZ128" i="6"/>
  <c r="AY128" i="6"/>
  <c r="AX128" i="6"/>
  <c r="AW128" i="6"/>
  <c r="AV128" i="6"/>
  <c r="AU128" i="6"/>
  <c r="AT128" i="6"/>
  <c r="AS128" i="6"/>
  <c r="AR128" i="6"/>
  <c r="AQ128" i="6"/>
  <c r="AP128" i="6"/>
  <c r="AO128" i="6"/>
  <c r="AN128" i="6"/>
  <c r="AM128" i="6"/>
  <c r="AL128" i="6"/>
  <c r="AK128" i="6"/>
  <c r="AJ128" i="6"/>
  <c r="AI128" i="6"/>
  <c r="AH128" i="6"/>
  <c r="AG128" i="6"/>
  <c r="AF128" i="6"/>
  <c r="AE128" i="6"/>
  <c r="AD128" i="6"/>
  <c r="AC128" i="6"/>
  <c r="AB128" i="6"/>
  <c r="AA128" i="6"/>
  <c r="Z128" i="6"/>
  <c r="Y128" i="6"/>
  <c r="X128" i="6"/>
  <c r="W128" i="6"/>
  <c r="V128" i="6"/>
  <c r="U128" i="6"/>
  <c r="T128" i="6"/>
  <c r="S128" i="6"/>
  <c r="R128" i="6"/>
  <c r="Q128" i="6"/>
  <c r="P128" i="6"/>
  <c r="O128" i="6"/>
  <c r="N128" i="6"/>
  <c r="M128" i="6"/>
  <c r="L128" i="6"/>
  <c r="K128" i="6"/>
  <c r="J128" i="6"/>
  <c r="I128" i="6"/>
  <c r="H128" i="6"/>
  <c r="G128" i="6"/>
  <c r="F128" i="6"/>
  <c r="E128" i="6"/>
  <c r="D128" i="6"/>
  <c r="C128" i="6"/>
  <c r="CG127" i="6"/>
  <c r="CF127" i="6"/>
  <c r="CE127" i="6"/>
  <c r="CD127" i="6"/>
  <c r="CC127" i="6"/>
  <c r="CB127" i="6"/>
  <c r="CA127" i="6"/>
  <c r="BZ127" i="6"/>
  <c r="BY127" i="6"/>
  <c r="BX127" i="6"/>
  <c r="BW127" i="6"/>
  <c r="BV127" i="6"/>
  <c r="BU127" i="6"/>
  <c r="BT127" i="6"/>
  <c r="BS127" i="6"/>
  <c r="BR127" i="6"/>
  <c r="BQ127" i="6"/>
  <c r="BP127" i="6"/>
  <c r="BO127" i="6"/>
  <c r="BN127" i="6"/>
  <c r="BM127" i="6"/>
  <c r="BL127" i="6"/>
  <c r="BK127" i="6"/>
  <c r="BJ127" i="6"/>
  <c r="BI127" i="6"/>
  <c r="BH127" i="6"/>
  <c r="BG127" i="6"/>
  <c r="BF127" i="6"/>
  <c r="BE127" i="6"/>
  <c r="BD127" i="6"/>
  <c r="BC127" i="6"/>
  <c r="BB127" i="6"/>
  <c r="BA127" i="6"/>
  <c r="AZ127" i="6"/>
  <c r="AY127" i="6"/>
  <c r="AX127" i="6"/>
  <c r="AW127" i="6"/>
  <c r="AV127" i="6"/>
  <c r="AU127" i="6"/>
  <c r="AT127" i="6"/>
  <c r="AS127" i="6"/>
  <c r="AR127" i="6"/>
  <c r="AQ127" i="6"/>
  <c r="AP127" i="6"/>
  <c r="AO127" i="6"/>
  <c r="AN127" i="6"/>
  <c r="AM127" i="6"/>
  <c r="AL127" i="6"/>
  <c r="AK127" i="6"/>
  <c r="AJ127" i="6"/>
  <c r="AI127" i="6"/>
  <c r="AH127" i="6"/>
  <c r="AG127" i="6"/>
  <c r="AF127" i="6"/>
  <c r="AE127" i="6"/>
  <c r="AD127" i="6"/>
  <c r="AC127" i="6"/>
  <c r="AB127" i="6"/>
  <c r="AA127" i="6"/>
  <c r="Z127" i="6"/>
  <c r="Y127" i="6"/>
  <c r="X127" i="6"/>
  <c r="W127" i="6"/>
  <c r="V127" i="6"/>
  <c r="U127" i="6"/>
  <c r="T127" i="6"/>
  <c r="S127" i="6"/>
  <c r="R127" i="6"/>
  <c r="Q127" i="6"/>
  <c r="P127" i="6"/>
  <c r="O127" i="6"/>
  <c r="N127" i="6"/>
  <c r="M127" i="6"/>
  <c r="L127" i="6"/>
  <c r="K127" i="6"/>
  <c r="J127" i="6"/>
  <c r="I127" i="6"/>
  <c r="H127" i="6"/>
  <c r="G127" i="6"/>
  <c r="F127" i="6"/>
  <c r="E127" i="6"/>
  <c r="D127" i="6"/>
  <c r="C127" i="6"/>
  <c r="CG126" i="6"/>
  <c r="CF126" i="6"/>
  <c r="CE126" i="6"/>
  <c r="CD126" i="6"/>
  <c r="CC126" i="6"/>
  <c r="CB126" i="6"/>
  <c r="CA126" i="6"/>
  <c r="BZ126" i="6"/>
  <c r="BY126" i="6"/>
  <c r="BX126" i="6"/>
  <c r="BW126" i="6"/>
  <c r="BV126" i="6"/>
  <c r="BU126" i="6"/>
  <c r="BT126" i="6"/>
  <c r="BS126" i="6"/>
  <c r="BR126" i="6"/>
  <c r="BQ126" i="6"/>
  <c r="BP126" i="6"/>
  <c r="BO126" i="6"/>
  <c r="BN126" i="6"/>
  <c r="BM126" i="6"/>
  <c r="BL126" i="6"/>
  <c r="BK126" i="6"/>
  <c r="BJ126" i="6"/>
  <c r="BI126" i="6"/>
  <c r="BH126" i="6"/>
  <c r="BG126" i="6"/>
  <c r="BF126" i="6"/>
  <c r="BE126" i="6"/>
  <c r="BD126" i="6"/>
  <c r="BC126" i="6"/>
  <c r="BB126" i="6"/>
  <c r="BA126" i="6"/>
  <c r="AZ126" i="6"/>
  <c r="AY126" i="6"/>
  <c r="AX126" i="6"/>
  <c r="AW126" i="6"/>
  <c r="AV126" i="6"/>
  <c r="AU126" i="6"/>
  <c r="AT126" i="6"/>
  <c r="AS126" i="6"/>
  <c r="AR126" i="6"/>
  <c r="AQ126" i="6"/>
  <c r="AP126" i="6"/>
  <c r="AO126" i="6"/>
  <c r="AN126" i="6"/>
  <c r="AM126" i="6"/>
  <c r="AL126" i="6"/>
  <c r="AK126" i="6"/>
  <c r="AJ126" i="6"/>
  <c r="AI126" i="6"/>
  <c r="AH126" i="6"/>
  <c r="AG126" i="6"/>
  <c r="AF126" i="6"/>
  <c r="AE126" i="6"/>
  <c r="AD126" i="6"/>
  <c r="AC126" i="6"/>
  <c r="AB126" i="6"/>
  <c r="AA126" i="6"/>
  <c r="Z126" i="6"/>
  <c r="Y126" i="6"/>
  <c r="X126" i="6"/>
  <c r="W126" i="6"/>
  <c r="V126" i="6"/>
  <c r="U126" i="6"/>
  <c r="T126" i="6"/>
  <c r="S126" i="6"/>
  <c r="R126" i="6"/>
  <c r="Q126" i="6"/>
  <c r="P126" i="6"/>
  <c r="O126" i="6"/>
  <c r="N126" i="6"/>
  <c r="M126" i="6"/>
  <c r="L126" i="6"/>
  <c r="K126" i="6"/>
  <c r="J126" i="6"/>
  <c r="I126" i="6"/>
  <c r="H126" i="6"/>
  <c r="G126" i="6"/>
  <c r="F126" i="6"/>
  <c r="E126" i="6"/>
  <c r="D126" i="6"/>
  <c r="C126" i="6"/>
  <c r="D24" i="7" l="1"/>
  <c r="D26" i="7" s="1"/>
  <c r="C24" i="7"/>
  <c r="C21" i="7" l="1"/>
  <c r="AQ3" i="7" l="1"/>
  <c r="AU3" i="7" s="1"/>
  <c r="E24" i="7"/>
  <c r="E26" i="7" s="1"/>
  <c r="F24" i="7"/>
  <c r="F26" i="7" s="1"/>
  <c r="F25" i="7" l="1"/>
  <c r="C25" i="7"/>
  <c r="D25" i="7"/>
  <c r="E25" i="7"/>
  <c r="B9" i="13" l="1"/>
  <c r="B8" i="13"/>
  <c r="B7" i="13"/>
  <c r="B9" i="12"/>
  <c r="B8" i="12"/>
  <c r="B9" i="5"/>
  <c r="C2" i="8"/>
  <c r="O8" i="11"/>
  <c r="D9" i="11"/>
  <c r="P8" i="11" s="1"/>
  <c r="O9" i="11"/>
  <c r="O10" i="11"/>
  <c r="O11" i="11"/>
  <c r="O12" i="11"/>
  <c r="O13" i="11"/>
  <c r="B157" i="8"/>
  <c r="A152" i="8"/>
  <c r="C25" i="9"/>
  <c r="C24" i="9"/>
  <c r="D24" i="9"/>
  <c r="D25" i="9" s="1"/>
  <c r="D26" i="9" s="1"/>
  <c r="C19" i="5"/>
  <c r="B4" i="9" s="1"/>
  <c r="B4" i="5"/>
  <c r="B5" i="5"/>
  <c r="B6" i="5"/>
  <c r="B7" i="5"/>
  <c r="B8" i="5"/>
  <c r="B3" i="5"/>
  <c r="A7" i="9"/>
  <c r="A16" i="9"/>
  <c r="B3" i="8"/>
  <c r="C4" i="8"/>
  <c r="C151" i="8" s="1"/>
  <c r="C3" i="8"/>
  <c r="C5" i="8"/>
  <c r="C150" i="8" s="1"/>
  <c r="C6" i="8"/>
  <c r="C149" i="8" s="1"/>
  <c r="C7" i="8"/>
  <c r="C148" i="8" s="1"/>
  <c r="C8" i="8"/>
  <c r="C147" i="8" s="1"/>
  <c r="C9" i="8"/>
  <c r="C146" i="8" s="1"/>
  <c r="C10" i="8"/>
  <c r="C145" i="8" s="1"/>
  <c r="C11" i="8"/>
  <c r="C144" i="8" s="1"/>
  <c r="C12" i="8"/>
  <c r="C143" i="8" s="1"/>
  <c r="C13" i="8"/>
  <c r="C142" i="8" s="1"/>
  <c r="C14" i="8"/>
  <c r="C141" i="8" s="1"/>
  <c r="C15" i="8"/>
  <c r="C140" i="8"/>
  <c r="C16" i="8"/>
  <c r="C139" i="8" s="1"/>
  <c r="C17" i="8"/>
  <c r="C138" i="8" s="1"/>
  <c r="C18" i="8"/>
  <c r="C19" i="8"/>
  <c r="C136" i="8" s="1"/>
  <c r="C20" i="8"/>
  <c r="C135" i="8" s="1"/>
  <c r="C21" i="8"/>
  <c r="C134" i="8" s="1"/>
  <c r="C22" i="8"/>
  <c r="C133" i="8" s="1"/>
  <c r="C23" i="8"/>
  <c r="C132" i="8" s="1"/>
  <c r="C24" i="8"/>
  <c r="C131" i="8" s="1"/>
  <c r="C25" i="8"/>
  <c r="C130" i="8" s="1"/>
  <c r="C26" i="8"/>
  <c r="C129" i="8" s="1"/>
  <c r="C27" i="8"/>
  <c r="C128" i="8" s="1"/>
  <c r="C28" i="8"/>
  <c r="C127" i="8" s="1"/>
  <c r="C29" i="8"/>
  <c r="C126" i="8" s="1"/>
  <c r="C30" i="8"/>
  <c r="C125" i="8" s="1"/>
  <c r="C31" i="8"/>
  <c r="C124" i="8" s="1"/>
  <c r="C32" i="8"/>
  <c r="C123" i="8" s="1"/>
  <c r="C33" i="8"/>
  <c r="C122" i="8" s="1"/>
  <c r="C34" i="8"/>
  <c r="C121" i="8" s="1"/>
  <c r="C35" i="8"/>
  <c r="C120" i="8" s="1"/>
  <c r="C36" i="8"/>
  <c r="C119" i="8" s="1"/>
  <c r="C37" i="8"/>
  <c r="C118" i="8" s="1"/>
  <c r="C38" i="8"/>
  <c r="C117" i="8" s="1"/>
  <c r="C39" i="8"/>
  <c r="C116" i="8" s="1"/>
  <c r="C40" i="8"/>
  <c r="C115" i="8" s="1"/>
  <c r="C41" i="8"/>
  <c r="C114" i="8" s="1"/>
  <c r="C42" i="8"/>
  <c r="C113" i="8" s="1"/>
  <c r="C43" i="8"/>
  <c r="C112" i="8" s="1"/>
  <c r="C44" i="8"/>
  <c r="C111" i="8" s="1"/>
  <c r="C45" i="8"/>
  <c r="C110" i="8" s="1"/>
  <c r="C46" i="8"/>
  <c r="C109" i="8" s="1"/>
  <c r="C47" i="8"/>
  <c r="C108" i="8" s="1"/>
  <c r="C48" i="8"/>
  <c r="C107" i="8" s="1"/>
  <c r="C49" i="8"/>
  <c r="C106" i="8" s="1"/>
  <c r="C50" i="8"/>
  <c r="C105" i="8" s="1"/>
  <c r="C51" i="8"/>
  <c r="C104" i="8" s="1"/>
  <c r="C52" i="8"/>
  <c r="C103" i="8" s="1"/>
  <c r="C53" i="8"/>
  <c r="C102" i="8" s="1"/>
  <c r="C54" i="8"/>
  <c r="C55" i="8"/>
  <c r="C100" i="8" s="1"/>
  <c r="C56" i="8"/>
  <c r="C99" i="8" s="1"/>
  <c r="C57" i="8"/>
  <c r="C98" i="8" s="1"/>
  <c r="C58" i="8"/>
  <c r="C97" i="8" s="1"/>
  <c r="C59" i="8"/>
  <c r="C96" i="8" s="1"/>
  <c r="C60" i="8"/>
  <c r="C95" i="8" s="1"/>
  <c r="C61" i="8"/>
  <c r="C94" i="8" s="1"/>
  <c r="C62" i="8"/>
  <c r="C93" i="8" s="1"/>
  <c r="C63" i="8"/>
  <c r="C92" i="8" s="1"/>
  <c r="C64" i="8"/>
  <c r="C91" i="8" s="1"/>
  <c r="C65" i="8"/>
  <c r="C90" i="8" s="1"/>
  <c r="C66" i="8"/>
  <c r="C89" i="8" s="1"/>
  <c r="C137" i="8"/>
  <c r="C101" i="8"/>
  <c r="B73" i="8"/>
  <c r="A74" i="8" s="1"/>
  <c r="B74" i="8" s="1"/>
  <c r="BI74" i="8" s="1"/>
  <c r="B80" i="8"/>
  <c r="BH80" i="8" s="1"/>
  <c r="B10" i="5"/>
  <c r="K4" i="5"/>
  <c r="B11" i="5"/>
  <c r="K5" i="5"/>
  <c r="B12" i="5"/>
  <c r="K6" i="5"/>
  <c r="B13" i="5"/>
  <c r="B19" i="5"/>
  <c r="AK82" i="5" s="1"/>
  <c r="K7" i="5"/>
  <c r="B14" i="5"/>
  <c r="K8" i="5"/>
  <c r="B15" i="5"/>
  <c r="K9" i="5"/>
  <c r="B16" i="5"/>
  <c r="K10" i="5"/>
  <c r="B17" i="5"/>
  <c r="K11" i="5"/>
  <c r="K12" i="5"/>
  <c r="K13" i="5"/>
  <c r="K14" i="5"/>
  <c r="J16" i="5"/>
  <c r="K16" i="5"/>
  <c r="B13" i="9" s="1"/>
  <c r="N16" i="5"/>
  <c r="O16" i="5"/>
  <c r="J15" i="11"/>
  <c r="K15" i="11"/>
  <c r="C22" i="10"/>
  <c r="A150" i="8"/>
  <c r="BI73" i="8"/>
  <c r="C10" i="11"/>
  <c r="D10" i="11"/>
  <c r="P9" i="11" s="1"/>
  <c r="BH157" i="8"/>
  <c r="A158" i="8"/>
  <c r="C152" i="8"/>
  <c r="B4" i="8"/>
  <c r="A151" i="8"/>
  <c r="BH73" i="8"/>
  <c r="B158" i="8"/>
  <c r="BH158" i="8" s="1"/>
  <c r="A17" i="9"/>
  <c r="B5" i="8"/>
  <c r="F82" i="5" l="1"/>
  <c r="AA82" i="5"/>
  <c r="V82" i="5"/>
  <c r="AL82" i="5"/>
  <c r="D13" i="11"/>
  <c r="C14" i="11" s="1"/>
  <c r="AQ82" i="5"/>
  <c r="K82" i="5"/>
  <c r="B77" i="8"/>
  <c r="A78" i="8" s="1"/>
  <c r="H82" i="5"/>
  <c r="X82" i="5"/>
  <c r="AN82" i="5"/>
  <c r="M82" i="5"/>
  <c r="AC82" i="5"/>
  <c r="B6" i="9"/>
  <c r="D14" i="11"/>
  <c r="G6" i="9"/>
  <c r="B166" i="8"/>
  <c r="N82" i="5"/>
  <c r="AD82" i="5"/>
  <c r="C82" i="5"/>
  <c r="S82" i="5"/>
  <c r="AI82" i="5"/>
  <c r="B165" i="8"/>
  <c r="A166" i="8" s="1"/>
  <c r="B82" i="8"/>
  <c r="B78" i="8"/>
  <c r="P82" i="5"/>
  <c r="AF82" i="5"/>
  <c r="E82" i="5"/>
  <c r="U82" i="5"/>
  <c r="H6" i="9"/>
  <c r="C11" i="11"/>
  <c r="D11" i="11" s="1"/>
  <c r="AM82" i="5"/>
  <c r="C20" i="7"/>
  <c r="D82" i="5"/>
  <c r="L82" i="5"/>
  <c r="T82" i="5"/>
  <c r="AB82" i="5"/>
  <c r="AJ82" i="5"/>
  <c r="AR82" i="5"/>
  <c r="I82" i="5"/>
  <c r="Q82" i="5"/>
  <c r="Y82" i="5"/>
  <c r="AG82" i="5"/>
  <c r="AO82" i="5"/>
  <c r="J82" i="5"/>
  <c r="R82" i="5"/>
  <c r="Z82" i="5"/>
  <c r="AH82" i="5"/>
  <c r="AP82" i="5"/>
  <c r="G82" i="5"/>
  <c r="O82" i="5"/>
  <c r="W82" i="5"/>
  <c r="AE82" i="5"/>
  <c r="A8" i="9"/>
  <c r="B150" i="8"/>
  <c r="C30" i="7"/>
  <c r="C32" i="7"/>
  <c r="C68" i="8"/>
  <c r="H18" i="9"/>
  <c r="D18" i="9"/>
  <c r="C18" i="9"/>
  <c r="G18" i="9"/>
  <c r="E18" i="9"/>
  <c r="F18" i="9"/>
  <c r="A149" i="8"/>
  <c r="B6" i="8"/>
  <c r="C8" i="12"/>
  <c r="BH74" i="8"/>
  <c r="A75" i="8"/>
  <c r="A159" i="8"/>
  <c r="A81" i="8"/>
  <c r="B16" i="9"/>
  <c r="B151" i="8"/>
  <c r="B152" i="8"/>
  <c r="D2" i="8"/>
  <c r="E2" i="8" s="1"/>
  <c r="F2" i="8" s="1"/>
  <c r="G2" i="8" s="1"/>
  <c r="H2" i="8" s="1"/>
  <c r="I2" i="8" s="1"/>
  <c r="J2" i="8" s="1"/>
  <c r="K2" i="8" s="1"/>
  <c r="L2" i="8" s="1"/>
  <c r="M2" i="8" s="1"/>
  <c r="N2" i="8" s="1"/>
  <c r="O2" i="8" s="1"/>
  <c r="P2" i="8" s="1"/>
  <c r="Q2" i="8" s="1"/>
  <c r="R2" i="8" s="1"/>
  <c r="S2" i="8" s="1"/>
  <c r="T2" i="8" s="1"/>
  <c r="U2" i="8" s="1"/>
  <c r="V2" i="8" s="1"/>
  <c r="W2" i="8" s="1"/>
  <c r="E8" i="11"/>
  <c r="B18" i="11"/>
  <c r="P13" i="11" l="1"/>
  <c r="BI78" i="8"/>
  <c r="BH78" i="8"/>
  <c r="BH166" i="8"/>
  <c r="P10" i="11"/>
  <c r="C12" i="11"/>
  <c r="D12" i="11" s="1"/>
  <c r="C26" i="7"/>
  <c r="E27" i="7" s="1"/>
  <c r="B149" i="8"/>
  <c r="B17" i="9"/>
  <c r="B18" i="9" s="1"/>
  <c r="B81" i="8"/>
  <c r="A82" i="8" s="1"/>
  <c r="BH81" i="8"/>
  <c r="BH159" i="8"/>
  <c r="B159" i="8"/>
  <c r="B75" i="8"/>
  <c r="BH75" i="8" s="1"/>
  <c r="A148" i="8"/>
  <c r="B7" i="8"/>
  <c r="X2" i="8"/>
  <c r="Y2" i="8" s="1"/>
  <c r="Z2" i="8" s="1"/>
  <c r="AA2" i="8" s="1"/>
  <c r="AB2" i="8" s="1"/>
  <c r="AC2" i="8" s="1"/>
  <c r="AD2" i="8" s="1"/>
  <c r="AE2" i="8" l="1"/>
  <c r="AF2" i="8" s="1"/>
  <c r="AG2" i="8" s="1"/>
  <c r="AH2" i="8" s="1"/>
  <c r="AI2" i="8" s="1"/>
  <c r="AJ2" i="8" s="1"/>
  <c r="AK2" i="8" s="1"/>
  <c r="AL2" i="8" s="1"/>
  <c r="AM2" i="8" s="1"/>
  <c r="AN2" i="8" s="1"/>
  <c r="AO2" i="8" s="1"/>
  <c r="AP2" i="8" s="1"/>
  <c r="BI75" i="8"/>
  <c r="P11" i="11"/>
  <c r="C13" i="11"/>
  <c r="D27" i="7"/>
  <c r="F27" i="7"/>
  <c r="C27" i="7"/>
  <c r="B148" i="8"/>
  <c r="A160" i="8"/>
  <c r="A76" i="8"/>
  <c r="B8" i="8"/>
  <c r="A147" i="8"/>
  <c r="BH82" i="8"/>
  <c r="P12" i="11" l="1"/>
  <c r="D5" i="8"/>
  <c r="D6" i="8"/>
  <c r="D149" i="8" s="1"/>
  <c r="D7" i="8"/>
  <c r="D148" i="8" s="1"/>
  <c r="B147" i="8"/>
  <c r="D8" i="8"/>
  <c r="E7" i="8" s="1"/>
  <c r="B160" i="8"/>
  <c r="A161" i="8" s="1"/>
  <c r="B76" i="8"/>
  <c r="A77" i="8" s="1"/>
  <c r="B9" i="8"/>
  <c r="A146" i="8"/>
  <c r="AQ2" i="8"/>
  <c r="BH160" i="8" l="1"/>
  <c r="E5" i="8"/>
  <c r="E150" i="8" s="1"/>
  <c r="E6" i="8"/>
  <c r="E149" i="8" s="1"/>
  <c r="D150" i="8"/>
  <c r="E4" i="8"/>
  <c r="BH76" i="8"/>
  <c r="D4" i="8"/>
  <c r="D3" i="8"/>
  <c r="D152" i="8" s="1"/>
  <c r="AR2" i="8"/>
  <c r="D147" i="8"/>
  <c r="A145" i="8"/>
  <c r="B10" i="8"/>
  <c r="BI76" i="8"/>
  <c r="BI77" i="8"/>
  <c r="BH77" i="8"/>
  <c r="B161" i="8"/>
  <c r="A162" i="8" s="1"/>
  <c r="BH161" i="8"/>
  <c r="B146" i="8"/>
  <c r="D9" i="8"/>
  <c r="E148" i="8"/>
  <c r="F6" i="8"/>
  <c r="AS2" i="8" l="1"/>
  <c r="AT2" i="8" s="1"/>
  <c r="AU2" i="8" s="1"/>
  <c r="AV2" i="8" s="1"/>
  <c r="AW2" i="8" s="1"/>
  <c r="AX2" i="8" s="1"/>
  <c r="AY2" i="8" s="1"/>
  <c r="AZ2" i="8" s="1"/>
  <c r="BA2" i="8" s="1"/>
  <c r="BB2" i="8" s="1"/>
  <c r="BC2" i="8" s="1"/>
  <c r="I8" i="11" s="1"/>
  <c r="C9" i="13"/>
  <c r="C7" i="13"/>
  <c r="H8" i="11"/>
  <c r="F5" i="8"/>
  <c r="G4" i="8" s="1"/>
  <c r="F4" i="8"/>
  <c r="F151" i="8" s="1"/>
  <c r="D151" i="8"/>
  <c r="E3" i="8"/>
  <c r="E152" i="8" s="1"/>
  <c r="F3" i="8"/>
  <c r="F152" i="8" s="1"/>
  <c r="E151" i="8"/>
  <c r="D146" i="8"/>
  <c r="E8" i="8"/>
  <c r="A144" i="8"/>
  <c r="B11" i="8"/>
  <c r="B162" i="8"/>
  <c r="A163" i="8" s="1"/>
  <c r="B145" i="8"/>
  <c r="D10" i="8"/>
  <c r="F149" i="8"/>
  <c r="G5" i="8"/>
  <c r="F150" i="8" l="1"/>
  <c r="BD2" i="8"/>
  <c r="C9" i="12"/>
  <c r="G8" i="11"/>
  <c r="C8" i="13"/>
  <c r="B19" i="11"/>
  <c r="F8" i="11"/>
  <c r="G3" i="8"/>
  <c r="G152" i="8" s="1"/>
  <c r="BH162" i="8"/>
  <c r="D145" i="8"/>
  <c r="E9" i="8"/>
  <c r="B163" i="8"/>
  <c r="A164" i="8" s="1"/>
  <c r="A143" i="8"/>
  <c r="B12" i="8"/>
  <c r="E147" i="8"/>
  <c r="F7" i="8"/>
  <c r="B144" i="8"/>
  <c r="D11" i="8"/>
  <c r="G151" i="8"/>
  <c r="H3" i="8"/>
  <c r="H4" i="8"/>
  <c r="G150" i="8"/>
  <c r="F82" i="11" l="1"/>
  <c r="P82" i="11"/>
  <c r="X82" i="11"/>
  <c r="AE82" i="11"/>
  <c r="I82" i="11"/>
  <c r="W82" i="11"/>
  <c r="AG82" i="11"/>
  <c r="E82" i="11"/>
  <c r="U82" i="11"/>
  <c r="V82" i="11"/>
  <c r="J82" i="11"/>
  <c r="AF82" i="11"/>
  <c r="Z82" i="11"/>
  <c r="AJ82" i="11"/>
  <c r="AL82" i="11"/>
  <c r="H82" i="11"/>
  <c r="AH82" i="11"/>
  <c r="M82" i="11"/>
  <c r="N82" i="11"/>
  <c r="S82" i="11"/>
  <c r="AP82" i="11"/>
  <c r="C82" i="11"/>
  <c r="AC82" i="11"/>
  <c r="AI82" i="11"/>
  <c r="Y82" i="11"/>
  <c r="AA82" i="11"/>
  <c r="AQ82" i="11"/>
  <c r="L82" i="11"/>
  <c r="T82" i="11"/>
  <c r="AK82" i="11"/>
  <c r="G82" i="11"/>
  <c r="AR82" i="11"/>
  <c r="AO82" i="11"/>
  <c r="AB82" i="11"/>
  <c r="Q82" i="11"/>
  <c r="R82" i="11"/>
  <c r="AD82" i="11"/>
  <c r="O82" i="11"/>
  <c r="K82" i="11"/>
  <c r="AN82" i="11"/>
  <c r="AM82" i="11"/>
  <c r="D82" i="11"/>
  <c r="BE2" i="8"/>
  <c r="BH163" i="8"/>
  <c r="D144" i="8"/>
  <c r="E10" i="8"/>
  <c r="F8" i="8"/>
  <c r="E146" i="8"/>
  <c r="A142" i="8"/>
  <c r="B13" i="8"/>
  <c r="G6" i="8"/>
  <c r="F148" i="8"/>
  <c r="B143" i="8"/>
  <c r="D12" i="8"/>
  <c r="BH164" i="8"/>
  <c r="B164" i="8"/>
  <c r="A165" i="8" s="1"/>
  <c r="BH165" i="8" s="1"/>
  <c r="H151" i="8"/>
  <c r="I3" i="8"/>
  <c r="H152" i="8"/>
  <c r="G149" i="8" l="1"/>
  <c r="H5" i="8"/>
  <c r="A141" i="8"/>
  <c r="B14" i="8"/>
  <c r="E145" i="8"/>
  <c r="F9" i="8"/>
  <c r="D143" i="8"/>
  <c r="E11" i="8"/>
  <c r="B142" i="8"/>
  <c r="D13" i="8"/>
  <c r="G7" i="8"/>
  <c r="F147" i="8"/>
  <c r="I152" i="8"/>
  <c r="B141" i="8" l="1"/>
  <c r="D14" i="8"/>
  <c r="D142" i="8"/>
  <c r="E12" i="8"/>
  <c r="B15" i="8"/>
  <c r="A140" i="8"/>
  <c r="G8" i="8"/>
  <c r="F146" i="8"/>
  <c r="H6" i="8"/>
  <c r="G148" i="8"/>
  <c r="E144" i="8"/>
  <c r="F10" i="8"/>
  <c r="I4" i="8"/>
  <c r="H150" i="8"/>
  <c r="G9" i="8" l="1"/>
  <c r="F145" i="8"/>
  <c r="A139" i="8"/>
  <c r="B16" i="8"/>
  <c r="D141" i="8"/>
  <c r="E13" i="8"/>
  <c r="B140" i="8"/>
  <c r="D15" i="8"/>
  <c r="H7" i="8"/>
  <c r="G147" i="8"/>
  <c r="E143" i="8"/>
  <c r="F11" i="8"/>
  <c r="I151" i="8"/>
  <c r="J3" i="8"/>
  <c r="H149" i="8"/>
  <c r="I5" i="8"/>
  <c r="J152" i="8" l="1"/>
  <c r="H148" i="8"/>
  <c r="I6" i="8"/>
  <c r="E142" i="8"/>
  <c r="F12" i="8"/>
  <c r="A138" i="8"/>
  <c r="B17" i="8"/>
  <c r="F144" i="8"/>
  <c r="G10" i="8"/>
  <c r="J4" i="8"/>
  <c r="I150" i="8"/>
  <c r="D140" i="8"/>
  <c r="E14" i="8"/>
  <c r="B139" i="8"/>
  <c r="D16" i="8"/>
  <c r="H8" i="8"/>
  <c r="G146" i="8"/>
  <c r="I7" i="8" l="1"/>
  <c r="H147" i="8"/>
  <c r="G145" i="8"/>
  <c r="H9" i="8"/>
  <c r="I149" i="8"/>
  <c r="J5" i="8"/>
  <c r="D139" i="8"/>
  <c r="E15" i="8"/>
  <c r="G11" i="8"/>
  <c r="F143" i="8"/>
  <c r="B18" i="8"/>
  <c r="A137" i="8"/>
  <c r="E141" i="8"/>
  <c r="F13" i="8"/>
  <c r="K3" i="8"/>
  <c r="J151" i="8"/>
  <c r="B138" i="8"/>
  <c r="D17" i="8"/>
  <c r="J150" i="8" l="1"/>
  <c r="K4" i="8"/>
  <c r="D138" i="8"/>
  <c r="E16" i="8"/>
  <c r="H10" i="8"/>
  <c r="G144" i="8"/>
  <c r="K152" i="8"/>
  <c r="A136" i="8"/>
  <c r="B19" i="8"/>
  <c r="E140" i="8"/>
  <c r="F14" i="8"/>
  <c r="I148" i="8"/>
  <c r="J6" i="8"/>
  <c r="F142" i="8"/>
  <c r="G12" i="8"/>
  <c r="B137" i="8"/>
  <c r="D18" i="8"/>
  <c r="H146" i="8"/>
  <c r="I8" i="8"/>
  <c r="D137" i="8" l="1"/>
  <c r="E17" i="8"/>
  <c r="E139" i="8"/>
  <c r="F15" i="8"/>
  <c r="J7" i="8"/>
  <c r="I147" i="8"/>
  <c r="J149" i="8"/>
  <c r="K5" i="8"/>
  <c r="B136" i="8"/>
  <c r="D19" i="8"/>
  <c r="H11" i="8"/>
  <c r="G143" i="8"/>
  <c r="A135" i="8"/>
  <c r="B20" i="8"/>
  <c r="K151" i="8"/>
  <c r="L3" i="8"/>
  <c r="F141" i="8"/>
  <c r="G13" i="8"/>
  <c r="H145" i="8"/>
  <c r="I9" i="8"/>
  <c r="J8" i="8" l="1"/>
  <c r="I146" i="8"/>
  <c r="L152" i="8"/>
  <c r="E18" i="8"/>
  <c r="D136" i="8"/>
  <c r="E138" i="8"/>
  <c r="F16" i="8"/>
  <c r="H12" i="8"/>
  <c r="G142" i="8"/>
  <c r="B135" i="8"/>
  <c r="D20" i="8"/>
  <c r="I10" i="8"/>
  <c r="H144" i="8"/>
  <c r="K6" i="8"/>
  <c r="J148" i="8"/>
  <c r="B21" i="8"/>
  <c r="A134" i="8"/>
  <c r="K150" i="8"/>
  <c r="L4" i="8"/>
  <c r="F140" i="8"/>
  <c r="G14" i="8"/>
  <c r="M3" i="8" l="1"/>
  <c r="L151" i="8"/>
  <c r="B134" i="8"/>
  <c r="D21" i="8"/>
  <c r="K149" i="8"/>
  <c r="L5" i="8"/>
  <c r="G141" i="8"/>
  <c r="H13" i="8"/>
  <c r="I145" i="8"/>
  <c r="J9" i="8"/>
  <c r="H143" i="8"/>
  <c r="I11" i="8"/>
  <c r="E137" i="8"/>
  <c r="F17" i="8"/>
  <c r="J147" i="8"/>
  <c r="K7" i="8"/>
  <c r="A133" i="8"/>
  <c r="B22" i="8"/>
  <c r="D135" i="8"/>
  <c r="E19" i="8"/>
  <c r="F139" i="8"/>
  <c r="G15" i="8"/>
  <c r="E136" i="8" l="1"/>
  <c r="F18" i="8"/>
  <c r="B23" i="8"/>
  <c r="A132" i="8"/>
  <c r="D134" i="8"/>
  <c r="E20" i="8"/>
  <c r="K148" i="8"/>
  <c r="L6" i="8"/>
  <c r="I144" i="8"/>
  <c r="J10" i="8"/>
  <c r="I12" i="8"/>
  <c r="H142" i="8"/>
  <c r="G140" i="8"/>
  <c r="H14" i="8"/>
  <c r="B133" i="8"/>
  <c r="D22" i="8"/>
  <c r="F138" i="8"/>
  <c r="G16" i="8"/>
  <c r="J146" i="8"/>
  <c r="K8" i="8"/>
  <c r="L150" i="8"/>
  <c r="M4" i="8"/>
  <c r="M152" i="8"/>
  <c r="H141" i="8" l="1"/>
  <c r="I13" i="8"/>
  <c r="K9" i="8"/>
  <c r="J145" i="8"/>
  <c r="L7" i="8"/>
  <c r="K147" i="8"/>
  <c r="E135" i="8"/>
  <c r="F19" i="8"/>
  <c r="B132" i="8"/>
  <c r="D23" i="8"/>
  <c r="D133" i="8"/>
  <c r="E21" i="8"/>
  <c r="F137" i="8"/>
  <c r="G17" i="8"/>
  <c r="N3" i="8"/>
  <c r="M151" i="8"/>
  <c r="G139" i="8"/>
  <c r="H15" i="8"/>
  <c r="J11" i="8"/>
  <c r="I143" i="8"/>
  <c r="M5" i="8"/>
  <c r="L149" i="8"/>
  <c r="A131" i="8"/>
  <c r="B24" i="8"/>
  <c r="B131" i="8" l="1"/>
  <c r="D24" i="8"/>
  <c r="M150" i="8"/>
  <c r="N4" i="8"/>
  <c r="F136" i="8"/>
  <c r="G18" i="8"/>
  <c r="D132" i="8"/>
  <c r="E22" i="8"/>
  <c r="L8" i="8"/>
  <c r="K146" i="8"/>
  <c r="J144" i="8"/>
  <c r="K10" i="8"/>
  <c r="N152" i="8"/>
  <c r="E134" i="8"/>
  <c r="F20" i="8"/>
  <c r="J12" i="8"/>
  <c r="I142" i="8"/>
  <c r="A130" i="8"/>
  <c r="B25" i="8"/>
  <c r="H140" i="8"/>
  <c r="I14" i="8"/>
  <c r="G138" i="8"/>
  <c r="H16" i="8"/>
  <c r="L148" i="8"/>
  <c r="M6" i="8"/>
  <c r="H139" i="8" l="1"/>
  <c r="I15" i="8"/>
  <c r="B130" i="8"/>
  <c r="D25" i="8"/>
  <c r="K11" i="8"/>
  <c r="J143" i="8"/>
  <c r="L147" i="8"/>
  <c r="M7" i="8"/>
  <c r="A129" i="8"/>
  <c r="B26" i="8"/>
  <c r="F135" i="8"/>
  <c r="G19" i="8"/>
  <c r="L9" i="8"/>
  <c r="K145" i="8"/>
  <c r="E133" i="8"/>
  <c r="F21" i="8"/>
  <c r="M149" i="8"/>
  <c r="N5" i="8"/>
  <c r="I141" i="8"/>
  <c r="J13" i="8"/>
  <c r="O3" i="8"/>
  <c r="N151" i="8"/>
  <c r="D131" i="8"/>
  <c r="E23" i="8"/>
  <c r="G137" i="8"/>
  <c r="H17" i="8"/>
  <c r="O4" i="8" l="1"/>
  <c r="N150" i="8"/>
  <c r="K144" i="8"/>
  <c r="L10" i="8"/>
  <c r="O152" i="8"/>
  <c r="B129" i="8"/>
  <c r="D26" i="8"/>
  <c r="M148" i="8"/>
  <c r="N6" i="8"/>
  <c r="I140" i="8"/>
  <c r="J14" i="8"/>
  <c r="E132" i="8"/>
  <c r="F22" i="8"/>
  <c r="K12" i="8"/>
  <c r="J142" i="8"/>
  <c r="F134" i="8"/>
  <c r="G20" i="8"/>
  <c r="M8" i="8"/>
  <c r="L146" i="8"/>
  <c r="B27" i="8"/>
  <c r="A128" i="8"/>
  <c r="H138" i="8"/>
  <c r="I16" i="8"/>
  <c r="G136" i="8"/>
  <c r="H18" i="8"/>
  <c r="D130" i="8"/>
  <c r="E24" i="8"/>
  <c r="A127" i="8" l="1"/>
  <c r="B28" i="8"/>
  <c r="G135" i="8"/>
  <c r="H19" i="8"/>
  <c r="F133" i="8"/>
  <c r="G21" i="8"/>
  <c r="N149" i="8"/>
  <c r="O5" i="8"/>
  <c r="D129" i="8"/>
  <c r="E25" i="8"/>
  <c r="L145" i="8"/>
  <c r="M9" i="8"/>
  <c r="E131" i="8"/>
  <c r="F23" i="8"/>
  <c r="I139" i="8"/>
  <c r="J15" i="8"/>
  <c r="B128" i="8"/>
  <c r="D27" i="8"/>
  <c r="K13" i="8"/>
  <c r="J141" i="8"/>
  <c r="H137" i="8"/>
  <c r="I17" i="8"/>
  <c r="M147" i="8"/>
  <c r="N7" i="8"/>
  <c r="K143" i="8"/>
  <c r="L11" i="8"/>
  <c r="P3" i="8"/>
  <c r="O151" i="8"/>
  <c r="N148" i="8" l="1"/>
  <c r="O6" i="8"/>
  <c r="K14" i="8"/>
  <c r="J140" i="8"/>
  <c r="G134" i="8"/>
  <c r="H20" i="8"/>
  <c r="B127" i="8"/>
  <c r="D28" i="8"/>
  <c r="P152" i="8"/>
  <c r="K142" i="8"/>
  <c r="L12" i="8"/>
  <c r="M146" i="8"/>
  <c r="N8" i="8"/>
  <c r="B29" i="8"/>
  <c r="A126" i="8"/>
  <c r="M10" i="8"/>
  <c r="L144" i="8"/>
  <c r="I138" i="8"/>
  <c r="J16" i="8"/>
  <c r="D128" i="8"/>
  <c r="E26" i="8"/>
  <c r="F132" i="8"/>
  <c r="G22" i="8"/>
  <c r="O150" i="8"/>
  <c r="P4" i="8"/>
  <c r="H136" i="8"/>
  <c r="I18" i="8"/>
  <c r="E130" i="8"/>
  <c r="F24" i="8"/>
  <c r="I137" i="8" l="1"/>
  <c r="J17" i="8"/>
  <c r="G133" i="8"/>
  <c r="H21" i="8"/>
  <c r="K15" i="8"/>
  <c r="J139" i="8"/>
  <c r="A125" i="8"/>
  <c r="B30" i="8"/>
  <c r="N147" i="8"/>
  <c r="O7" i="8"/>
  <c r="D127" i="8"/>
  <c r="E27" i="8"/>
  <c r="L13" i="8"/>
  <c r="K141" i="8"/>
  <c r="F131" i="8"/>
  <c r="G23" i="8"/>
  <c r="P151" i="8"/>
  <c r="Q3" i="8"/>
  <c r="E129" i="8"/>
  <c r="F25" i="8"/>
  <c r="B126" i="8"/>
  <c r="D29" i="8"/>
  <c r="L143" i="8"/>
  <c r="M11" i="8"/>
  <c r="H135" i="8"/>
  <c r="I19" i="8"/>
  <c r="O149" i="8"/>
  <c r="P5" i="8"/>
  <c r="M145" i="8"/>
  <c r="N9" i="8"/>
  <c r="D126" i="8" l="1"/>
  <c r="E28" i="8"/>
  <c r="Q152" i="8"/>
  <c r="O148" i="8"/>
  <c r="P6" i="8"/>
  <c r="O8" i="8"/>
  <c r="N146" i="8"/>
  <c r="I136" i="8"/>
  <c r="J18" i="8"/>
  <c r="L142" i="8"/>
  <c r="M12" i="8"/>
  <c r="J138" i="8"/>
  <c r="K16" i="8"/>
  <c r="F130" i="8"/>
  <c r="G24" i="8"/>
  <c r="G132" i="8"/>
  <c r="H22" i="8"/>
  <c r="F26" i="8"/>
  <c r="E128" i="8"/>
  <c r="B31" i="8"/>
  <c r="A124" i="8"/>
  <c r="L14" i="8"/>
  <c r="K140" i="8"/>
  <c r="P150" i="8"/>
  <c r="Q4" i="8"/>
  <c r="M144" i="8"/>
  <c r="N10" i="8"/>
  <c r="B125" i="8"/>
  <c r="D30" i="8"/>
  <c r="H134" i="8"/>
  <c r="I20" i="8"/>
  <c r="D125" i="8" l="1"/>
  <c r="E29" i="8"/>
  <c r="R3" i="8"/>
  <c r="Q151" i="8"/>
  <c r="F129" i="8"/>
  <c r="G25" i="8"/>
  <c r="O147" i="8"/>
  <c r="P7" i="8"/>
  <c r="B32" i="8"/>
  <c r="A123" i="8"/>
  <c r="H133" i="8"/>
  <c r="I21" i="8"/>
  <c r="K139" i="8"/>
  <c r="L15" i="8"/>
  <c r="J137" i="8"/>
  <c r="K17" i="8"/>
  <c r="O9" i="8"/>
  <c r="N145" i="8"/>
  <c r="B124" i="8"/>
  <c r="D31" i="8"/>
  <c r="Q5" i="8"/>
  <c r="P149" i="8"/>
  <c r="E127" i="8"/>
  <c r="F27" i="8"/>
  <c r="I135" i="8"/>
  <c r="J19" i="8"/>
  <c r="L141" i="8"/>
  <c r="M13" i="8"/>
  <c r="G131" i="8"/>
  <c r="H23" i="8"/>
  <c r="M143" i="8"/>
  <c r="N11" i="8"/>
  <c r="Q150" i="8" l="1"/>
  <c r="R4" i="8"/>
  <c r="L140" i="8"/>
  <c r="M14" i="8"/>
  <c r="P148" i="8"/>
  <c r="Q6" i="8"/>
  <c r="N144" i="8"/>
  <c r="O10" i="8"/>
  <c r="N12" i="8"/>
  <c r="M142" i="8"/>
  <c r="F128" i="8"/>
  <c r="G26" i="8"/>
  <c r="O146" i="8"/>
  <c r="P8" i="8"/>
  <c r="B33" i="8"/>
  <c r="A122" i="8"/>
  <c r="R152" i="8"/>
  <c r="E30" i="8"/>
  <c r="D124" i="8"/>
  <c r="K138" i="8"/>
  <c r="L16" i="8"/>
  <c r="I134" i="8"/>
  <c r="J20" i="8"/>
  <c r="B123" i="8"/>
  <c r="D32" i="8"/>
  <c r="G130" i="8"/>
  <c r="H24" i="8"/>
  <c r="E126" i="8"/>
  <c r="F28" i="8"/>
  <c r="H132" i="8"/>
  <c r="I22" i="8"/>
  <c r="J136" i="8"/>
  <c r="K18" i="8"/>
  <c r="I133" i="8" l="1"/>
  <c r="J21" i="8"/>
  <c r="H131" i="8"/>
  <c r="I23" i="8"/>
  <c r="D123" i="8"/>
  <c r="E31" i="8"/>
  <c r="M15" i="8"/>
  <c r="L139" i="8"/>
  <c r="B122" i="8"/>
  <c r="D33" i="8"/>
  <c r="N13" i="8"/>
  <c r="M141" i="8"/>
  <c r="P147" i="8"/>
  <c r="Q7" i="8"/>
  <c r="K137" i="8"/>
  <c r="L17" i="8"/>
  <c r="F127" i="8"/>
  <c r="G27" i="8"/>
  <c r="J135" i="8"/>
  <c r="K19" i="8"/>
  <c r="A121" i="8"/>
  <c r="B34" i="8"/>
  <c r="O11" i="8"/>
  <c r="N143" i="8"/>
  <c r="R5" i="8"/>
  <c r="Q149" i="8"/>
  <c r="S3" i="8"/>
  <c r="R151" i="8"/>
  <c r="E125" i="8"/>
  <c r="F29" i="8"/>
  <c r="G129" i="8"/>
  <c r="H25" i="8"/>
  <c r="P9" i="8"/>
  <c r="O145" i="8"/>
  <c r="F126" i="8" l="1"/>
  <c r="G28" i="8"/>
  <c r="D34" i="8"/>
  <c r="B121" i="8"/>
  <c r="N142" i="8"/>
  <c r="O12" i="8"/>
  <c r="I132" i="8"/>
  <c r="J22" i="8"/>
  <c r="P146" i="8"/>
  <c r="Q8" i="8"/>
  <c r="S4" i="8"/>
  <c r="R150" i="8"/>
  <c r="G128" i="8"/>
  <c r="H26" i="8"/>
  <c r="R6" i="8"/>
  <c r="Q148" i="8"/>
  <c r="M140" i="8"/>
  <c r="N14" i="8"/>
  <c r="H130" i="8"/>
  <c r="I24" i="8"/>
  <c r="B35" i="8"/>
  <c r="A120" i="8"/>
  <c r="D122" i="8"/>
  <c r="E32" i="8"/>
  <c r="E124" i="8"/>
  <c r="F30" i="8"/>
  <c r="J134" i="8"/>
  <c r="K20" i="8"/>
  <c r="S152" i="8"/>
  <c r="O144" i="8"/>
  <c r="P10" i="8"/>
  <c r="K136" i="8"/>
  <c r="L18" i="8"/>
  <c r="M16" i="8"/>
  <c r="L138" i="8"/>
  <c r="L137" i="8" l="1"/>
  <c r="M17" i="8"/>
  <c r="F125" i="8"/>
  <c r="G29" i="8"/>
  <c r="B120" i="8"/>
  <c r="D35" i="8"/>
  <c r="O13" i="8"/>
  <c r="N141" i="8"/>
  <c r="S5" i="8"/>
  <c r="R149" i="8"/>
  <c r="J133" i="8"/>
  <c r="K21" i="8"/>
  <c r="D121" i="8"/>
  <c r="E33" i="8"/>
  <c r="P145" i="8"/>
  <c r="Q9" i="8"/>
  <c r="K135" i="8"/>
  <c r="L19" i="8"/>
  <c r="E123" i="8"/>
  <c r="F31" i="8"/>
  <c r="B36" i="8"/>
  <c r="A119" i="8"/>
  <c r="H129" i="8"/>
  <c r="I25" i="8"/>
  <c r="T3" i="8"/>
  <c r="S151" i="8"/>
  <c r="G127" i="8"/>
  <c r="H27" i="8"/>
  <c r="M139" i="8"/>
  <c r="N15" i="8"/>
  <c r="I131" i="8"/>
  <c r="J23" i="8"/>
  <c r="R7" i="8"/>
  <c r="Q147" i="8"/>
  <c r="P11" i="8"/>
  <c r="O143" i="8"/>
  <c r="N140" i="8" l="1"/>
  <c r="O14" i="8"/>
  <c r="P12" i="8"/>
  <c r="O142" i="8"/>
  <c r="D120" i="8"/>
  <c r="E34" i="8"/>
  <c r="S6" i="8"/>
  <c r="R148" i="8"/>
  <c r="T152" i="8"/>
  <c r="B119" i="8"/>
  <c r="D36" i="8"/>
  <c r="L136" i="8"/>
  <c r="M18" i="8"/>
  <c r="E122" i="8"/>
  <c r="F32" i="8"/>
  <c r="N16" i="8"/>
  <c r="M138" i="8"/>
  <c r="J132" i="8"/>
  <c r="K22" i="8"/>
  <c r="H128" i="8"/>
  <c r="I26" i="8"/>
  <c r="I130" i="8"/>
  <c r="J24" i="8"/>
  <c r="A118" i="8"/>
  <c r="B37" i="8"/>
  <c r="T4" i="8"/>
  <c r="S150" i="8"/>
  <c r="P144" i="8"/>
  <c r="Q10" i="8"/>
  <c r="F124" i="8"/>
  <c r="G30" i="8"/>
  <c r="R8" i="8"/>
  <c r="Q146" i="8"/>
  <c r="K134" i="8"/>
  <c r="L20" i="8"/>
  <c r="G126" i="8"/>
  <c r="H28" i="8"/>
  <c r="G125" i="8" l="1"/>
  <c r="H29" i="8"/>
  <c r="A117" i="8"/>
  <c r="B38" i="8"/>
  <c r="I129" i="8"/>
  <c r="J25" i="8"/>
  <c r="N17" i="8"/>
  <c r="M137" i="8"/>
  <c r="D119" i="8"/>
  <c r="E35" i="8"/>
  <c r="H127" i="8"/>
  <c r="I27" i="8"/>
  <c r="N139" i="8"/>
  <c r="O15" i="8"/>
  <c r="T5" i="8"/>
  <c r="S149" i="8"/>
  <c r="Q11" i="8"/>
  <c r="P143" i="8"/>
  <c r="Q145" i="8"/>
  <c r="R9" i="8"/>
  <c r="T151" i="8"/>
  <c r="U3" i="8"/>
  <c r="J131" i="8"/>
  <c r="K23" i="8"/>
  <c r="K133" i="8"/>
  <c r="L21" i="8"/>
  <c r="F123" i="8"/>
  <c r="G31" i="8"/>
  <c r="F33" i="8"/>
  <c r="E121" i="8"/>
  <c r="P13" i="8"/>
  <c r="O141" i="8"/>
  <c r="L135" i="8"/>
  <c r="M19" i="8"/>
  <c r="S7" i="8"/>
  <c r="R147" i="8"/>
  <c r="D37" i="8"/>
  <c r="B118" i="8"/>
  <c r="M136" i="8" l="1"/>
  <c r="N18" i="8"/>
  <c r="T150" i="8"/>
  <c r="U4" i="8"/>
  <c r="O16" i="8"/>
  <c r="N138" i="8"/>
  <c r="B39" i="8"/>
  <c r="A116" i="8"/>
  <c r="D118" i="8"/>
  <c r="E36" i="8"/>
  <c r="F122" i="8"/>
  <c r="G32" i="8"/>
  <c r="L134" i="8"/>
  <c r="M20" i="8"/>
  <c r="U152" i="8"/>
  <c r="O140" i="8"/>
  <c r="P14" i="8"/>
  <c r="E120" i="8"/>
  <c r="F34" i="8"/>
  <c r="J130" i="8"/>
  <c r="K24" i="8"/>
  <c r="R10" i="8"/>
  <c r="Q144" i="8"/>
  <c r="H126" i="8"/>
  <c r="I28" i="8"/>
  <c r="S148" i="8"/>
  <c r="T6" i="8"/>
  <c r="Q12" i="8"/>
  <c r="P142" i="8"/>
  <c r="G124" i="8"/>
  <c r="H30" i="8"/>
  <c r="K132" i="8"/>
  <c r="L22" i="8"/>
  <c r="S8" i="8"/>
  <c r="R146" i="8"/>
  <c r="I128" i="8"/>
  <c r="J26" i="8"/>
  <c r="D38" i="8"/>
  <c r="B117" i="8"/>
  <c r="J129" i="8" l="1"/>
  <c r="K25" i="8"/>
  <c r="L133" i="8"/>
  <c r="M21" i="8"/>
  <c r="R145" i="8"/>
  <c r="S9" i="8"/>
  <c r="B116" i="8"/>
  <c r="D39" i="8"/>
  <c r="V3" i="8"/>
  <c r="U151" i="8"/>
  <c r="Q143" i="8"/>
  <c r="R11" i="8"/>
  <c r="I127" i="8"/>
  <c r="J27" i="8"/>
  <c r="K131" i="8"/>
  <c r="L23" i="8"/>
  <c r="Q13" i="8"/>
  <c r="P141" i="8"/>
  <c r="M135" i="8"/>
  <c r="N19" i="8"/>
  <c r="E119" i="8"/>
  <c r="F35" i="8"/>
  <c r="B40" i="8"/>
  <c r="A115" i="8"/>
  <c r="H125" i="8"/>
  <c r="I29" i="8"/>
  <c r="N137" i="8"/>
  <c r="O17" i="8"/>
  <c r="D117" i="8"/>
  <c r="E37" i="8"/>
  <c r="T7" i="8"/>
  <c r="S147" i="8"/>
  <c r="U5" i="8"/>
  <c r="T149" i="8"/>
  <c r="F121" i="8"/>
  <c r="G33" i="8"/>
  <c r="G123" i="8"/>
  <c r="H31" i="8"/>
  <c r="O139" i="8"/>
  <c r="P15" i="8"/>
  <c r="E118" i="8" l="1"/>
  <c r="F36" i="8"/>
  <c r="I126" i="8"/>
  <c r="J28" i="8"/>
  <c r="D40" i="8"/>
  <c r="B115" i="8"/>
  <c r="Q14" i="8"/>
  <c r="P140" i="8"/>
  <c r="G122" i="8"/>
  <c r="H32" i="8"/>
  <c r="V4" i="8"/>
  <c r="U150" i="8"/>
  <c r="F120" i="8"/>
  <c r="G34" i="8"/>
  <c r="J128" i="8"/>
  <c r="K26" i="8"/>
  <c r="T8" i="8"/>
  <c r="S146" i="8"/>
  <c r="K130" i="8"/>
  <c r="L24" i="8"/>
  <c r="P16" i="8"/>
  <c r="O138" i="8"/>
  <c r="Q142" i="8"/>
  <c r="R12" i="8"/>
  <c r="V152" i="8"/>
  <c r="H124" i="8"/>
  <c r="I30" i="8"/>
  <c r="T148" i="8"/>
  <c r="U6" i="8"/>
  <c r="B41" i="8"/>
  <c r="A114" i="8"/>
  <c r="N136" i="8"/>
  <c r="O18" i="8"/>
  <c r="L132" i="8"/>
  <c r="M22" i="8"/>
  <c r="R144" i="8"/>
  <c r="S10" i="8"/>
  <c r="D116" i="8"/>
  <c r="E38" i="8"/>
  <c r="M134" i="8"/>
  <c r="N20" i="8"/>
  <c r="N135" i="8" l="1"/>
  <c r="O19" i="8"/>
  <c r="S145" i="8"/>
  <c r="T9" i="8"/>
  <c r="P17" i="8"/>
  <c r="O137" i="8"/>
  <c r="B114" i="8"/>
  <c r="D41" i="8"/>
  <c r="J127" i="8"/>
  <c r="K27" i="8"/>
  <c r="U149" i="8"/>
  <c r="V5" i="8"/>
  <c r="G121" i="8"/>
  <c r="H33" i="8"/>
  <c r="V151" i="8"/>
  <c r="W3" i="8"/>
  <c r="Q141" i="8"/>
  <c r="R13" i="8"/>
  <c r="E117" i="8"/>
  <c r="F37" i="8"/>
  <c r="M133" i="8"/>
  <c r="N21" i="8"/>
  <c r="A113" i="8"/>
  <c r="B42" i="8"/>
  <c r="P139" i="8"/>
  <c r="Q15" i="8"/>
  <c r="U7" i="8"/>
  <c r="T147" i="8"/>
  <c r="H123" i="8"/>
  <c r="I31" i="8"/>
  <c r="F119" i="8"/>
  <c r="G35" i="8"/>
  <c r="I125" i="8"/>
  <c r="J29" i="8"/>
  <c r="R143" i="8"/>
  <c r="S11" i="8"/>
  <c r="L131" i="8"/>
  <c r="M23" i="8"/>
  <c r="K129" i="8"/>
  <c r="L25" i="8"/>
  <c r="D115" i="8"/>
  <c r="E39" i="8"/>
  <c r="M132" i="8" l="1"/>
  <c r="N22" i="8"/>
  <c r="J126" i="8"/>
  <c r="K28" i="8"/>
  <c r="I124" i="8"/>
  <c r="J30" i="8"/>
  <c r="U148" i="8"/>
  <c r="V6" i="8"/>
  <c r="G36" i="8"/>
  <c r="F118" i="8"/>
  <c r="W152" i="8"/>
  <c r="W4" i="8"/>
  <c r="V150" i="8"/>
  <c r="U8" i="8"/>
  <c r="T146" i="8"/>
  <c r="R14" i="8"/>
  <c r="Q140" i="8"/>
  <c r="B43" i="8"/>
  <c r="A112" i="8"/>
  <c r="L130" i="8"/>
  <c r="M24" i="8"/>
  <c r="T10" i="8"/>
  <c r="S144" i="8"/>
  <c r="G120" i="8"/>
  <c r="H34" i="8"/>
  <c r="N134" i="8"/>
  <c r="O20" i="8"/>
  <c r="R142" i="8"/>
  <c r="S12" i="8"/>
  <c r="H122" i="8"/>
  <c r="I32" i="8"/>
  <c r="K128" i="8"/>
  <c r="L26" i="8"/>
  <c r="O136" i="8"/>
  <c r="P18" i="8"/>
  <c r="E116" i="8"/>
  <c r="F38" i="8"/>
  <c r="D42" i="8"/>
  <c r="B113" i="8"/>
  <c r="D114" i="8"/>
  <c r="E40" i="8"/>
  <c r="P138" i="8"/>
  <c r="Q16" i="8"/>
  <c r="V7" i="8" l="1"/>
  <c r="U147" i="8"/>
  <c r="W5" i="8"/>
  <c r="V149" i="8"/>
  <c r="K127" i="8"/>
  <c r="L27" i="8"/>
  <c r="R15" i="8"/>
  <c r="Q139" i="8"/>
  <c r="Q17" i="8"/>
  <c r="P137" i="8"/>
  <c r="I123" i="8"/>
  <c r="J31" i="8"/>
  <c r="O135" i="8"/>
  <c r="P19" i="8"/>
  <c r="S13" i="8"/>
  <c r="R141" i="8"/>
  <c r="D113" i="8"/>
  <c r="E41" i="8"/>
  <c r="T145" i="8"/>
  <c r="U9" i="8"/>
  <c r="B44" i="8"/>
  <c r="A111" i="8"/>
  <c r="J125" i="8"/>
  <c r="K29" i="8"/>
  <c r="N133" i="8"/>
  <c r="O21" i="8"/>
  <c r="E115" i="8"/>
  <c r="F39" i="8"/>
  <c r="F117" i="8"/>
  <c r="G37" i="8"/>
  <c r="L129" i="8"/>
  <c r="M25" i="8"/>
  <c r="S143" i="8"/>
  <c r="T11" i="8"/>
  <c r="H121" i="8"/>
  <c r="I33" i="8"/>
  <c r="M131" i="8"/>
  <c r="N23" i="8"/>
  <c r="B112" i="8"/>
  <c r="D43" i="8"/>
  <c r="W151" i="8"/>
  <c r="X3" i="8"/>
  <c r="G119" i="8"/>
  <c r="H35" i="8"/>
  <c r="A110" i="8" l="1"/>
  <c r="B45" i="8"/>
  <c r="E114" i="8"/>
  <c r="F40" i="8"/>
  <c r="T12" i="8"/>
  <c r="S142" i="8"/>
  <c r="S14" i="8"/>
  <c r="R140" i="8"/>
  <c r="X4" i="8"/>
  <c r="W150" i="8"/>
  <c r="X152" i="8"/>
  <c r="N132" i="8"/>
  <c r="O22" i="8"/>
  <c r="U10" i="8"/>
  <c r="T144" i="8"/>
  <c r="G118" i="8"/>
  <c r="H36" i="8"/>
  <c r="O134" i="8"/>
  <c r="P20" i="8"/>
  <c r="Q18" i="8"/>
  <c r="P136" i="8"/>
  <c r="L128" i="8"/>
  <c r="M26" i="8"/>
  <c r="V8" i="8"/>
  <c r="U146" i="8"/>
  <c r="Q138" i="8"/>
  <c r="R16" i="8"/>
  <c r="V148" i="8"/>
  <c r="W6" i="8"/>
  <c r="H120" i="8"/>
  <c r="I34" i="8"/>
  <c r="D112" i="8"/>
  <c r="E42" i="8"/>
  <c r="I122" i="8"/>
  <c r="J32" i="8"/>
  <c r="M130" i="8"/>
  <c r="N24" i="8"/>
  <c r="F116" i="8"/>
  <c r="G38" i="8"/>
  <c r="K126" i="8"/>
  <c r="L28" i="8"/>
  <c r="B111" i="8"/>
  <c r="D44" i="8"/>
  <c r="J124" i="8"/>
  <c r="K30" i="8"/>
  <c r="V9" i="8" l="1"/>
  <c r="U145" i="8"/>
  <c r="S141" i="8"/>
  <c r="T13" i="8"/>
  <c r="L127" i="8"/>
  <c r="M27" i="8"/>
  <c r="N131" i="8"/>
  <c r="O23" i="8"/>
  <c r="E113" i="8"/>
  <c r="F41" i="8"/>
  <c r="X5" i="8"/>
  <c r="W149" i="8"/>
  <c r="H119" i="8"/>
  <c r="I35" i="8"/>
  <c r="O133" i="8"/>
  <c r="P21" i="8"/>
  <c r="B110" i="8"/>
  <c r="D45" i="8"/>
  <c r="K125" i="8"/>
  <c r="L29" i="8"/>
  <c r="V147" i="8"/>
  <c r="W7" i="8"/>
  <c r="Q137" i="8"/>
  <c r="R17" i="8"/>
  <c r="X151" i="8"/>
  <c r="Y3" i="8"/>
  <c r="Y152" i="8" s="1"/>
  <c r="T143" i="8"/>
  <c r="U11" i="8"/>
  <c r="A109" i="8"/>
  <c r="B46" i="8"/>
  <c r="D111" i="8"/>
  <c r="E43" i="8"/>
  <c r="G117" i="8"/>
  <c r="H37" i="8"/>
  <c r="J123" i="8"/>
  <c r="K31" i="8"/>
  <c r="I121" i="8"/>
  <c r="J33" i="8"/>
  <c r="S15" i="8"/>
  <c r="R139" i="8"/>
  <c r="M129" i="8"/>
  <c r="N25" i="8"/>
  <c r="P135" i="8"/>
  <c r="Q19" i="8"/>
  <c r="F115" i="8"/>
  <c r="G39" i="8"/>
  <c r="N130" i="8" l="1"/>
  <c r="O24" i="8"/>
  <c r="J122" i="8"/>
  <c r="K32" i="8"/>
  <c r="H118" i="8"/>
  <c r="I36" i="8"/>
  <c r="B109" i="8"/>
  <c r="D46" i="8"/>
  <c r="L126" i="8"/>
  <c r="M28" i="8"/>
  <c r="P134" i="8"/>
  <c r="Q20" i="8"/>
  <c r="O132" i="8"/>
  <c r="P22" i="8"/>
  <c r="U12" i="8"/>
  <c r="T142" i="8"/>
  <c r="B47" i="8"/>
  <c r="A108" i="8"/>
  <c r="X150" i="8"/>
  <c r="Y4" i="8"/>
  <c r="R18" i="8"/>
  <c r="Q136" i="8"/>
  <c r="K124" i="8"/>
  <c r="L30" i="8"/>
  <c r="E112" i="8"/>
  <c r="F42" i="8"/>
  <c r="X6" i="8"/>
  <c r="W148" i="8"/>
  <c r="D110" i="8"/>
  <c r="E44" i="8"/>
  <c r="I120" i="8"/>
  <c r="J34" i="8"/>
  <c r="F114" i="8"/>
  <c r="G40" i="8"/>
  <c r="M128" i="8"/>
  <c r="N26" i="8"/>
  <c r="H38" i="8"/>
  <c r="G116" i="8"/>
  <c r="S140" i="8"/>
  <c r="T14" i="8"/>
  <c r="V10" i="8"/>
  <c r="U144" i="8"/>
  <c r="S16" i="8"/>
  <c r="R138" i="8"/>
  <c r="W8" i="8"/>
  <c r="V146" i="8"/>
  <c r="G115" i="8" l="1"/>
  <c r="H39" i="8"/>
  <c r="E111" i="8"/>
  <c r="F43" i="8"/>
  <c r="X149" i="8"/>
  <c r="Y5" i="8"/>
  <c r="R19" i="8"/>
  <c r="Q135" i="8"/>
  <c r="D109" i="8"/>
  <c r="E45" i="8"/>
  <c r="K123" i="8"/>
  <c r="L31" i="8"/>
  <c r="W147" i="8"/>
  <c r="X7" i="8"/>
  <c r="V145" i="8"/>
  <c r="W9" i="8"/>
  <c r="H117" i="8"/>
  <c r="I37" i="8"/>
  <c r="F113" i="8"/>
  <c r="G41" i="8"/>
  <c r="V11" i="8"/>
  <c r="U143" i="8"/>
  <c r="U13" i="8"/>
  <c r="T141" i="8"/>
  <c r="J121" i="8"/>
  <c r="K33" i="8"/>
  <c r="R137" i="8"/>
  <c r="S17" i="8"/>
  <c r="B48" i="8"/>
  <c r="A107" i="8"/>
  <c r="P133" i="8"/>
  <c r="Q21" i="8"/>
  <c r="M127" i="8"/>
  <c r="N27" i="8"/>
  <c r="I119" i="8"/>
  <c r="J35" i="8"/>
  <c r="O131" i="8"/>
  <c r="P23" i="8"/>
  <c r="N129" i="8"/>
  <c r="O25" i="8"/>
  <c r="S139" i="8"/>
  <c r="T15" i="8"/>
  <c r="L125" i="8"/>
  <c r="M29" i="8"/>
  <c r="Z3" i="8"/>
  <c r="Y151" i="8"/>
  <c r="B108" i="8"/>
  <c r="D47" i="8"/>
  <c r="Z152" i="8" l="1"/>
  <c r="D48" i="8"/>
  <c r="B107" i="8"/>
  <c r="K122" i="8"/>
  <c r="L32" i="8"/>
  <c r="I118" i="8"/>
  <c r="J36" i="8"/>
  <c r="S18" i="8"/>
  <c r="R136" i="8"/>
  <c r="F112" i="8"/>
  <c r="G42" i="8"/>
  <c r="D108" i="8"/>
  <c r="E46" i="8"/>
  <c r="M126" i="8"/>
  <c r="N28" i="8"/>
  <c r="O130" i="8"/>
  <c r="P24" i="8"/>
  <c r="J120" i="8"/>
  <c r="K34" i="8"/>
  <c r="Q134" i="8"/>
  <c r="R20" i="8"/>
  <c r="B49" i="8"/>
  <c r="A106" i="8"/>
  <c r="V144" i="8"/>
  <c r="W10" i="8"/>
  <c r="X148" i="8"/>
  <c r="Y6" i="8"/>
  <c r="E110" i="8"/>
  <c r="F44" i="8"/>
  <c r="S138" i="8"/>
  <c r="T16" i="8"/>
  <c r="G114" i="8"/>
  <c r="H40" i="8"/>
  <c r="Z4" i="8"/>
  <c r="Y150" i="8"/>
  <c r="H116" i="8"/>
  <c r="I38" i="8"/>
  <c r="U14" i="8"/>
  <c r="T140" i="8"/>
  <c r="P132" i="8"/>
  <c r="Q22" i="8"/>
  <c r="N128" i="8"/>
  <c r="O26" i="8"/>
  <c r="V12" i="8"/>
  <c r="U142" i="8"/>
  <c r="X8" i="8"/>
  <c r="W146" i="8"/>
  <c r="L124" i="8"/>
  <c r="M30" i="8"/>
  <c r="I117" i="8" l="1"/>
  <c r="J37" i="8"/>
  <c r="H115" i="8"/>
  <c r="I39" i="8"/>
  <c r="A105" i="8"/>
  <c r="B50" i="8"/>
  <c r="K121" i="8"/>
  <c r="L33" i="8"/>
  <c r="N127" i="8"/>
  <c r="O27" i="8"/>
  <c r="G113" i="8"/>
  <c r="H41" i="8"/>
  <c r="J119" i="8"/>
  <c r="K35" i="8"/>
  <c r="M125" i="8"/>
  <c r="N29" i="8"/>
  <c r="V143" i="8"/>
  <c r="W11" i="8"/>
  <c r="F111" i="8"/>
  <c r="G43" i="8"/>
  <c r="X9" i="8"/>
  <c r="W145" i="8"/>
  <c r="D49" i="8"/>
  <c r="B106" i="8"/>
  <c r="D107" i="8"/>
  <c r="E47" i="8"/>
  <c r="Q133" i="8"/>
  <c r="R21" i="8"/>
  <c r="T139" i="8"/>
  <c r="U15" i="8"/>
  <c r="R135" i="8"/>
  <c r="S19" i="8"/>
  <c r="P131" i="8"/>
  <c r="Q23" i="8"/>
  <c r="E109" i="8"/>
  <c r="F45" i="8"/>
  <c r="L123" i="8"/>
  <c r="M31" i="8"/>
  <c r="O129" i="8"/>
  <c r="P25" i="8"/>
  <c r="Y7" i="8"/>
  <c r="X147" i="8"/>
  <c r="V13" i="8"/>
  <c r="U141" i="8"/>
  <c r="Z151" i="8"/>
  <c r="AA3" i="8"/>
  <c r="Y149" i="8"/>
  <c r="Z5" i="8"/>
  <c r="S137" i="8"/>
  <c r="T17" i="8"/>
  <c r="T138" i="8" l="1"/>
  <c r="U16" i="8"/>
  <c r="Q132" i="8"/>
  <c r="R22" i="8"/>
  <c r="E108" i="8"/>
  <c r="F46" i="8"/>
  <c r="W144" i="8"/>
  <c r="X10" i="8"/>
  <c r="K120" i="8"/>
  <c r="L34" i="8"/>
  <c r="O128" i="8"/>
  <c r="P26" i="8"/>
  <c r="D50" i="8"/>
  <c r="B105" i="8"/>
  <c r="AA152" i="8"/>
  <c r="V14" i="8"/>
  <c r="U140" i="8"/>
  <c r="Z6" i="8"/>
  <c r="Y148" i="8"/>
  <c r="X146" i="8"/>
  <c r="Y8" i="8"/>
  <c r="A104" i="8"/>
  <c r="B51" i="8"/>
  <c r="J118" i="8"/>
  <c r="K36" i="8"/>
  <c r="Z150" i="8"/>
  <c r="AA4" i="8"/>
  <c r="F110" i="8"/>
  <c r="G44" i="8"/>
  <c r="R134" i="8"/>
  <c r="S20" i="8"/>
  <c r="G112" i="8"/>
  <c r="H42" i="8"/>
  <c r="N126" i="8"/>
  <c r="O28" i="8"/>
  <c r="H114" i="8"/>
  <c r="I40" i="8"/>
  <c r="L122" i="8"/>
  <c r="M32" i="8"/>
  <c r="M124" i="8"/>
  <c r="N30" i="8"/>
  <c r="P130" i="8"/>
  <c r="Q24" i="8"/>
  <c r="T18" i="8"/>
  <c r="S136" i="8"/>
  <c r="V142" i="8"/>
  <c r="W12" i="8"/>
  <c r="D106" i="8"/>
  <c r="E48" i="8"/>
  <c r="I116" i="8"/>
  <c r="J38" i="8"/>
  <c r="N125" i="8" l="1"/>
  <c r="O29" i="8"/>
  <c r="H113" i="8"/>
  <c r="I41" i="8"/>
  <c r="G111" i="8"/>
  <c r="H43" i="8"/>
  <c r="K119" i="8"/>
  <c r="L35" i="8"/>
  <c r="P129" i="8"/>
  <c r="Q25" i="8"/>
  <c r="Y9" i="8"/>
  <c r="X145" i="8"/>
  <c r="R133" i="8"/>
  <c r="S21" i="8"/>
  <c r="I115" i="8"/>
  <c r="J39" i="8"/>
  <c r="U17" i="8"/>
  <c r="T137" i="8"/>
  <c r="Z149" i="8"/>
  <c r="AA5" i="8"/>
  <c r="J117" i="8"/>
  <c r="K37" i="8"/>
  <c r="M123" i="8"/>
  <c r="N31" i="8"/>
  <c r="S135" i="8"/>
  <c r="T19" i="8"/>
  <c r="AB3" i="8"/>
  <c r="AA151" i="8"/>
  <c r="B52" i="8"/>
  <c r="A103" i="8"/>
  <c r="Y147" i="8"/>
  <c r="Z7" i="8"/>
  <c r="L121" i="8"/>
  <c r="M33" i="8"/>
  <c r="F109" i="8"/>
  <c r="G45" i="8"/>
  <c r="U139" i="8"/>
  <c r="V15" i="8"/>
  <c r="E107" i="8"/>
  <c r="F47" i="8"/>
  <c r="X11" i="8"/>
  <c r="W143" i="8"/>
  <c r="Q131" i="8"/>
  <c r="R23" i="8"/>
  <c r="O127" i="8"/>
  <c r="P27" i="8"/>
  <c r="B104" i="8"/>
  <c r="D51" i="8"/>
  <c r="W13" i="8"/>
  <c r="V141" i="8"/>
  <c r="D105" i="8"/>
  <c r="E49" i="8"/>
  <c r="P128" i="8" l="1"/>
  <c r="Q26" i="8"/>
  <c r="V140" i="8"/>
  <c r="W14" i="8"/>
  <c r="M122" i="8"/>
  <c r="N32" i="8"/>
  <c r="B53" i="8"/>
  <c r="A102" i="8"/>
  <c r="AB152" i="8"/>
  <c r="Y146" i="8"/>
  <c r="Z8" i="8"/>
  <c r="X144" i="8"/>
  <c r="Y10" i="8"/>
  <c r="T136" i="8"/>
  <c r="U18" i="8"/>
  <c r="K118" i="8"/>
  <c r="L36" i="8"/>
  <c r="T20" i="8"/>
  <c r="S134" i="8"/>
  <c r="Q130" i="8"/>
  <c r="R24" i="8"/>
  <c r="H112" i="8"/>
  <c r="I42" i="8"/>
  <c r="O126" i="8"/>
  <c r="P28" i="8"/>
  <c r="E106" i="8"/>
  <c r="F48" i="8"/>
  <c r="D104" i="8"/>
  <c r="E50" i="8"/>
  <c r="R132" i="8"/>
  <c r="S22" i="8"/>
  <c r="F108" i="8"/>
  <c r="G46" i="8"/>
  <c r="G110" i="8"/>
  <c r="H44" i="8"/>
  <c r="Z148" i="8"/>
  <c r="AA6" i="8"/>
  <c r="B103" i="8"/>
  <c r="D52" i="8"/>
  <c r="V16" i="8"/>
  <c r="U138" i="8"/>
  <c r="W142" i="8"/>
  <c r="X12" i="8"/>
  <c r="N124" i="8"/>
  <c r="O30" i="8"/>
  <c r="AB4" i="8"/>
  <c r="AA150" i="8"/>
  <c r="J116" i="8"/>
  <c r="K38" i="8"/>
  <c r="L120" i="8"/>
  <c r="M34" i="8"/>
  <c r="I114" i="8"/>
  <c r="J40" i="8"/>
  <c r="J115" i="8" l="1"/>
  <c r="K39" i="8"/>
  <c r="K117" i="8"/>
  <c r="L37" i="8"/>
  <c r="O125" i="8"/>
  <c r="P29" i="8"/>
  <c r="T135" i="8"/>
  <c r="U19" i="8"/>
  <c r="A101" i="8"/>
  <c r="B54" i="8"/>
  <c r="X13" i="8"/>
  <c r="W141" i="8"/>
  <c r="AB5" i="8"/>
  <c r="AA149" i="8"/>
  <c r="G109" i="8"/>
  <c r="H45" i="8"/>
  <c r="E105" i="8"/>
  <c r="F49" i="8"/>
  <c r="P127" i="8"/>
  <c r="Q27" i="8"/>
  <c r="R131" i="8"/>
  <c r="S23" i="8"/>
  <c r="L119" i="8"/>
  <c r="M35" i="8"/>
  <c r="Y145" i="8"/>
  <c r="Z9" i="8"/>
  <c r="D53" i="8"/>
  <c r="B102" i="8"/>
  <c r="M121" i="8"/>
  <c r="N33" i="8"/>
  <c r="X143" i="8"/>
  <c r="Y11" i="8"/>
  <c r="D103" i="8"/>
  <c r="E51" i="8"/>
  <c r="N123" i="8"/>
  <c r="O31" i="8"/>
  <c r="Q129" i="8"/>
  <c r="R25" i="8"/>
  <c r="V139" i="8"/>
  <c r="W15" i="8"/>
  <c r="AC3" i="8"/>
  <c r="AB151" i="8"/>
  <c r="H111" i="8"/>
  <c r="I43" i="8"/>
  <c r="T21" i="8"/>
  <c r="S133" i="8"/>
  <c r="F107" i="8"/>
  <c r="G47" i="8"/>
  <c r="I113" i="8"/>
  <c r="J41" i="8"/>
  <c r="U137" i="8"/>
  <c r="V17" i="8"/>
  <c r="Z147" i="8"/>
  <c r="AA7" i="8"/>
  <c r="R130" i="8" l="1"/>
  <c r="S24" i="8"/>
  <c r="E104" i="8"/>
  <c r="F50" i="8"/>
  <c r="N122" i="8"/>
  <c r="O32" i="8"/>
  <c r="Z146" i="8"/>
  <c r="AA8" i="8"/>
  <c r="S132" i="8"/>
  <c r="T22" i="8"/>
  <c r="F106" i="8"/>
  <c r="G48" i="8"/>
  <c r="B101" i="8"/>
  <c r="D54" i="8"/>
  <c r="J114" i="8"/>
  <c r="K40" i="8"/>
  <c r="U20" i="8"/>
  <c r="T134" i="8"/>
  <c r="AC152" i="8"/>
  <c r="AC4" i="8"/>
  <c r="AB150" i="8"/>
  <c r="B55" i="8"/>
  <c r="A100" i="8"/>
  <c r="P126" i="8"/>
  <c r="Q28" i="8"/>
  <c r="K116" i="8"/>
  <c r="L38" i="8"/>
  <c r="AA148" i="8"/>
  <c r="AB6" i="8"/>
  <c r="I112" i="8"/>
  <c r="J42" i="8"/>
  <c r="O124" i="8"/>
  <c r="P30" i="8"/>
  <c r="Y144" i="8"/>
  <c r="Z10" i="8"/>
  <c r="M120" i="8"/>
  <c r="N34" i="8"/>
  <c r="Q128" i="8"/>
  <c r="R26" i="8"/>
  <c r="H110" i="8"/>
  <c r="I44" i="8"/>
  <c r="V138" i="8"/>
  <c r="W16" i="8"/>
  <c r="G108" i="8"/>
  <c r="H46" i="8"/>
  <c r="X14" i="8"/>
  <c r="W140" i="8"/>
  <c r="D102" i="8"/>
  <c r="E52" i="8"/>
  <c r="Y12" i="8"/>
  <c r="X142" i="8"/>
  <c r="U136" i="8"/>
  <c r="V18" i="8"/>
  <c r="L118" i="8"/>
  <c r="M36" i="8"/>
  <c r="P125" i="8" l="1"/>
  <c r="Q29" i="8"/>
  <c r="B56" i="8"/>
  <c r="A99" i="8"/>
  <c r="K115" i="8"/>
  <c r="L39" i="8"/>
  <c r="G107" i="8"/>
  <c r="H47" i="8"/>
  <c r="AB7" i="8"/>
  <c r="AA147" i="8"/>
  <c r="F105" i="8"/>
  <c r="G49" i="8"/>
  <c r="W139" i="8"/>
  <c r="X15" i="8"/>
  <c r="R129" i="8"/>
  <c r="S25" i="8"/>
  <c r="AA9" i="8"/>
  <c r="Z145" i="8"/>
  <c r="AC5" i="8"/>
  <c r="AB149" i="8"/>
  <c r="Q127" i="8"/>
  <c r="R27" i="8"/>
  <c r="D55" i="8"/>
  <c r="B100" i="8"/>
  <c r="D101" i="8"/>
  <c r="E53" i="8"/>
  <c r="Z11" i="8"/>
  <c r="Y143" i="8"/>
  <c r="Y13" i="8"/>
  <c r="X141" i="8"/>
  <c r="J113" i="8"/>
  <c r="K41" i="8"/>
  <c r="U21" i="8"/>
  <c r="T133" i="8"/>
  <c r="O123" i="8"/>
  <c r="P31" i="8"/>
  <c r="S131" i="8"/>
  <c r="T23" i="8"/>
  <c r="M119" i="8"/>
  <c r="N35" i="8"/>
  <c r="W17" i="8"/>
  <c r="V137" i="8"/>
  <c r="E103" i="8"/>
  <c r="F51" i="8"/>
  <c r="H109" i="8"/>
  <c r="I45" i="8"/>
  <c r="I111" i="8"/>
  <c r="J43" i="8"/>
  <c r="N121" i="8"/>
  <c r="O33" i="8"/>
  <c r="L117" i="8"/>
  <c r="M37" i="8"/>
  <c r="AD3" i="8"/>
  <c r="AC151" i="8"/>
  <c r="V19" i="8"/>
  <c r="U135" i="8"/>
  <c r="AA10" i="8" l="1"/>
  <c r="Z144" i="8"/>
  <c r="AC150" i="8"/>
  <c r="AD4" i="8"/>
  <c r="AD152" i="8"/>
  <c r="O122" i="8"/>
  <c r="P32" i="8"/>
  <c r="I110" i="8"/>
  <c r="J44" i="8"/>
  <c r="T132" i="8"/>
  <c r="U22" i="8"/>
  <c r="E102" i="8"/>
  <c r="F52" i="8"/>
  <c r="R128" i="8"/>
  <c r="S26" i="8"/>
  <c r="Y14" i="8"/>
  <c r="X140" i="8"/>
  <c r="L116" i="8"/>
  <c r="M38" i="8"/>
  <c r="B99" i="8"/>
  <c r="D56" i="8"/>
  <c r="M118" i="8"/>
  <c r="N36" i="8"/>
  <c r="X16" i="8"/>
  <c r="W138" i="8"/>
  <c r="U134" i="8"/>
  <c r="V20" i="8"/>
  <c r="Z12" i="8"/>
  <c r="Y142" i="8"/>
  <c r="AA146" i="8"/>
  <c r="AB8" i="8"/>
  <c r="AB148" i="8"/>
  <c r="AC6" i="8"/>
  <c r="Q126" i="8"/>
  <c r="R28" i="8"/>
  <c r="V136" i="8"/>
  <c r="W18" i="8"/>
  <c r="J112" i="8"/>
  <c r="K42" i="8"/>
  <c r="F104" i="8"/>
  <c r="G50" i="8"/>
  <c r="N120" i="8"/>
  <c r="O34" i="8"/>
  <c r="P124" i="8"/>
  <c r="Q30" i="8"/>
  <c r="K114" i="8"/>
  <c r="L40" i="8"/>
  <c r="D100" i="8"/>
  <c r="E54" i="8"/>
  <c r="S130" i="8"/>
  <c r="T24" i="8"/>
  <c r="G106" i="8"/>
  <c r="H48" i="8"/>
  <c r="H108" i="8"/>
  <c r="I46" i="8"/>
  <c r="A98" i="8"/>
  <c r="B57" i="8"/>
  <c r="H107" i="8" l="1"/>
  <c r="I47" i="8"/>
  <c r="Q125" i="8"/>
  <c r="R29" i="8"/>
  <c r="W137" i="8"/>
  <c r="X17" i="8"/>
  <c r="D99" i="8"/>
  <c r="E55" i="8"/>
  <c r="F103" i="8"/>
  <c r="G51" i="8"/>
  <c r="J111" i="8"/>
  <c r="K43" i="8"/>
  <c r="E101" i="8"/>
  <c r="F53" i="8"/>
  <c r="G105" i="8"/>
  <c r="H49" i="8"/>
  <c r="B58" i="8"/>
  <c r="A97" i="8"/>
  <c r="AC149" i="8"/>
  <c r="AD5" i="8"/>
  <c r="Y141" i="8"/>
  <c r="Z13" i="8"/>
  <c r="I109" i="8"/>
  <c r="J45" i="8"/>
  <c r="L115" i="8"/>
  <c r="M39" i="8"/>
  <c r="K113" i="8"/>
  <c r="L41" i="8"/>
  <c r="AA11" i="8"/>
  <c r="Z143" i="8"/>
  <c r="X139" i="8"/>
  <c r="Y15" i="8"/>
  <c r="M117" i="8"/>
  <c r="N37" i="8"/>
  <c r="S129" i="8"/>
  <c r="T25" i="8"/>
  <c r="U133" i="8"/>
  <c r="V21" i="8"/>
  <c r="P123" i="8"/>
  <c r="Q31" i="8"/>
  <c r="AB9" i="8"/>
  <c r="AA145" i="8"/>
  <c r="T131" i="8"/>
  <c r="U23" i="8"/>
  <c r="O121" i="8"/>
  <c r="P33" i="8"/>
  <c r="R127" i="8"/>
  <c r="S27" i="8"/>
  <c r="D57" i="8"/>
  <c r="B98" i="8"/>
  <c r="AB147" i="8"/>
  <c r="AC7" i="8"/>
  <c r="W19" i="8"/>
  <c r="V135" i="8"/>
  <c r="N119" i="8"/>
  <c r="O35" i="8"/>
  <c r="AE3" i="8"/>
  <c r="AD151" i="8"/>
  <c r="AE152" i="8" l="1"/>
  <c r="X18" i="8"/>
  <c r="W136" i="8"/>
  <c r="D98" i="8"/>
  <c r="E56" i="8"/>
  <c r="AB146" i="8"/>
  <c r="AC8" i="8"/>
  <c r="V134" i="8"/>
  <c r="W20" i="8"/>
  <c r="N118" i="8"/>
  <c r="O36" i="8"/>
  <c r="M116" i="8"/>
  <c r="N38" i="8"/>
  <c r="AA12" i="8"/>
  <c r="Z142" i="8"/>
  <c r="O120" i="8"/>
  <c r="P34" i="8"/>
  <c r="S128" i="8"/>
  <c r="T26" i="8"/>
  <c r="U132" i="8"/>
  <c r="V22" i="8"/>
  <c r="AB10" i="8"/>
  <c r="AA144" i="8"/>
  <c r="B59" i="8"/>
  <c r="A96" i="8"/>
  <c r="F102" i="8"/>
  <c r="G52" i="8"/>
  <c r="G104" i="8"/>
  <c r="H50" i="8"/>
  <c r="Y16" i="8"/>
  <c r="X138" i="8"/>
  <c r="I108" i="8"/>
  <c r="J46" i="8"/>
  <c r="Q124" i="8"/>
  <c r="R30" i="8"/>
  <c r="T130" i="8"/>
  <c r="U24" i="8"/>
  <c r="Z14" i="8"/>
  <c r="Y140" i="8"/>
  <c r="L114" i="8"/>
  <c r="M40" i="8"/>
  <c r="J110" i="8"/>
  <c r="K44" i="8"/>
  <c r="AD150" i="8"/>
  <c r="AE4" i="8"/>
  <c r="B97" i="8"/>
  <c r="D58" i="8"/>
  <c r="AC148" i="8"/>
  <c r="AD6" i="8"/>
  <c r="P122" i="8"/>
  <c r="Q32" i="8"/>
  <c r="H106" i="8"/>
  <c r="I48" i="8"/>
  <c r="K112" i="8"/>
  <c r="L42" i="8"/>
  <c r="E100" i="8"/>
  <c r="F54" i="8"/>
  <c r="R126" i="8"/>
  <c r="S28" i="8"/>
  <c r="I107" i="8" l="1"/>
  <c r="J47" i="8"/>
  <c r="AE151" i="8"/>
  <c r="AF3" i="8"/>
  <c r="M115" i="8"/>
  <c r="N39" i="8"/>
  <c r="V23" i="8"/>
  <c r="U131" i="8"/>
  <c r="J109" i="8"/>
  <c r="K45" i="8"/>
  <c r="H105" i="8"/>
  <c r="I49" i="8"/>
  <c r="AC9" i="8"/>
  <c r="AB145" i="8"/>
  <c r="AA143" i="8"/>
  <c r="AB11" i="8"/>
  <c r="Y17" i="8"/>
  <c r="X137" i="8"/>
  <c r="F101" i="8"/>
  <c r="G53" i="8"/>
  <c r="B60" i="8"/>
  <c r="A95" i="8"/>
  <c r="V133" i="8"/>
  <c r="W21" i="8"/>
  <c r="P121" i="8"/>
  <c r="Q33" i="8"/>
  <c r="N117" i="8"/>
  <c r="O37" i="8"/>
  <c r="W135" i="8"/>
  <c r="X19" i="8"/>
  <c r="E99" i="8"/>
  <c r="F55" i="8"/>
  <c r="L113" i="8"/>
  <c r="M41" i="8"/>
  <c r="D97" i="8"/>
  <c r="E57" i="8"/>
  <c r="K111" i="8"/>
  <c r="L43" i="8"/>
  <c r="R125" i="8"/>
  <c r="S29" i="8"/>
  <c r="G103" i="8"/>
  <c r="H51" i="8"/>
  <c r="B96" i="8"/>
  <c r="D59" i="8"/>
  <c r="AE5" i="8"/>
  <c r="AD149" i="8"/>
  <c r="S127" i="8"/>
  <c r="T27" i="8"/>
  <c r="Q123" i="8"/>
  <c r="R31" i="8"/>
  <c r="Z141" i="8"/>
  <c r="AA13" i="8"/>
  <c r="Z15" i="8"/>
  <c r="Y139" i="8"/>
  <c r="T129" i="8"/>
  <c r="U25" i="8"/>
  <c r="O119" i="8"/>
  <c r="P35" i="8"/>
  <c r="AD7" i="8"/>
  <c r="AC147" i="8"/>
  <c r="U130" i="8" l="1"/>
  <c r="V24" i="8"/>
  <c r="Z140" i="8"/>
  <c r="AA14" i="8"/>
  <c r="AF4" i="8"/>
  <c r="AE150" i="8"/>
  <c r="H104" i="8"/>
  <c r="I50" i="8"/>
  <c r="L112" i="8"/>
  <c r="M42" i="8"/>
  <c r="M114" i="8"/>
  <c r="N40" i="8"/>
  <c r="X136" i="8"/>
  <c r="Y18" i="8"/>
  <c r="Q122" i="8"/>
  <c r="R32" i="8"/>
  <c r="V132" i="8"/>
  <c r="W22" i="8"/>
  <c r="AD148" i="8"/>
  <c r="AE6" i="8"/>
  <c r="AA142" i="8"/>
  <c r="AB12" i="8"/>
  <c r="T128" i="8"/>
  <c r="U26" i="8"/>
  <c r="B95" i="8"/>
  <c r="D60" i="8"/>
  <c r="K110" i="8"/>
  <c r="L44" i="8"/>
  <c r="N116" i="8"/>
  <c r="O38" i="8"/>
  <c r="J108" i="8"/>
  <c r="K46" i="8"/>
  <c r="P120" i="8"/>
  <c r="Q34" i="8"/>
  <c r="D96" i="8"/>
  <c r="E58" i="8"/>
  <c r="S126" i="8"/>
  <c r="T28" i="8"/>
  <c r="F56" i="8"/>
  <c r="E98" i="8"/>
  <c r="F100" i="8"/>
  <c r="G54" i="8"/>
  <c r="O118" i="8"/>
  <c r="P36" i="8"/>
  <c r="W134" i="8"/>
  <c r="X20" i="8"/>
  <c r="B61" i="8"/>
  <c r="A94" i="8"/>
  <c r="Z16" i="8"/>
  <c r="Y138" i="8"/>
  <c r="AD8" i="8"/>
  <c r="AC146" i="8"/>
  <c r="R124" i="8"/>
  <c r="S30" i="8"/>
  <c r="G102" i="8"/>
  <c r="H52" i="8"/>
  <c r="AC10" i="8"/>
  <c r="AB144" i="8"/>
  <c r="I106" i="8"/>
  <c r="J48" i="8"/>
  <c r="AF152" i="8"/>
  <c r="B94" i="8" l="1"/>
  <c r="D61" i="8"/>
  <c r="E97" i="8"/>
  <c r="F57" i="8"/>
  <c r="L111" i="8"/>
  <c r="M43" i="8"/>
  <c r="U129" i="8"/>
  <c r="V25" i="8"/>
  <c r="AE149" i="8"/>
  <c r="AF5" i="8"/>
  <c r="R123" i="8"/>
  <c r="S31" i="8"/>
  <c r="N115" i="8"/>
  <c r="O39" i="8"/>
  <c r="I105" i="8"/>
  <c r="J49" i="8"/>
  <c r="AB13" i="8"/>
  <c r="AA141" i="8"/>
  <c r="P119" i="8"/>
  <c r="Q35" i="8"/>
  <c r="K109" i="8"/>
  <c r="L45" i="8"/>
  <c r="S125" i="8"/>
  <c r="T29" i="8"/>
  <c r="A93" i="8"/>
  <c r="B62" i="8"/>
  <c r="F99" i="8"/>
  <c r="G55" i="8"/>
  <c r="D95" i="8"/>
  <c r="E59" i="8"/>
  <c r="AC145" i="8"/>
  <c r="AD9" i="8"/>
  <c r="Y19" i="8"/>
  <c r="X135" i="8"/>
  <c r="T127" i="8"/>
  <c r="U27" i="8"/>
  <c r="O117" i="8"/>
  <c r="P37" i="8"/>
  <c r="AC11" i="8"/>
  <c r="AB143" i="8"/>
  <c r="X21" i="8"/>
  <c r="W133" i="8"/>
  <c r="Y137" i="8"/>
  <c r="Z17" i="8"/>
  <c r="M113" i="8"/>
  <c r="N41" i="8"/>
  <c r="V131" i="8"/>
  <c r="W23" i="8"/>
  <c r="AE7" i="8"/>
  <c r="AD147" i="8"/>
  <c r="AA15" i="8"/>
  <c r="Z139" i="8"/>
  <c r="G101" i="8"/>
  <c r="H53" i="8"/>
  <c r="Q121" i="8"/>
  <c r="R33" i="8"/>
  <c r="J107" i="8"/>
  <c r="K47" i="8"/>
  <c r="H103" i="8"/>
  <c r="I51" i="8"/>
  <c r="AF151" i="8"/>
  <c r="AG3" i="8"/>
  <c r="AA140" i="8" l="1"/>
  <c r="AB14" i="8"/>
  <c r="AD10" i="8"/>
  <c r="AC144" i="8"/>
  <c r="T126" i="8"/>
  <c r="U28" i="8"/>
  <c r="Q120" i="8"/>
  <c r="R34" i="8"/>
  <c r="J106" i="8"/>
  <c r="K48" i="8"/>
  <c r="S124" i="8"/>
  <c r="T30" i="8"/>
  <c r="V130" i="8"/>
  <c r="W24" i="8"/>
  <c r="F98" i="8"/>
  <c r="G56" i="8"/>
  <c r="AG152" i="8"/>
  <c r="K108" i="8"/>
  <c r="L46" i="8"/>
  <c r="H102" i="8"/>
  <c r="I52" i="8"/>
  <c r="N114" i="8"/>
  <c r="O40" i="8"/>
  <c r="P118" i="8"/>
  <c r="Q36" i="8"/>
  <c r="E96" i="8"/>
  <c r="F58" i="8"/>
  <c r="A92" i="8"/>
  <c r="B63" i="8"/>
  <c r="AE148" i="8"/>
  <c r="AF6" i="8"/>
  <c r="Y20" i="8"/>
  <c r="X134" i="8"/>
  <c r="Z18" i="8"/>
  <c r="Y136" i="8"/>
  <c r="B93" i="8"/>
  <c r="D62" i="8"/>
  <c r="L110" i="8"/>
  <c r="M44" i="8"/>
  <c r="O116" i="8"/>
  <c r="P38" i="8"/>
  <c r="AG4" i="8"/>
  <c r="AF150" i="8"/>
  <c r="M112" i="8"/>
  <c r="N42" i="8"/>
  <c r="E60" i="8"/>
  <c r="D94" i="8"/>
  <c r="I104" i="8"/>
  <c r="J50" i="8"/>
  <c r="R122" i="8"/>
  <c r="S32" i="8"/>
  <c r="X22" i="8"/>
  <c r="W132" i="8"/>
  <c r="Z138" i="8"/>
  <c r="AA16" i="8"/>
  <c r="U128" i="8"/>
  <c r="V26" i="8"/>
  <c r="AD146" i="8"/>
  <c r="AE8" i="8"/>
  <c r="G100" i="8"/>
  <c r="H54" i="8"/>
  <c r="AC12" i="8"/>
  <c r="AB142" i="8"/>
  <c r="N113" i="8" l="1"/>
  <c r="O41" i="8"/>
  <c r="AH3" i="8"/>
  <c r="AG151" i="8"/>
  <c r="Z137" i="8"/>
  <c r="AA17" i="8"/>
  <c r="F97" i="8"/>
  <c r="G57" i="8"/>
  <c r="O115" i="8"/>
  <c r="P39" i="8"/>
  <c r="L109" i="8"/>
  <c r="M45" i="8"/>
  <c r="G99" i="8"/>
  <c r="H55" i="8"/>
  <c r="T125" i="8"/>
  <c r="U29" i="8"/>
  <c r="R121" i="8"/>
  <c r="S33" i="8"/>
  <c r="AF7" i="8"/>
  <c r="AE147" i="8"/>
  <c r="P117" i="8"/>
  <c r="Q37" i="8"/>
  <c r="D93" i="8"/>
  <c r="E61" i="8"/>
  <c r="B92" i="8"/>
  <c r="D63" i="8"/>
  <c r="AE9" i="8"/>
  <c r="AD145" i="8"/>
  <c r="X133" i="8"/>
  <c r="Y21" i="8"/>
  <c r="AB15" i="8"/>
  <c r="AA139" i="8"/>
  <c r="Y135" i="8"/>
  <c r="Z19" i="8"/>
  <c r="Q119" i="8"/>
  <c r="R35" i="8"/>
  <c r="I103" i="8"/>
  <c r="J51" i="8"/>
  <c r="X23" i="8"/>
  <c r="W131" i="8"/>
  <c r="K107" i="8"/>
  <c r="L47" i="8"/>
  <c r="U127" i="8"/>
  <c r="V27" i="8"/>
  <c r="AC13" i="8"/>
  <c r="AB141" i="8"/>
  <c r="S123" i="8"/>
  <c r="T31" i="8"/>
  <c r="AC143" i="8"/>
  <c r="AD11" i="8"/>
  <c r="H101" i="8"/>
  <c r="I53" i="8"/>
  <c r="W25" i="8"/>
  <c r="V129" i="8"/>
  <c r="J105" i="8"/>
  <c r="K49" i="8"/>
  <c r="E95" i="8"/>
  <c r="F59" i="8"/>
  <c r="M111" i="8"/>
  <c r="N43" i="8"/>
  <c r="AG5" i="8"/>
  <c r="AF149" i="8"/>
  <c r="B64" i="8"/>
  <c r="A91" i="8"/>
  <c r="B65" i="8" l="1"/>
  <c r="A90" i="8"/>
  <c r="B91" i="8"/>
  <c r="D64" i="8"/>
  <c r="X132" i="8"/>
  <c r="Y22" i="8"/>
  <c r="R120" i="8"/>
  <c r="S34" i="8"/>
  <c r="E94" i="8"/>
  <c r="F60" i="8"/>
  <c r="U126" i="8"/>
  <c r="V28" i="8"/>
  <c r="M110" i="8"/>
  <c r="N44" i="8"/>
  <c r="G98" i="8"/>
  <c r="H56" i="8"/>
  <c r="F96" i="8"/>
  <c r="G58" i="8"/>
  <c r="AD144" i="8"/>
  <c r="AE10" i="8"/>
  <c r="L108" i="8"/>
  <c r="M46" i="8"/>
  <c r="AC14" i="8"/>
  <c r="AB140" i="8"/>
  <c r="AE146" i="8"/>
  <c r="AF8" i="8"/>
  <c r="AG6" i="8"/>
  <c r="AF148" i="8"/>
  <c r="AH152" i="8"/>
  <c r="W130" i="8"/>
  <c r="X24" i="8"/>
  <c r="J104" i="8"/>
  <c r="K50" i="8"/>
  <c r="Y134" i="8"/>
  <c r="Z20" i="8"/>
  <c r="D92" i="8"/>
  <c r="E62" i="8"/>
  <c r="Q118" i="8"/>
  <c r="R36" i="8"/>
  <c r="S122" i="8"/>
  <c r="T32" i="8"/>
  <c r="H100" i="8"/>
  <c r="I54" i="8"/>
  <c r="P116" i="8"/>
  <c r="Q38" i="8"/>
  <c r="AB16" i="8"/>
  <c r="AA138" i="8"/>
  <c r="O114" i="8"/>
  <c r="P40" i="8"/>
  <c r="AH4" i="8"/>
  <c r="AG150" i="8"/>
  <c r="AC142" i="8"/>
  <c r="AD12" i="8"/>
  <c r="AA18" i="8"/>
  <c r="Z136" i="8"/>
  <c r="N112" i="8"/>
  <c r="O42" i="8"/>
  <c r="K106" i="8"/>
  <c r="L48" i="8"/>
  <c r="I102" i="8"/>
  <c r="J52" i="8"/>
  <c r="T124" i="8"/>
  <c r="U30" i="8"/>
  <c r="V128" i="8"/>
  <c r="W26" i="8"/>
  <c r="O113" i="8" l="1"/>
  <c r="P41" i="8"/>
  <c r="AA137" i="8"/>
  <c r="AB17" i="8"/>
  <c r="AH151" i="8"/>
  <c r="AI3" i="8"/>
  <c r="AC15" i="8"/>
  <c r="AB139" i="8"/>
  <c r="AF9" i="8"/>
  <c r="AE145" i="8"/>
  <c r="H99" i="8"/>
  <c r="I55" i="8"/>
  <c r="V127" i="8"/>
  <c r="W27" i="8"/>
  <c r="S121" i="8"/>
  <c r="T33" i="8"/>
  <c r="X25" i="8"/>
  <c r="W129" i="8"/>
  <c r="P115" i="8"/>
  <c r="Q39" i="8"/>
  <c r="Q117" i="8"/>
  <c r="R37" i="8"/>
  <c r="T123" i="8"/>
  <c r="U31" i="8"/>
  <c r="E93" i="8"/>
  <c r="F61" i="8"/>
  <c r="K105" i="8"/>
  <c r="L49" i="8"/>
  <c r="AG149" i="8"/>
  <c r="AH5" i="8"/>
  <c r="AC141" i="8"/>
  <c r="AD13" i="8"/>
  <c r="A89" i="8"/>
  <c r="B5" i="10"/>
  <c r="B66" i="8"/>
  <c r="J103" i="8"/>
  <c r="K51" i="8"/>
  <c r="AG7" i="8"/>
  <c r="AF147" i="8"/>
  <c r="M109" i="8"/>
  <c r="N45" i="8"/>
  <c r="G97" i="8"/>
  <c r="H57" i="8"/>
  <c r="N111" i="8"/>
  <c r="O43" i="8"/>
  <c r="F95" i="8"/>
  <c r="G59" i="8"/>
  <c r="Z21" i="8"/>
  <c r="Y133" i="8"/>
  <c r="D91" i="8"/>
  <c r="E63" i="8"/>
  <c r="B90" i="8"/>
  <c r="D65" i="8"/>
  <c r="AE11" i="8"/>
  <c r="AD143" i="8"/>
  <c r="U125" i="8"/>
  <c r="V29" i="8"/>
  <c r="L107" i="8"/>
  <c r="M47" i="8"/>
  <c r="I101" i="8"/>
  <c r="J53" i="8"/>
  <c r="R119" i="8"/>
  <c r="S35" i="8"/>
  <c r="AA19" i="8"/>
  <c r="Z135" i="8"/>
  <c r="X131" i="8"/>
  <c r="Y23" i="8"/>
  <c r="AV66" i="8" l="1"/>
  <c r="AZ66" i="8"/>
  <c r="BD66" i="8"/>
  <c r="AW66" i="8"/>
  <c r="BA66" i="8"/>
  <c r="BE66" i="8"/>
  <c r="BE89" i="8" s="1"/>
  <c r="AX66" i="8"/>
  <c r="BB66" i="8"/>
  <c r="AY66" i="8"/>
  <c r="BC66" i="8"/>
  <c r="AU66" i="8"/>
  <c r="AT66" i="8"/>
  <c r="AS66" i="8"/>
  <c r="S120" i="8"/>
  <c r="T34" i="8"/>
  <c r="E92" i="8"/>
  <c r="F62" i="8"/>
  <c r="G96" i="8"/>
  <c r="H58" i="8"/>
  <c r="H98" i="8"/>
  <c r="I56" i="8"/>
  <c r="AI66" i="8"/>
  <c r="AR66" i="8"/>
  <c r="F66" i="8"/>
  <c r="AN66" i="8"/>
  <c r="AG66" i="8"/>
  <c r="G66" i="8"/>
  <c r="O66" i="8"/>
  <c r="AF66" i="8"/>
  <c r="V66" i="8"/>
  <c r="AL66" i="8"/>
  <c r="AP66" i="8"/>
  <c r="S66" i="8"/>
  <c r="I66" i="8"/>
  <c r="J66" i="8"/>
  <c r="K66" i="8"/>
  <c r="D66" i="8"/>
  <c r="U66" i="8"/>
  <c r="E66" i="8"/>
  <c r="AH66" i="8"/>
  <c r="AB66" i="8"/>
  <c r="AM66" i="8"/>
  <c r="AJ66" i="8"/>
  <c r="AO66" i="8"/>
  <c r="M66" i="8"/>
  <c r="H66" i="8"/>
  <c r="AK66" i="8"/>
  <c r="Q66" i="8"/>
  <c r="AA66" i="8"/>
  <c r="Y66" i="8"/>
  <c r="R66" i="8"/>
  <c r="AC66" i="8"/>
  <c r="P66" i="8"/>
  <c r="X66" i="8"/>
  <c r="Z66" i="8"/>
  <c r="AQ66" i="8"/>
  <c r="AE66" i="8"/>
  <c r="N66" i="8"/>
  <c r="L66" i="8"/>
  <c r="B89" i="8"/>
  <c r="T66" i="8"/>
  <c r="W66" i="8"/>
  <c r="AD66" i="8"/>
  <c r="C74" i="8"/>
  <c r="C73" i="8"/>
  <c r="C166" i="8"/>
  <c r="C159" i="8"/>
  <c r="C76" i="8"/>
  <c r="C160" i="8"/>
  <c r="C82" i="8"/>
  <c r="F33" i="7" s="1"/>
  <c r="C158" i="8"/>
  <c r="C157" i="8"/>
  <c r="C78" i="8"/>
  <c r="C75" i="8"/>
  <c r="C165" i="8"/>
  <c r="C162" i="8"/>
  <c r="C77" i="8"/>
  <c r="C161" i="8"/>
  <c r="C164" i="8"/>
  <c r="C163" i="8"/>
  <c r="L106" i="8"/>
  <c r="M48" i="8"/>
  <c r="U124" i="8"/>
  <c r="V30" i="8"/>
  <c r="Q116" i="8"/>
  <c r="R38" i="8"/>
  <c r="T122" i="8"/>
  <c r="U32" i="8"/>
  <c r="I100" i="8"/>
  <c r="J54" i="8"/>
  <c r="AC16" i="8"/>
  <c r="AB138" i="8"/>
  <c r="Z22" i="8"/>
  <c r="Y132" i="8"/>
  <c r="AF10" i="8"/>
  <c r="AE144" i="8"/>
  <c r="AG148" i="8"/>
  <c r="AH6" i="8"/>
  <c r="C5" i="10"/>
  <c r="B6" i="10"/>
  <c r="AI4" i="8"/>
  <c r="AH150" i="8"/>
  <c r="AD14" i="8"/>
  <c r="AC140" i="8"/>
  <c r="M108" i="8"/>
  <c r="N46" i="8"/>
  <c r="J102" i="8"/>
  <c r="K52" i="8"/>
  <c r="O112" i="8"/>
  <c r="P42" i="8"/>
  <c r="N110" i="8"/>
  <c r="O44" i="8"/>
  <c r="K104" i="8"/>
  <c r="L50" i="8"/>
  <c r="F94" i="8"/>
  <c r="G60" i="8"/>
  <c r="R118" i="8"/>
  <c r="S36" i="8"/>
  <c r="X26" i="8"/>
  <c r="W128" i="8"/>
  <c r="AI152" i="8"/>
  <c r="P114" i="8"/>
  <c r="Q40" i="8"/>
  <c r="V126" i="8"/>
  <c r="W28" i="8"/>
  <c r="AA136" i="8"/>
  <c r="AB18" i="8"/>
  <c r="D90" i="8"/>
  <c r="E64" i="8"/>
  <c r="AA20" i="8"/>
  <c r="Z134" i="8"/>
  <c r="AE12" i="8"/>
  <c r="AD142" i="8"/>
  <c r="Y24" i="8"/>
  <c r="X130" i="8"/>
  <c r="AF146" i="8"/>
  <c r="AG8" i="8"/>
  <c r="BF89" i="8" l="1"/>
  <c r="BB89" i="8"/>
  <c r="BC65" i="8"/>
  <c r="AW89" i="8"/>
  <c r="AX65" i="8"/>
  <c r="AU89" i="8"/>
  <c r="AV65" i="8"/>
  <c r="AX89" i="8"/>
  <c r="AY65" i="8"/>
  <c r="BD89" i="8"/>
  <c r="BE65" i="8"/>
  <c r="BE90" i="8" s="1"/>
  <c r="BC89" i="8"/>
  <c r="BD65" i="8"/>
  <c r="AZ89" i="8"/>
  <c r="BA65" i="8"/>
  <c r="AY89" i="8"/>
  <c r="AZ65" i="8"/>
  <c r="BA89" i="8"/>
  <c r="BB65" i="8"/>
  <c r="AV89" i="8"/>
  <c r="AW65" i="8"/>
  <c r="AS89" i="8"/>
  <c r="AT65" i="8"/>
  <c r="AT89" i="8"/>
  <c r="AU65" i="8"/>
  <c r="AR89" i="8"/>
  <c r="AS65" i="8"/>
  <c r="W127" i="8"/>
  <c r="X27" i="8"/>
  <c r="P113" i="8"/>
  <c r="Q41" i="8"/>
  <c r="AC17" i="8"/>
  <c r="AB137" i="8"/>
  <c r="G95" i="8"/>
  <c r="H59" i="8"/>
  <c r="K103" i="8"/>
  <c r="L51" i="8"/>
  <c r="AH7" i="8"/>
  <c r="AG147" i="8"/>
  <c r="AA135" i="8"/>
  <c r="AB19" i="8"/>
  <c r="Y25" i="8"/>
  <c r="X129" i="8"/>
  <c r="AD141" i="8"/>
  <c r="AE13" i="8"/>
  <c r="Z133" i="8"/>
  <c r="AA21" i="8"/>
  <c r="E13" i="11"/>
  <c r="G7" i="9"/>
  <c r="H7" i="9"/>
  <c r="E14" i="11"/>
  <c r="E9" i="11"/>
  <c r="C7" i="9"/>
  <c r="C84" i="8"/>
  <c r="C85" i="8" s="1"/>
  <c r="C80" i="8"/>
  <c r="D33" i="7" s="1"/>
  <c r="T89" i="8"/>
  <c r="U65" i="8"/>
  <c r="AE89" i="8"/>
  <c r="AF65" i="8"/>
  <c r="P89" i="8"/>
  <c r="Q65" i="8"/>
  <c r="AA89" i="8"/>
  <c r="AB65" i="8"/>
  <c r="M89" i="8"/>
  <c r="N65" i="8"/>
  <c r="AB89" i="8"/>
  <c r="AC65" i="8"/>
  <c r="D89" i="8"/>
  <c r="D68" i="8"/>
  <c r="E65" i="8"/>
  <c r="E68" i="8" s="1"/>
  <c r="S89" i="8"/>
  <c r="T65" i="8"/>
  <c r="AF89" i="8"/>
  <c r="AG65" i="8"/>
  <c r="AN89" i="8"/>
  <c r="AO65" i="8"/>
  <c r="I99" i="8"/>
  <c r="J55" i="8"/>
  <c r="F93" i="8"/>
  <c r="G61" i="8"/>
  <c r="L105" i="8"/>
  <c r="M49" i="8"/>
  <c r="B7" i="10"/>
  <c r="C6" i="10"/>
  <c r="U123" i="8"/>
  <c r="V31" i="8"/>
  <c r="V125" i="8"/>
  <c r="W29" i="8"/>
  <c r="F7" i="9"/>
  <c r="E12" i="11"/>
  <c r="D7" i="9"/>
  <c r="E10" i="11"/>
  <c r="AQ89" i="8"/>
  <c r="AR65" i="8"/>
  <c r="AC89" i="8"/>
  <c r="AD65" i="8"/>
  <c r="Q89" i="8"/>
  <c r="R65" i="8"/>
  <c r="AO89" i="8"/>
  <c r="AP65" i="8"/>
  <c r="AH89" i="8"/>
  <c r="AI65" i="8"/>
  <c r="K89" i="8"/>
  <c r="L65" i="8"/>
  <c r="AP89" i="8"/>
  <c r="AQ65" i="8"/>
  <c r="O89" i="8"/>
  <c r="P65" i="8"/>
  <c r="F89" i="8"/>
  <c r="G65" i="8"/>
  <c r="E91" i="8"/>
  <c r="F63" i="8"/>
  <c r="N109" i="8"/>
  <c r="O45" i="8"/>
  <c r="AF11" i="8"/>
  <c r="AE143" i="8"/>
  <c r="AI151" i="8"/>
  <c r="AJ3" i="8"/>
  <c r="AF145" i="8"/>
  <c r="AG9" i="8"/>
  <c r="AC139" i="8"/>
  <c r="AD15" i="8"/>
  <c r="AD89" i="8"/>
  <c r="AE65" i="8"/>
  <c r="L89" i="8"/>
  <c r="M65" i="8"/>
  <c r="Z89" i="8"/>
  <c r="AA65" i="8"/>
  <c r="R89" i="8"/>
  <c r="S65" i="8"/>
  <c r="AK89" i="8"/>
  <c r="AL65" i="8"/>
  <c r="AJ89" i="8"/>
  <c r="AK65" i="8"/>
  <c r="E89" i="8"/>
  <c r="F65" i="8"/>
  <c r="J89" i="8"/>
  <c r="K65" i="8"/>
  <c r="AL89" i="8"/>
  <c r="AM65" i="8"/>
  <c r="G89" i="8"/>
  <c r="H65" i="8"/>
  <c r="H97" i="8"/>
  <c r="I57" i="8"/>
  <c r="T121" i="8"/>
  <c r="U33" i="8"/>
  <c r="S119" i="8"/>
  <c r="T35" i="8"/>
  <c r="Z23" i="8"/>
  <c r="Y131" i="8"/>
  <c r="Q115" i="8"/>
  <c r="R39" i="8"/>
  <c r="O111" i="8"/>
  <c r="P43" i="8"/>
  <c r="AH149" i="8"/>
  <c r="AI5" i="8"/>
  <c r="J101" i="8"/>
  <c r="K53" i="8"/>
  <c r="R117" i="8"/>
  <c r="S37" i="8"/>
  <c r="M107" i="8"/>
  <c r="N47" i="8"/>
  <c r="E11" i="11"/>
  <c r="C81" i="8"/>
  <c r="E33" i="7" s="1"/>
  <c r="E7" i="9"/>
  <c r="W89" i="8"/>
  <c r="X65" i="8"/>
  <c r="N89" i="8"/>
  <c r="O65" i="8"/>
  <c r="X89" i="8"/>
  <c r="Y65" i="8"/>
  <c r="Y89" i="8"/>
  <c r="Z65" i="8"/>
  <c r="H89" i="8"/>
  <c r="I65" i="8"/>
  <c r="AM89" i="8"/>
  <c r="AN65" i="8"/>
  <c r="U89" i="8"/>
  <c r="V65" i="8"/>
  <c r="I89" i="8"/>
  <c r="J65" i="8"/>
  <c r="V89" i="8"/>
  <c r="W65" i="8"/>
  <c r="AG89" i="8"/>
  <c r="AH65" i="8"/>
  <c r="AI89" i="8"/>
  <c r="AJ65" i="8"/>
  <c r="BF90" i="8" l="1"/>
  <c r="AU90" i="8"/>
  <c r="AV64" i="8"/>
  <c r="AW90" i="8"/>
  <c r="AX64" i="8"/>
  <c r="AZ90" i="8"/>
  <c r="BA64" i="8"/>
  <c r="BD90" i="8"/>
  <c r="BE64" i="8"/>
  <c r="BE91" i="8" s="1"/>
  <c r="AY90" i="8"/>
  <c r="AZ64" i="8"/>
  <c r="AX90" i="8"/>
  <c r="AY64" i="8"/>
  <c r="BB90" i="8"/>
  <c r="BC64" i="8"/>
  <c r="BA90" i="8"/>
  <c r="BB64" i="8"/>
  <c r="AV90" i="8"/>
  <c r="AW64" i="8"/>
  <c r="BC90" i="8"/>
  <c r="BD64" i="8"/>
  <c r="AR90" i="8"/>
  <c r="AS64" i="8"/>
  <c r="AT90" i="8"/>
  <c r="AU64" i="8"/>
  <c r="AS90" i="8"/>
  <c r="AT64" i="8"/>
  <c r="C33" i="7"/>
  <c r="D34" i="7" s="1"/>
  <c r="W90" i="8"/>
  <c r="X64" i="8"/>
  <c r="AA22" i="8"/>
  <c r="Z132" i="8"/>
  <c r="V90" i="8"/>
  <c r="W64" i="8"/>
  <c r="N108" i="8"/>
  <c r="O46" i="8"/>
  <c r="AJ90" i="8"/>
  <c r="AK64" i="8"/>
  <c r="J90" i="8"/>
  <c r="K64" i="8"/>
  <c r="I90" i="8"/>
  <c r="J64" i="8"/>
  <c r="X90" i="8"/>
  <c r="Y64" i="8"/>
  <c r="P112" i="8"/>
  <c r="Q42" i="8"/>
  <c r="U122" i="8"/>
  <c r="V32" i="8"/>
  <c r="H90" i="8"/>
  <c r="I64" i="8"/>
  <c r="F90" i="8"/>
  <c r="G64" i="8"/>
  <c r="AE90" i="8"/>
  <c r="AF64" i="8"/>
  <c r="F92" i="8"/>
  <c r="G62" i="8"/>
  <c r="AQ90" i="8"/>
  <c r="AR64" i="8"/>
  <c r="AD90" i="8"/>
  <c r="AE64" i="8"/>
  <c r="E90" i="8"/>
  <c r="F64" i="8"/>
  <c r="Q90" i="8"/>
  <c r="R64" i="8"/>
  <c r="E15" i="11"/>
  <c r="E16" i="11" s="1"/>
  <c r="Y130" i="8"/>
  <c r="Z24" i="8"/>
  <c r="AH148" i="8"/>
  <c r="AI6" i="8"/>
  <c r="O90" i="8"/>
  <c r="P64" i="8"/>
  <c r="K90" i="8"/>
  <c r="L64" i="8"/>
  <c r="E158" i="8"/>
  <c r="E75" i="8"/>
  <c r="E77" i="8"/>
  <c r="E159" i="8"/>
  <c r="E166" i="8"/>
  <c r="E74" i="8"/>
  <c r="E165" i="8"/>
  <c r="E82" i="8"/>
  <c r="E76" i="8"/>
  <c r="E78" i="8"/>
  <c r="E160" i="8"/>
  <c r="E161" i="8"/>
  <c r="E162" i="8"/>
  <c r="E164" i="8"/>
  <c r="E73" i="8"/>
  <c r="E157" i="8"/>
  <c r="E163" i="8"/>
  <c r="AL90" i="8"/>
  <c r="AM64" i="8"/>
  <c r="M90" i="8"/>
  <c r="N64" i="8"/>
  <c r="AG10" i="8"/>
  <c r="AF144" i="8"/>
  <c r="P90" i="8"/>
  <c r="Q64" i="8"/>
  <c r="AI90" i="8"/>
  <c r="AJ64" i="8"/>
  <c r="R90" i="8"/>
  <c r="S64" i="8"/>
  <c r="W126" i="8"/>
  <c r="X28" i="8"/>
  <c r="G94" i="8"/>
  <c r="H60" i="8"/>
  <c r="AO90" i="8"/>
  <c r="AP64" i="8"/>
  <c r="T90" i="8"/>
  <c r="U64" i="8"/>
  <c r="D78" i="8"/>
  <c r="D75" i="8"/>
  <c r="D159" i="8"/>
  <c r="D162" i="8"/>
  <c r="D160" i="8"/>
  <c r="D161" i="8"/>
  <c r="D157" i="8"/>
  <c r="D74" i="8"/>
  <c r="D164" i="8"/>
  <c r="D165" i="8"/>
  <c r="D77" i="8"/>
  <c r="D82" i="8"/>
  <c r="D76" i="8"/>
  <c r="D73" i="8"/>
  <c r="D163" i="8"/>
  <c r="D158" i="8"/>
  <c r="D166" i="8"/>
  <c r="AB90" i="8"/>
  <c r="AC64" i="8"/>
  <c r="AA134" i="8"/>
  <c r="AB20" i="8"/>
  <c r="AF12" i="8"/>
  <c r="AE142" i="8"/>
  <c r="AC18" i="8"/>
  <c r="AB136" i="8"/>
  <c r="L104" i="8"/>
  <c r="M50" i="8"/>
  <c r="Y26" i="8"/>
  <c r="X128" i="8"/>
  <c r="S118" i="8"/>
  <c r="T36" i="8"/>
  <c r="AH90" i="8"/>
  <c r="AI64" i="8"/>
  <c r="AN90" i="8"/>
  <c r="AO64" i="8"/>
  <c r="Y90" i="8"/>
  <c r="Z64" i="8"/>
  <c r="R116" i="8"/>
  <c r="S38" i="8"/>
  <c r="T120" i="8"/>
  <c r="U34" i="8"/>
  <c r="I98" i="8"/>
  <c r="J56" i="8"/>
  <c r="AA90" i="8"/>
  <c r="AB64" i="8"/>
  <c r="AG146" i="8"/>
  <c r="AH8" i="8"/>
  <c r="AJ152" i="8"/>
  <c r="O110" i="8"/>
  <c r="P44" i="8"/>
  <c r="G90" i="8"/>
  <c r="H64" i="8"/>
  <c r="L90" i="8"/>
  <c r="M64" i="8"/>
  <c r="B8" i="10"/>
  <c r="C7" i="10"/>
  <c r="N90" i="8"/>
  <c r="O64" i="8"/>
  <c r="U90" i="8"/>
  <c r="V64" i="8"/>
  <c r="AC138" i="8"/>
  <c r="AD16" i="8"/>
  <c r="AJ4" i="8"/>
  <c r="AI150" i="8"/>
  <c r="Z90" i="8"/>
  <c r="AA64" i="8"/>
  <c r="K102" i="8"/>
  <c r="L52" i="8"/>
  <c r="AM90" i="8"/>
  <c r="AN64" i="8"/>
  <c r="AK90" i="8"/>
  <c r="AL64" i="8"/>
  <c r="T64" i="8"/>
  <c r="S90" i="8"/>
  <c r="AE14" i="8"/>
  <c r="AD140" i="8"/>
  <c r="AP90" i="8"/>
  <c r="AQ64" i="8"/>
  <c r="V124" i="8"/>
  <c r="W30" i="8"/>
  <c r="M106" i="8"/>
  <c r="N48" i="8"/>
  <c r="J100" i="8"/>
  <c r="K54" i="8"/>
  <c r="AG90" i="8"/>
  <c r="AH64" i="8"/>
  <c r="AC90" i="8"/>
  <c r="AD64" i="8"/>
  <c r="AG64" i="8"/>
  <c r="AF90" i="8"/>
  <c r="B7" i="9"/>
  <c r="H96" i="8"/>
  <c r="I58" i="8"/>
  <c r="Q114" i="8"/>
  <c r="R40" i="8"/>
  <c r="BF91" i="8" l="1"/>
  <c r="AU91" i="8"/>
  <c r="AV63" i="8"/>
  <c r="BD91" i="8"/>
  <c r="BE63" i="8"/>
  <c r="BE92" i="8" s="1"/>
  <c r="BB91" i="8"/>
  <c r="BC63" i="8"/>
  <c r="AY91" i="8"/>
  <c r="AZ63" i="8"/>
  <c r="AX91" i="8"/>
  <c r="AY63" i="8"/>
  <c r="AW91" i="8"/>
  <c r="AX63" i="8"/>
  <c r="BC91" i="8"/>
  <c r="BD63" i="8"/>
  <c r="AZ91" i="8"/>
  <c r="BA63" i="8"/>
  <c r="BA91" i="8"/>
  <c r="BB63" i="8"/>
  <c r="AV91" i="8"/>
  <c r="AW63" i="8"/>
  <c r="AS91" i="8"/>
  <c r="AT63" i="8"/>
  <c r="AR91" i="8"/>
  <c r="AS63" i="8"/>
  <c r="AT91" i="8"/>
  <c r="AU63" i="8"/>
  <c r="E34" i="7"/>
  <c r="C34" i="7"/>
  <c r="F34" i="7"/>
  <c r="T91" i="8"/>
  <c r="U63" i="8"/>
  <c r="AD139" i="8"/>
  <c r="AE15" i="8"/>
  <c r="V91" i="8"/>
  <c r="W63" i="8"/>
  <c r="M91" i="8"/>
  <c r="N63" i="8"/>
  <c r="Z91" i="8"/>
  <c r="AA63" i="8"/>
  <c r="AI91" i="8"/>
  <c r="AJ63" i="8"/>
  <c r="AH9" i="8"/>
  <c r="AG145" i="8"/>
  <c r="E81" i="8"/>
  <c r="P91" i="8"/>
  <c r="Q63" i="8"/>
  <c r="X91" i="8"/>
  <c r="Y63" i="8"/>
  <c r="K101" i="8"/>
  <c r="L53" i="8"/>
  <c r="AE141" i="8"/>
  <c r="AF13" i="8"/>
  <c r="AI7" i="8"/>
  <c r="AH147" i="8"/>
  <c r="U91" i="8"/>
  <c r="V63" i="8"/>
  <c r="H95" i="8"/>
  <c r="I59" i="8"/>
  <c r="S91" i="8"/>
  <c r="T63" i="8"/>
  <c r="Q91" i="8"/>
  <c r="R63" i="8"/>
  <c r="N91" i="8"/>
  <c r="O63" i="8"/>
  <c r="Z131" i="8"/>
  <c r="AA23" i="8"/>
  <c r="F91" i="8"/>
  <c r="G63" i="8"/>
  <c r="G68" i="8" s="1"/>
  <c r="F68" i="8"/>
  <c r="AE91" i="8"/>
  <c r="AF63" i="8"/>
  <c r="G93" i="8"/>
  <c r="H61" i="8"/>
  <c r="G91" i="8"/>
  <c r="H63" i="8"/>
  <c r="V123" i="8"/>
  <c r="W31" i="8"/>
  <c r="Y91" i="8"/>
  <c r="Z63" i="8"/>
  <c r="K91" i="8"/>
  <c r="L63" i="8"/>
  <c r="O109" i="8"/>
  <c r="P45" i="8"/>
  <c r="R115" i="8"/>
  <c r="S39" i="8"/>
  <c r="W125" i="8"/>
  <c r="X29" i="8"/>
  <c r="AL91" i="8"/>
  <c r="AM63" i="8"/>
  <c r="P111" i="8"/>
  <c r="Q43" i="8"/>
  <c r="S117" i="8"/>
  <c r="T37" i="8"/>
  <c r="Z25" i="8"/>
  <c r="Y129" i="8"/>
  <c r="AC137" i="8"/>
  <c r="AD17" i="8"/>
  <c r="AB135" i="8"/>
  <c r="AC19" i="8"/>
  <c r="AO91" i="8"/>
  <c r="AP63" i="8"/>
  <c r="T119" i="8"/>
  <c r="U35" i="8"/>
  <c r="M105" i="8"/>
  <c r="N49" i="8"/>
  <c r="AC91" i="8"/>
  <c r="AD63" i="8"/>
  <c r="L91" i="8"/>
  <c r="M63" i="8"/>
  <c r="AA133" i="8"/>
  <c r="AB21" i="8"/>
  <c r="AD91" i="8"/>
  <c r="AE63" i="8"/>
  <c r="AQ91" i="8"/>
  <c r="AR63" i="8"/>
  <c r="L103" i="8"/>
  <c r="M51" i="8"/>
  <c r="J99" i="8"/>
  <c r="K55" i="8"/>
  <c r="I97" i="8"/>
  <c r="J57" i="8"/>
  <c r="AG91" i="8"/>
  <c r="AH63" i="8"/>
  <c r="AH91" i="8"/>
  <c r="AI63" i="8"/>
  <c r="N107" i="8"/>
  <c r="O47" i="8"/>
  <c r="AN91" i="8"/>
  <c r="AO63" i="8"/>
  <c r="AA91" i="8"/>
  <c r="AB63" i="8"/>
  <c r="AK3" i="8"/>
  <c r="AJ151" i="8"/>
  <c r="O91" i="8"/>
  <c r="P63" i="8"/>
  <c r="C8" i="10"/>
  <c r="B9" i="10"/>
  <c r="H91" i="8"/>
  <c r="I63" i="8"/>
  <c r="AB91" i="8"/>
  <c r="AC63" i="8"/>
  <c r="U121" i="8"/>
  <c r="V33" i="8"/>
  <c r="AF143" i="8"/>
  <c r="AG11" i="8"/>
  <c r="D80" i="8"/>
  <c r="D84" i="8"/>
  <c r="D85" i="8" s="1"/>
  <c r="D81" i="8"/>
  <c r="AP91" i="8"/>
  <c r="AQ63" i="8"/>
  <c r="X127" i="8"/>
  <c r="Y27" i="8"/>
  <c r="AJ91" i="8"/>
  <c r="AK63" i="8"/>
  <c r="AM91" i="8"/>
  <c r="AN63" i="8"/>
  <c r="E80" i="8"/>
  <c r="E84" i="8"/>
  <c r="E85" i="8" s="1"/>
  <c r="AJ5" i="8"/>
  <c r="AI149" i="8"/>
  <c r="R91" i="8"/>
  <c r="S63" i="8"/>
  <c r="AF91" i="8"/>
  <c r="AG63" i="8"/>
  <c r="I91" i="8"/>
  <c r="J63" i="8"/>
  <c r="Q113" i="8"/>
  <c r="R41" i="8"/>
  <c r="J91" i="8"/>
  <c r="K63" i="8"/>
  <c r="AK91" i="8"/>
  <c r="AL63" i="8"/>
  <c r="W91" i="8"/>
  <c r="X63" i="8"/>
  <c r="BF92" i="8" l="1"/>
  <c r="AW92" i="8"/>
  <c r="AX62" i="8"/>
  <c r="BA92" i="8"/>
  <c r="BB62" i="8"/>
  <c r="AX92" i="8"/>
  <c r="AY62" i="8"/>
  <c r="AZ92" i="8"/>
  <c r="BA62" i="8"/>
  <c r="AU92" i="8"/>
  <c r="AV62" i="8"/>
  <c r="BB92" i="8"/>
  <c r="BC62" i="8"/>
  <c r="BD92" i="8"/>
  <c r="BE62" i="8"/>
  <c r="BE93" i="8" s="1"/>
  <c r="AY92" i="8"/>
  <c r="AZ62" i="8"/>
  <c r="BC92" i="8"/>
  <c r="BD62" i="8"/>
  <c r="AV92" i="8"/>
  <c r="AW62" i="8"/>
  <c r="AT92" i="8"/>
  <c r="AU62" i="8"/>
  <c r="AS92" i="8"/>
  <c r="AT62" i="8"/>
  <c r="AR92" i="8"/>
  <c r="AS62" i="8"/>
  <c r="X92" i="8"/>
  <c r="Y62" i="8"/>
  <c r="J92" i="8"/>
  <c r="K62" i="8"/>
  <c r="AN92" i="8"/>
  <c r="AO62" i="8"/>
  <c r="AK152" i="8"/>
  <c r="AI92" i="8"/>
  <c r="AJ62" i="8"/>
  <c r="K100" i="8"/>
  <c r="L54" i="8"/>
  <c r="AE16" i="8"/>
  <c r="AD138" i="8"/>
  <c r="Z130" i="8"/>
  <c r="AA24" i="8"/>
  <c r="X126" i="8"/>
  <c r="Y28" i="8"/>
  <c r="P110" i="8"/>
  <c r="Q44" i="8"/>
  <c r="Z92" i="8"/>
  <c r="AA62" i="8"/>
  <c r="H94" i="8"/>
  <c r="I60" i="8"/>
  <c r="F163" i="8"/>
  <c r="F160" i="8"/>
  <c r="F162" i="8"/>
  <c r="F164" i="8"/>
  <c r="F158" i="8"/>
  <c r="F82" i="8"/>
  <c r="F76" i="8"/>
  <c r="F159" i="8"/>
  <c r="F165" i="8"/>
  <c r="F78" i="8"/>
  <c r="F75" i="8"/>
  <c r="F74" i="8"/>
  <c r="F73" i="8"/>
  <c r="F77" i="8"/>
  <c r="F166" i="8"/>
  <c r="F161" i="8"/>
  <c r="F157" i="8"/>
  <c r="I96" i="8"/>
  <c r="J58" i="8"/>
  <c r="Q92" i="8"/>
  <c r="R62" i="8"/>
  <c r="AJ92" i="8"/>
  <c r="AK62" i="8"/>
  <c r="N92" i="8"/>
  <c r="O62" i="8"/>
  <c r="AK4" i="8"/>
  <c r="AJ150" i="8"/>
  <c r="AH10" i="8"/>
  <c r="AG144" i="8"/>
  <c r="V122" i="8"/>
  <c r="W32" i="8"/>
  <c r="P92" i="8"/>
  <c r="Q62" i="8"/>
  <c r="AB92" i="8"/>
  <c r="AC62" i="8"/>
  <c r="J98" i="8"/>
  <c r="K56" i="8"/>
  <c r="M92" i="8"/>
  <c r="N62" i="8"/>
  <c r="N106" i="8"/>
  <c r="O48" i="8"/>
  <c r="AP92" i="8"/>
  <c r="AQ62" i="8"/>
  <c r="AC136" i="8"/>
  <c r="AD18" i="8"/>
  <c r="T118" i="8"/>
  <c r="U36" i="8"/>
  <c r="AM92" i="8"/>
  <c r="AN62" i="8"/>
  <c r="H92" i="8"/>
  <c r="I62" i="8"/>
  <c r="G92" i="8"/>
  <c r="H62" i="8"/>
  <c r="O92" i="8"/>
  <c r="P62" i="8"/>
  <c r="T92" i="8"/>
  <c r="U62" i="8"/>
  <c r="AI148" i="8"/>
  <c r="AJ6" i="8"/>
  <c r="L102" i="8"/>
  <c r="M52" i="8"/>
  <c r="AI8" i="8"/>
  <c r="AH146" i="8"/>
  <c r="AE140" i="8"/>
  <c r="AF14" i="8"/>
  <c r="AL92" i="8"/>
  <c r="AM62" i="8"/>
  <c r="S92" i="8"/>
  <c r="T62" i="8"/>
  <c r="Z26" i="8"/>
  <c r="Y128" i="8"/>
  <c r="R114" i="8"/>
  <c r="S40" i="8"/>
  <c r="AK92" i="8"/>
  <c r="AL62" i="8"/>
  <c r="I92" i="8"/>
  <c r="J62" i="8"/>
  <c r="O108" i="8"/>
  <c r="P46" i="8"/>
  <c r="AH92" i="8"/>
  <c r="AI62" i="8"/>
  <c r="AC20" i="8"/>
  <c r="AB134" i="8"/>
  <c r="S116" i="8"/>
  <c r="T38" i="8"/>
  <c r="L92" i="8"/>
  <c r="M62" i="8"/>
  <c r="AF92" i="8"/>
  <c r="AG62" i="8"/>
  <c r="V92" i="8"/>
  <c r="W62" i="8"/>
  <c r="AA92" i="8"/>
  <c r="AB62" i="8"/>
  <c r="W92" i="8"/>
  <c r="X62" i="8"/>
  <c r="K92" i="8"/>
  <c r="L62" i="8"/>
  <c r="AG92" i="8"/>
  <c r="AH62" i="8"/>
  <c r="AQ92" i="8"/>
  <c r="AR62" i="8"/>
  <c r="AC92" i="8"/>
  <c r="AD62" i="8"/>
  <c r="C9" i="10"/>
  <c r="B10" i="10"/>
  <c r="AO92" i="8"/>
  <c r="AP62" i="8"/>
  <c r="M104" i="8"/>
  <c r="N50" i="8"/>
  <c r="AE92" i="8"/>
  <c r="AF62" i="8"/>
  <c r="AD92" i="8"/>
  <c r="AE62" i="8"/>
  <c r="U120" i="8"/>
  <c r="V34" i="8"/>
  <c r="Q112" i="8"/>
  <c r="R42" i="8"/>
  <c r="W124" i="8"/>
  <c r="X30" i="8"/>
  <c r="G161" i="8"/>
  <c r="G74" i="8"/>
  <c r="G159" i="8"/>
  <c r="G166" i="8"/>
  <c r="G158" i="8"/>
  <c r="G73" i="8"/>
  <c r="G82" i="8"/>
  <c r="G160" i="8"/>
  <c r="G76" i="8"/>
  <c r="G78" i="8"/>
  <c r="G164" i="8"/>
  <c r="G77" i="8"/>
  <c r="G163" i="8"/>
  <c r="G165" i="8"/>
  <c r="G75" i="8"/>
  <c r="G157" i="8"/>
  <c r="G162" i="8"/>
  <c r="AA132" i="8"/>
  <c r="AB22" i="8"/>
  <c r="R92" i="8"/>
  <c r="S62" i="8"/>
  <c r="AG12" i="8"/>
  <c r="AF142" i="8"/>
  <c r="Y92" i="8"/>
  <c r="Z62" i="8"/>
  <c r="U92" i="8"/>
  <c r="V62" i="8"/>
  <c r="BF93" i="8" l="1"/>
  <c r="AW93" i="8"/>
  <c r="AX61" i="8"/>
  <c r="AZ93" i="8"/>
  <c r="BA61" i="8"/>
  <c r="BC93" i="8"/>
  <c r="BD61" i="8"/>
  <c r="BA93" i="8"/>
  <c r="BB61" i="8"/>
  <c r="BB93" i="8"/>
  <c r="BC61" i="8"/>
  <c r="AU93" i="8"/>
  <c r="AV61" i="8"/>
  <c r="BD93" i="8"/>
  <c r="BE61" i="8"/>
  <c r="BE94" i="8" s="1"/>
  <c r="AV93" i="8"/>
  <c r="AW61" i="8"/>
  <c r="AY93" i="8"/>
  <c r="AZ61" i="8"/>
  <c r="AX93" i="8"/>
  <c r="AY61" i="8"/>
  <c r="AS93" i="8"/>
  <c r="AT61" i="8"/>
  <c r="AR93" i="8"/>
  <c r="AS61" i="8"/>
  <c r="AT93" i="8"/>
  <c r="AU61" i="8"/>
  <c r="F81" i="8"/>
  <c r="G81" i="8"/>
  <c r="N105" i="8"/>
  <c r="O49" i="8"/>
  <c r="M93" i="8"/>
  <c r="N61" i="8"/>
  <c r="AI93" i="8"/>
  <c r="AJ61" i="8"/>
  <c r="AA25" i="8"/>
  <c r="Z129" i="8"/>
  <c r="AI147" i="8"/>
  <c r="AJ7" i="8"/>
  <c r="AJ149" i="8"/>
  <c r="AK5" i="8"/>
  <c r="P93" i="8"/>
  <c r="Q61" i="8"/>
  <c r="I93" i="8"/>
  <c r="J61" i="8"/>
  <c r="AA93" i="8"/>
  <c r="AB61" i="8"/>
  <c r="Z27" i="8"/>
  <c r="Y127" i="8"/>
  <c r="X125" i="8"/>
  <c r="Y29" i="8"/>
  <c r="V121" i="8"/>
  <c r="W33" i="8"/>
  <c r="AF93" i="8"/>
  <c r="AG61" i="8"/>
  <c r="AD93" i="8"/>
  <c r="AE61" i="8"/>
  <c r="AH93" i="8"/>
  <c r="AI61" i="8"/>
  <c r="X93" i="8"/>
  <c r="Y61" i="8"/>
  <c r="AG93" i="8"/>
  <c r="AH61" i="8"/>
  <c r="J93" i="8"/>
  <c r="K61" i="8"/>
  <c r="S115" i="8"/>
  <c r="T39" i="8"/>
  <c r="T93" i="8"/>
  <c r="U61" i="8"/>
  <c r="AG13" i="8"/>
  <c r="AF141" i="8"/>
  <c r="M103" i="8"/>
  <c r="N51" i="8"/>
  <c r="U119" i="8"/>
  <c r="V35" i="8"/>
  <c r="AQ93" i="8"/>
  <c r="AR61" i="8"/>
  <c r="N93" i="8"/>
  <c r="O61" i="8"/>
  <c r="AC93" i="8"/>
  <c r="AD61" i="8"/>
  <c r="AH145" i="8"/>
  <c r="AI9" i="8"/>
  <c r="O93" i="8"/>
  <c r="P61" i="8"/>
  <c r="R93" i="8"/>
  <c r="S61" i="8"/>
  <c r="F84" i="8"/>
  <c r="F85" i="8" s="1"/>
  <c r="F80" i="8"/>
  <c r="AJ93" i="8"/>
  <c r="AK61" i="8"/>
  <c r="AO93" i="8"/>
  <c r="AP61" i="8"/>
  <c r="Y93" i="8"/>
  <c r="Z61" i="8"/>
  <c r="Z93" i="8"/>
  <c r="AA61" i="8"/>
  <c r="S93" i="8"/>
  <c r="T61" i="8"/>
  <c r="AG143" i="8"/>
  <c r="AH11" i="8"/>
  <c r="AC21" i="8"/>
  <c r="AB133" i="8"/>
  <c r="AP93" i="8"/>
  <c r="AQ61" i="8"/>
  <c r="U93" i="8"/>
  <c r="V61" i="8"/>
  <c r="H93" i="8"/>
  <c r="I61" i="8"/>
  <c r="I68" i="8" s="1"/>
  <c r="H68" i="8"/>
  <c r="AN93" i="8"/>
  <c r="AO61" i="8"/>
  <c r="W123" i="8"/>
  <c r="X31" i="8"/>
  <c r="I95" i="8"/>
  <c r="J59" i="8"/>
  <c r="Q111" i="8"/>
  <c r="R43" i="8"/>
  <c r="AF15" i="8"/>
  <c r="AE139" i="8"/>
  <c r="V93" i="8"/>
  <c r="W61" i="8"/>
  <c r="G80" i="8"/>
  <c r="G84" i="8"/>
  <c r="G85" i="8" s="1"/>
  <c r="R113" i="8"/>
  <c r="S41" i="8"/>
  <c r="AE93" i="8"/>
  <c r="AF61" i="8"/>
  <c r="B11" i="10"/>
  <c r="C10" i="10"/>
  <c r="L93" i="8"/>
  <c r="M61" i="8"/>
  <c r="AB93" i="8"/>
  <c r="AC61" i="8"/>
  <c r="W93" i="8"/>
  <c r="X61" i="8"/>
  <c r="T117" i="8"/>
  <c r="U37" i="8"/>
  <c r="AC135" i="8"/>
  <c r="AD19" i="8"/>
  <c r="P109" i="8"/>
  <c r="Q45" i="8"/>
  <c r="AL93" i="8"/>
  <c r="AM61" i="8"/>
  <c r="AM93" i="8"/>
  <c r="AN61" i="8"/>
  <c r="AE17" i="8"/>
  <c r="AD137" i="8"/>
  <c r="O107" i="8"/>
  <c r="P47" i="8"/>
  <c r="K99" i="8"/>
  <c r="L55" i="8"/>
  <c r="Q93" i="8"/>
  <c r="R61" i="8"/>
  <c r="AK151" i="8"/>
  <c r="AL3" i="8"/>
  <c r="AK93" i="8"/>
  <c r="AL61" i="8"/>
  <c r="J97" i="8"/>
  <c r="K57" i="8"/>
  <c r="AB23" i="8"/>
  <c r="AA131" i="8"/>
  <c r="L101" i="8"/>
  <c r="M53" i="8"/>
  <c r="K93" i="8"/>
  <c r="L61" i="8"/>
  <c r="BF94" i="8" l="1"/>
  <c r="AY94" i="8"/>
  <c r="AZ60" i="8"/>
  <c r="AW94" i="8"/>
  <c r="AX60" i="8"/>
  <c r="AV94" i="8"/>
  <c r="AW60" i="8"/>
  <c r="BB94" i="8"/>
  <c r="BC60" i="8"/>
  <c r="BA94" i="8"/>
  <c r="BB60" i="8"/>
  <c r="AU94" i="8"/>
  <c r="AV60" i="8"/>
  <c r="AZ94" i="8"/>
  <c r="BA60" i="8"/>
  <c r="BC94" i="8"/>
  <c r="BD60" i="8"/>
  <c r="BD94" i="8"/>
  <c r="BE60" i="8"/>
  <c r="BE95" i="8" s="1"/>
  <c r="AX94" i="8"/>
  <c r="AY60" i="8"/>
  <c r="AT94" i="8"/>
  <c r="AU60" i="8"/>
  <c r="AR94" i="8"/>
  <c r="AS60" i="8"/>
  <c r="AS94" i="8"/>
  <c r="AT60" i="8"/>
  <c r="I163" i="8"/>
  <c r="I76" i="8"/>
  <c r="I74" i="8"/>
  <c r="I162" i="8"/>
  <c r="I78" i="8"/>
  <c r="I157" i="8"/>
  <c r="I164" i="8"/>
  <c r="I73" i="8"/>
  <c r="I82" i="8"/>
  <c r="I161" i="8"/>
  <c r="I158" i="8"/>
  <c r="I77" i="8"/>
  <c r="I159" i="8"/>
  <c r="I166" i="8"/>
  <c r="I75" i="8"/>
  <c r="I165" i="8"/>
  <c r="I160" i="8"/>
  <c r="AC22" i="8"/>
  <c r="AB132" i="8"/>
  <c r="U118" i="8"/>
  <c r="V36" i="8"/>
  <c r="K98" i="8"/>
  <c r="L56" i="8"/>
  <c r="AL152" i="8"/>
  <c r="AD136" i="8"/>
  <c r="AE18" i="8"/>
  <c r="S114" i="8"/>
  <c r="T40" i="8"/>
  <c r="W94" i="8"/>
  <c r="X60" i="8"/>
  <c r="AG14" i="8"/>
  <c r="AF140" i="8"/>
  <c r="V94" i="8"/>
  <c r="W60" i="8"/>
  <c r="T94" i="8"/>
  <c r="U60" i="8"/>
  <c r="P94" i="8"/>
  <c r="Q60" i="8"/>
  <c r="AD94" i="8"/>
  <c r="AE60" i="8"/>
  <c r="T116" i="8"/>
  <c r="U38" i="8"/>
  <c r="AH94" i="8"/>
  <c r="AI60" i="8"/>
  <c r="AI94" i="8"/>
  <c r="AJ60" i="8"/>
  <c r="AG94" i="8"/>
  <c r="AH60" i="8"/>
  <c r="J94" i="8"/>
  <c r="K60" i="8"/>
  <c r="AK150" i="8"/>
  <c r="AL4" i="8"/>
  <c r="L100" i="8"/>
  <c r="M54" i="8"/>
  <c r="AM94" i="8"/>
  <c r="AN60" i="8"/>
  <c r="Q110" i="8"/>
  <c r="R44" i="8"/>
  <c r="X94" i="8"/>
  <c r="Y60" i="8"/>
  <c r="M94" i="8"/>
  <c r="N60" i="8"/>
  <c r="X124" i="8"/>
  <c r="Y30" i="8"/>
  <c r="H161" i="8"/>
  <c r="H75" i="8"/>
  <c r="H82" i="8"/>
  <c r="H164" i="8"/>
  <c r="H160" i="8"/>
  <c r="H74" i="8"/>
  <c r="H78" i="8"/>
  <c r="H162" i="8"/>
  <c r="H73" i="8"/>
  <c r="H166" i="8"/>
  <c r="H163" i="8"/>
  <c r="H159" i="8"/>
  <c r="H76" i="8"/>
  <c r="H157" i="8"/>
  <c r="H77" i="8"/>
  <c r="H165" i="8"/>
  <c r="H158" i="8"/>
  <c r="AC134" i="8"/>
  <c r="AD20" i="8"/>
  <c r="Z94" i="8"/>
  <c r="AA60" i="8"/>
  <c r="N104" i="8"/>
  <c r="O50" i="8"/>
  <c r="AH12" i="8"/>
  <c r="AG142" i="8"/>
  <c r="Y126" i="8"/>
  <c r="Z28" i="8"/>
  <c r="Z128" i="8"/>
  <c r="AA26" i="8"/>
  <c r="AB24" i="8"/>
  <c r="AA130" i="8"/>
  <c r="N94" i="8"/>
  <c r="O60" i="8"/>
  <c r="O106" i="8"/>
  <c r="P48" i="8"/>
  <c r="AL94" i="8"/>
  <c r="AM60" i="8"/>
  <c r="AF16" i="8"/>
  <c r="AE138" i="8"/>
  <c r="AF94" i="8"/>
  <c r="AG60" i="8"/>
  <c r="J96" i="8"/>
  <c r="K58" i="8"/>
  <c r="I94" i="8"/>
  <c r="J60" i="8"/>
  <c r="AQ94" i="8"/>
  <c r="AR60" i="8"/>
  <c r="AH144" i="8"/>
  <c r="AI10" i="8"/>
  <c r="AA94" i="8"/>
  <c r="AB60" i="8"/>
  <c r="AK94" i="8"/>
  <c r="AL60" i="8"/>
  <c r="S94" i="8"/>
  <c r="T60" i="8"/>
  <c r="AI146" i="8"/>
  <c r="AJ8" i="8"/>
  <c r="O94" i="8"/>
  <c r="P60" i="8"/>
  <c r="U94" i="8"/>
  <c r="V60" i="8"/>
  <c r="K94" i="8"/>
  <c r="L60" i="8"/>
  <c r="Y94" i="8"/>
  <c r="Z60" i="8"/>
  <c r="AE94" i="8"/>
  <c r="AF60" i="8"/>
  <c r="W122" i="8"/>
  <c r="X32" i="8"/>
  <c r="AB94" i="8"/>
  <c r="AC60" i="8"/>
  <c r="Q94" i="8"/>
  <c r="R60" i="8"/>
  <c r="AK6" i="8"/>
  <c r="AJ148" i="8"/>
  <c r="L94" i="8"/>
  <c r="M60" i="8"/>
  <c r="R94" i="8"/>
  <c r="S60" i="8"/>
  <c r="M102" i="8"/>
  <c r="N52" i="8"/>
  <c r="P108" i="8"/>
  <c r="Q46" i="8"/>
  <c r="AN94" i="8"/>
  <c r="AO60" i="8"/>
  <c r="AC94" i="8"/>
  <c r="AD60" i="8"/>
  <c r="C11" i="10"/>
  <c r="B12" i="10"/>
  <c r="R112" i="8"/>
  <c r="S42" i="8"/>
  <c r="AO94" i="8"/>
  <c r="AP60" i="8"/>
  <c r="AP94" i="8"/>
  <c r="AQ60" i="8"/>
  <c r="V120" i="8"/>
  <c r="W34" i="8"/>
  <c r="AJ94" i="8"/>
  <c r="AK60" i="8"/>
  <c r="BF95" i="8" l="1"/>
  <c r="AY95" i="8"/>
  <c r="AZ59" i="8"/>
  <c r="BD95" i="8"/>
  <c r="BE59" i="8"/>
  <c r="BE96" i="8" s="1"/>
  <c r="AV95" i="8"/>
  <c r="AW59" i="8"/>
  <c r="BC95" i="8"/>
  <c r="BD59" i="8"/>
  <c r="AX95" i="8"/>
  <c r="AY59" i="8"/>
  <c r="AU95" i="8"/>
  <c r="AV59" i="8"/>
  <c r="BA95" i="8"/>
  <c r="BB59" i="8"/>
  <c r="BB95" i="8"/>
  <c r="BC59" i="8"/>
  <c r="AW95" i="8"/>
  <c r="AX59" i="8"/>
  <c r="AZ95" i="8"/>
  <c r="BA59" i="8"/>
  <c r="AS95" i="8"/>
  <c r="AT59" i="8"/>
  <c r="AR95" i="8"/>
  <c r="AS59" i="8"/>
  <c r="AT95" i="8"/>
  <c r="AU59" i="8"/>
  <c r="I81" i="8"/>
  <c r="AD95" i="8"/>
  <c r="AE59" i="8"/>
  <c r="Q109" i="8"/>
  <c r="R45" i="8"/>
  <c r="M95" i="8"/>
  <c r="N59" i="8"/>
  <c r="AC95" i="8"/>
  <c r="AD59" i="8"/>
  <c r="AF95" i="8"/>
  <c r="AG59" i="8"/>
  <c r="L95" i="8"/>
  <c r="M59" i="8"/>
  <c r="AK7" i="8"/>
  <c r="AJ147" i="8"/>
  <c r="AL95" i="8"/>
  <c r="AM59" i="8"/>
  <c r="AJ9" i="8"/>
  <c r="AI145" i="8"/>
  <c r="J95" i="8"/>
  <c r="K59" i="8"/>
  <c r="K68" i="8" s="1"/>
  <c r="J68" i="8"/>
  <c r="AB25" i="8"/>
  <c r="AA129" i="8"/>
  <c r="O105" i="8"/>
  <c r="P49" i="8"/>
  <c r="AE19" i="8"/>
  <c r="AD135" i="8"/>
  <c r="H84" i="8"/>
  <c r="H85" i="8" s="1"/>
  <c r="H80" i="8"/>
  <c r="T115" i="8"/>
  <c r="U39" i="8"/>
  <c r="AD21" i="8"/>
  <c r="AC133" i="8"/>
  <c r="AP95" i="8"/>
  <c r="AQ59" i="8"/>
  <c r="AQ95" i="8"/>
  <c r="AR59" i="8"/>
  <c r="S95" i="8"/>
  <c r="T59" i="8"/>
  <c r="P107" i="8"/>
  <c r="Q47" i="8"/>
  <c r="Y125" i="8"/>
  <c r="Z29" i="8"/>
  <c r="N95" i="8"/>
  <c r="O59" i="8"/>
  <c r="R111" i="8"/>
  <c r="S43" i="8"/>
  <c r="M101" i="8"/>
  <c r="N53" i="8"/>
  <c r="K95" i="8"/>
  <c r="L59" i="8"/>
  <c r="AJ95" i="8"/>
  <c r="AK59" i="8"/>
  <c r="U117" i="8"/>
  <c r="V37" i="8"/>
  <c r="Q95" i="8"/>
  <c r="R59" i="8"/>
  <c r="AG141" i="8"/>
  <c r="AH13" i="8"/>
  <c r="V119" i="8"/>
  <c r="W35" i="8"/>
  <c r="AK95" i="8"/>
  <c r="AL59" i="8"/>
  <c r="AK149" i="8"/>
  <c r="AL5" i="8"/>
  <c r="AG15" i="8"/>
  <c r="AF139" i="8"/>
  <c r="C12" i="10"/>
  <c r="B13" i="10"/>
  <c r="X123" i="8"/>
  <c r="Y31" i="8"/>
  <c r="Z95" i="8"/>
  <c r="AA59" i="8"/>
  <c r="V95" i="8"/>
  <c r="W59" i="8"/>
  <c r="T95" i="8"/>
  <c r="U59" i="8"/>
  <c r="AB95" i="8"/>
  <c r="AC59" i="8"/>
  <c r="K97" i="8"/>
  <c r="L57" i="8"/>
  <c r="AG95" i="8"/>
  <c r="AH59" i="8"/>
  <c r="AM95" i="8"/>
  <c r="AN59" i="8"/>
  <c r="AA95" i="8"/>
  <c r="AB59" i="8"/>
  <c r="W95" i="8"/>
  <c r="X59" i="8"/>
  <c r="X95" i="8"/>
  <c r="Y59" i="8"/>
  <c r="AF17" i="8"/>
  <c r="AE137" i="8"/>
  <c r="I84" i="8"/>
  <c r="I85" i="8" s="1"/>
  <c r="I80" i="8"/>
  <c r="P95" i="8"/>
  <c r="Q59" i="8"/>
  <c r="S113" i="8"/>
  <c r="T41" i="8"/>
  <c r="AO95" i="8"/>
  <c r="AP59" i="8"/>
  <c r="R95" i="8"/>
  <c r="S59" i="8"/>
  <c r="W121" i="8"/>
  <c r="X33" i="8"/>
  <c r="N103" i="8"/>
  <c r="O51" i="8"/>
  <c r="O95" i="8"/>
  <c r="P59" i="8"/>
  <c r="AC23" i="8"/>
  <c r="AB131" i="8"/>
  <c r="Z127" i="8"/>
  <c r="AA27" i="8"/>
  <c r="AH143" i="8"/>
  <c r="AI11" i="8"/>
  <c r="H81" i="8"/>
  <c r="Y95" i="8"/>
  <c r="Z59" i="8"/>
  <c r="AN95" i="8"/>
  <c r="AO59" i="8"/>
  <c r="AL151" i="8"/>
  <c r="AM3" i="8"/>
  <c r="AH95" i="8"/>
  <c r="AI59" i="8"/>
  <c r="AI95" i="8"/>
  <c r="AJ59" i="8"/>
  <c r="AE95" i="8"/>
  <c r="AF59" i="8"/>
  <c r="U95" i="8"/>
  <c r="V59" i="8"/>
  <c r="L99" i="8"/>
  <c r="M55" i="8"/>
  <c r="BF96" i="8" l="1"/>
  <c r="BA96" i="8"/>
  <c r="BB58" i="8"/>
  <c r="BC96" i="8"/>
  <c r="BD58" i="8"/>
  <c r="AV96" i="8"/>
  <c r="AW58" i="8"/>
  <c r="BD96" i="8"/>
  <c r="BE58" i="8"/>
  <c r="BE97" i="8" s="1"/>
  <c r="AU96" i="8"/>
  <c r="AV58" i="8"/>
  <c r="AX96" i="8"/>
  <c r="AY58" i="8"/>
  <c r="BB96" i="8"/>
  <c r="BC58" i="8"/>
  <c r="AY96" i="8"/>
  <c r="AZ58" i="8"/>
  <c r="AW96" i="8"/>
  <c r="AX58" i="8"/>
  <c r="AZ96" i="8"/>
  <c r="BA58" i="8"/>
  <c r="AS96" i="8"/>
  <c r="AT58" i="8"/>
  <c r="AT96" i="8"/>
  <c r="AU58" i="8"/>
  <c r="AR96" i="8"/>
  <c r="AS58" i="8"/>
  <c r="K160" i="8"/>
  <c r="K82" i="8"/>
  <c r="K164" i="8"/>
  <c r="K159" i="8"/>
  <c r="K157" i="8"/>
  <c r="K76" i="8"/>
  <c r="K75" i="8"/>
  <c r="K73" i="8"/>
  <c r="K158" i="8"/>
  <c r="K161" i="8"/>
  <c r="K78" i="8"/>
  <c r="K166" i="8"/>
  <c r="K165" i="8"/>
  <c r="K77" i="8"/>
  <c r="K74" i="8"/>
  <c r="K163" i="8"/>
  <c r="K162" i="8"/>
  <c r="X122" i="8"/>
  <c r="Y32" i="8"/>
  <c r="AP96" i="8"/>
  <c r="AQ58" i="8"/>
  <c r="Q96" i="8"/>
  <c r="R58" i="8"/>
  <c r="X96" i="8"/>
  <c r="Y58" i="8"/>
  <c r="AN96" i="8"/>
  <c r="AO58" i="8"/>
  <c r="L98" i="8"/>
  <c r="M56" i="8"/>
  <c r="U96" i="8"/>
  <c r="V58" i="8"/>
  <c r="AA96" i="8"/>
  <c r="AB58" i="8"/>
  <c r="B14" i="10"/>
  <c r="C13" i="10"/>
  <c r="AG140" i="8"/>
  <c r="AH14" i="8"/>
  <c r="AL96" i="8"/>
  <c r="AM58" i="8"/>
  <c r="W120" i="8"/>
  <c r="X34" i="8"/>
  <c r="R96" i="8"/>
  <c r="S58" i="8"/>
  <c r="AK96" i="8"/>
  <c r="AL58" i="8"/>
  <c r="N102" i="8"/>
  <c r="O52" i="8"/>
  <c r="O96" i="8"/>
  <c r="P58" i="8"/>
  <c r="Q108" i="8"/>
  <c r="R46" i="8"/>
  <c r="AE136" i="8"/>
  <c r="AF18" i="8"/>
  <c r="AC24" i="8"/>
  <c r="AB130" i="8"/>
  <c r="AM152" i="8"/>
  <c r="Z96" i="8"/>
  <c r="AA58" i="8"/>
  <c r="AD22" i="8"/>
  <c r="AC132" i="8"/>
  <c r="AF138" i="8"/>
  <c r="AG16" i="8"/>
  <c r="P106" i="8"/>
  <c r="Q48" i="8"/>
  <c r="AG96" i="8"/>
  <c r="AH58" i="8"/>
  <c r="N96" i="8"/>
  <c r="O58" i="8"/>
  <c r="AE96" i="8"/>
  <c r="AF58" i="8"/>
  <c r="AJ96" i="8"/>
  <c r="AK58" i="8"/>
  <c r="AA128" i="8"/>
  <c r="AB26" i="8"/>
  <c r="O104" i="8"/>
  <c r="P50" i="8"/>
  <c r="S96" i="8"/>
  <c r="T58" i="8"/>
  <c r="Y96" i="8"/>
  <c r="Z58" i="8"/>
  <c r="AH96" i="8"/>
  <c r="AI58" i="8"/>
  <c r="AC96" i="8"/>
  <c r="AD58" i="8"/>
  <c r="W96" i="8"/>
  <c r="X58" i="8"/>
  <c r="Y124" i="8"/>
  <c r="Z30" i="8"/>
  <c r="AL150" i="8"/>
  <c r="AM4" i="8"/>
  <c r="AH142" i="8"/>
  <c r="AI12" i="8"/>
  <c r="V118" i="8"/>
  <c r="W36" i="8"/>
  <c r="L96" i="8"/>
  <c r="M58" i="8"/>
  <c r="S112" i="8"/>
  <c r="T42" i="8"/>
  <c r="AA28" i="8"/>
  <c r="Z126" i="8"/>
  <c r="T96" i="8"/>
  <c r="U58" i="8"/>
  <c r="AQ96" i="8"/>
  <c r="AR58" i="8"/>
  <c r="AE20" i="8"/>
  <c r="AD134" i="8"/>
  <c r="J158" i="8"/>
  <c r="J161" i="8"/>
  <c r="J159" i="8"/>
  <c r="J157" i="8"/>
  <c r="J74" i="8"/>
  <c r="J162" i="8"/>
  <c r="J82" i="8"/>
  <c r="J73" i="8"/>
  <c r="J76" i="8"/>
  <c r="J75" i="8"/>
  <c r="J163" i="8"/>
  <c r="J165" i="8"/>
  <c r="J78" i="8"/>
  <c r="J164" i="8"/>
  <c r="J160" i="8"/>
  <c r="J166" i="8"/>
  <c r="J77" i="8"/>
  <c r="AK8" i="8"/>
  <c r="AJ146" i="8"/>
  <c r="AK148" i="8"/>
  <c r="AL6" i="8"/>
  <c r="V96" i="8"/>
  <c r="W58" i="8"/>
  <c r="P96" i="8"/>
  <c r="Q58" i="8"/>
  <c r="T114" i="8"/>
  <c r="U40" i="8"/>
  <c r="AB96" i="8"/>
  <c r="AC58" i="8"/>
  <c r="M100" i="8"/>
  <c r="N54" i="8"/>
  <c r="AF96" i="8"/>
  <c r="AG58" i="8"/>
  <c r="AI96" i="8"/>
  <c r="AJ58" i="8"/>
  <c r="AO96" i="8"/>
  <c r="AP58" i="8"/>
  <c r="AI144" i="8"/>
  <c r="AJ10" i="8"/>
  <c r="U116" i="8"/>
  <c r="V38" i="8"/>
  <c r="K96" i="8"/>
  <c r="L58" i="8"/>
  <c r="AM96" i="8"/>
  <c r="AN58" i="8"/>
  <c r="M96" i="8"/>
  <c r="N58" i="8"/>
  <c r="AD96" i="8"/>
  <c r="AE58" i="8"/>
  <c r="R110" i="8"/>
  <c r="S44" i="8"/>
  <c r="BF97" i="8" l="1"/>
  <c r="AY97" i="8"/>
  <c r="AZ57" i="8"/>
  <c r="BA97" i="8"/>
  <c r="BB57" i="8"/>
  <c r="AX97" i="8"/>
  <c r="AY57" i="8"/>
  <c r="BC97" i="8"/>
  <c r="BD57" i="8"/>
  <c r="AV97" i="8"/>
  <c r="AW57" i="8"/>
  <c r="AW97" i="8"/>
  <c r="AX57" i="8"/>
  <c r="BB97" i="8"/>
  <c r="BC57" i="8"/>
  <c r="AU97" i="8"/>
  <c r="AV57" i="8"/>
  <c r="AZ97" i="8"/>
  <c r="BA57" i="8"/>
  <c r="BD97" i="8"/>
  <c r="BE57" i="8"/>
  <c r="BE98" i="8" s="1"/>
  <c r="AR97" i="8"/>
  <c r="AS57" i="8"/>
  <c r="AS97" i="8"/>
  <c r="AT57" i="8"/>
  <c r="AT97" i="8"/>
  <c r="AU57" i="8"/>
  <c r="J81" i="8"/>
  <c r="K81" i="8"/>
  <c r="AM5" i="8"/>
  <c r="AL149" i="8"/>
  <c r="V117" i="8"/>
  <c r="W37" i="8"/>
  <c r="N101" i="8"/>
  <c r="O53" i="8"/>
  <c r="S111" i="8"/>
  <c r="T43" i="8"/>
  <c r="N97" i="8"/>
  <c r="O57" i="8"/>
  <c r="L97" i="8"/>
  <c r="M57" i="8"/>
  <c r="AP97" i="8"/>
  <c r="AQ57" i="8"/>
  <c r="AG97" i="8"/>
  <c r="AH57" i="8"/>
  <c r="U115" i="8"/>
  <c r="V39" i="8"/>
  <c r="W97" i="8"/>
  <c r="X57" i="8"/>
  <c r="U97" i="8"/>
  <c r="V57" i="8"/>
  <c r="T113" i="8"/>
  <c r="U41" i="8"/>
  <c r="W119" i="8"/>
  <c r="X35" i="8"/>
  <c r="O97" i="8"/>
  <c r="P57" i="8"/>
  <c r="V97" i="8"/>
  <c r="W57" i="8"/>
  <c r="K80" i="8"/>
  <c r="K84" i="8"/>
  <c r="K85" i="8" s="1"/>
  <c r="AC97" i="8"/>
  <c r="AD57" i="8"/>
  <c r="AL7" i="8"/>
  <c r="AK147" i="8"/>
  <c r="AF19" i="8"/>
  <c r="AE135" i="8"/>
  <c r="AM151" i="8"/>
  <c r="AN3" i="8"/>
  <c r="Z125" i="8"/>
  <c r="AA29" i="8"/>
  <c r="AD97" i="8"/>
  <c r="AE57" i="8"/>
  <c r="Z97" i="8"/>
  <c r="AA57" i="8"/>
  <c r="AC25" i="8"/>
  <c r="AB129" i="8"/>
  <c r="Q107" i="8"/>
  <c r="R47" i="8"/>
  <c r="AG17" i="8"/>
  <c r="AF137" i="8"/>
  <c r="P97" i="8"/>
  <c r="Q57" i="8"/>
  <c r="AL97" i="8"/>
  <c r="AM57" i="8"/>
  <c r="X121" i="8"/>
  <c r="Y33" i="8"/>
  <c r="B15" i="10"/>
  <c r="C14" i="10"/>
  <c r="AO97" i="8"/>
  <c r="AP57" i="8"/>
  <c r="R97" i="8"/>
  <c r="S57" i="8"/>
  <c r="Y123" i="8"/>
  <c r="Z31" i="8"/>
  <c r="M97" i="8"/>
  <c r="N57" i="8"/>
  <c r="AI143" i="8"/>
  <c r="AJ11" i="8"/>
  <c r="P105" i="8"/>
  <c r="Q49" i="8"/>
  <c r="AF97" i="8"/>
  <c r="AG57" i="8"/>
  <c r="AH97" i="8"/>
  <c r="AI57" i="8"/>
  <c r="AE21" i="8"/>
  <c r="AD133" i="8"/>
  <c r="AA97" i="8"/>
  <c r="AB57" i="8"/>
  <c r="AH141" i="8"/>
  <c r="AI13" i="8"/>
  <c r="AB97" i="8"/>
  <c r="AC57" i="8"/>
  <c r="L68" i="8"/>
  <c r="AE97" i="8"/>
  <c r="AF57" i="8"/>
  <c r="AN97" i="8"/>
  <c r="AO57" i="8"/>
  <c r="AJ145" i="8"/>
  <c r="AK9" i="8"/>
  <c r="AJ97" i="8"/>
  <c r="AK57" i="8"/>
  <c r="Q97" i="8"/>
  <c r="R57" i="8"/>
  <c r="J80" i="8"/>
  <c r="J84" i="8"/>
  <c r="J85" i="8" s="1"/>
  <c r="AB27" i="8"/>
  <c r="AA127" i="8"/>
  <c r="X97" i="8"/>
  <c r="Y57" i="8"/>
  <c r="AI97" i="8"/>
  <c r="AJ57" i="8"/>
  <c r="T97" i="8"/>
  <c r="U57" i="8"/>
  <c r="AK97" i="8"/>
  <c r="AL57" i="8"/>
  <c r="AH15" i="8"/>
  <c r="AG139" i="8"/>
  <c r="AC131" i="8"/>
  <c r="AD23" i="8"/>
  <c r="R109" i="8"/>
  <c r="S45" i="8"/>
  <c r="O103" i="8"/>
  <c r="P51" i="8"/>
  <c r="S97" i="8"/>
  <c r="T57" i="8"/>
  <c r="AM97" i="8"/>
  <c r="AN57" i="8"/>
  <c r="M99" i="8"/>
  <c r="N55" i="8"/>
  <c r="Y97" i="8"/>
  <c r="Z57" i="8"/>
  <c r="AQ97" i="8"/>
  <c r="AR57" i="8"/>
  <c r="BF98" i="8" l="1"/>
  <c r="AX98" i="8"/>
  <c r="AY56" i="8"/>
  <c r="AV98" i="8"/>
  <c r="AW56" i="8"/>
  <c r="BD98" i="8"/>
  <c r="BE56" i="8"/>
  <c r="BE99" i="8" s="1"/>
  <c r="AU98" i="8"/>
  <c r="AV56" i="8"/>
  <c r="BA98" i="8"/>
  <c r="BB56" i="8"/>
  <c r="BC98" i="8"/>
  <c r="BD56" i="8"/>
  <c r="AW98" i="8"/>
  <c r="AX56" i="8"/>
  <c r="AY98" i="8"/>
  <c r="AZ56" i="8"/>
  <c r="AZ98" i="8"/>
  <c r="BA56" i="8"/>
  <c r="BB98" i="8"/>
  <c r="BC56" i="8"/>
  <c r="AT98" i="8"/>
  <c r="AU56" i="8"/>
  <c r="AS98" i="8"/>
  <c r="AT56" i="8"/>
  <c r="AR98" i="8"/>
  <c r="AS56" i="8"/>
  <c r="AJ98" i="8"/>
  <c r="AK56" i="8"/>
  <c r="R98" i="8"/>
  <c r="S56" i="8"/>
  <c r="AK146" i="8"/>
  <c r="AL8" i="8"/>
  <c r="AF98" i="8"/>
  <c r="AG56" i="8"/>
  <c r="AB98" i="8"/>
  <c r="AC56" i="8"/>
  <c r="AI98" i="8"/>
  <c r="AJ56" i="8"/>
  <c r="Q106" i="8"/>
  <c r="R48" i="8"/>
  <c r="N98" i="8"/>
  <c r="O56" i="8"/>
  <c r="Y122" i="8"/>
  <c r="Z32" i="8"/>
  <c r="Q98" i="8"/>
  <c r="R56" i="8"/>
  <c r="AF136" i="8"/>
  <c r="AG18" i="8"/>
  <c r="AD98" i="8"/>
  <c r="AE56" i="8"/>
  <c r="W98" i="8"/>
  <c r="X56" i="8"/>
  <c r="U114" i="8"/>
  <c r="V40" i="8"/>
  <c r="X98" i="8"/>
  <c r="Y56" i="8"/>
  <c r="AH98" i="8"/>
  <c r="AI56" i="8"/>
  <c r="M98" i="8"/>
  <c r="N56" i="8"/>
  <c r="N68" i="8" s="1"/>
  <c r="M68" i="8"/>
  <c r="O102" i="8"/>
  <c r="P52" i="8"/>
  <c r="S110" i="8"/>
  <c r="T44" i="8"/>
  <c r="Z98" i="8"/>
  <c r="AA56" i="8"/>
  <c r="AN98" i="8"/>
  <c r="AO56" i="8"/>
  <c r="P104" i="8"/>
  <c r="Q50" i="8"/>
  <c r="U98" i="8"/>
  <c r="V56" i="8"/>
  <c r="AB128" i="8"/>
  <c r="AC26" i="8"/>
  <c r="S98" i="8"/>
  <c r="T56" i="8"/>
  <c r="AE98" i="8"/>
  <c r="AF56" i="8"/>
  <c r="AN152" i="8"/>
  <c r="T112" i="8"/>
  <c r="U42" i="8"/>
  <c r="AM150" i="8"/>
  <c r="AN4" i="8"/>
  <c r="AH140" i="8"/>
  <c r="AI14" i="8"/>
  <c r="AO98" i="8"/>
  <c r="AP56" i="8"/>
  <c r="AJ12" i="8"/>
  <c r="AI142" i="8"/>
  <c r="AG98" i="8"/>
  <c r="AH56" i="8"/>
  <c r="AJ144" i="8"/>
  <c r="AK10" i="8"/>
  <c r="C15" i="10"/>
  <c r="B16" i="10"/>
  <c r="AM98" i="8"/>
  <c r="AN56" i="8"/>
  <c r="R108" i="8"/>
  <c r="S46" i="8"/>
  <c r="AD24" i="8"/>
  <c r="AC130" i="8"/>
  <c r="P98" i="8"/>
  <c r="Q56" i="8"/>
  <c r="X120" i="8"/>
  <c r="Y34" i="8"/>
  <c r="V98" i="8"/>
  <c r="W56" i="8"/>
  <c r="V116" i="8"/>
  <c r="W38" i="8"/>
  <c r="AQ98" i="8"/>
  <c r="AR56" i="8"/>
  <c r="O98" i="8"/>
  <c r="P56" i="8"/>
  <c r="W118" i="8"/>
  <c r="X36" i="8"/>
  <c r="AD132" i="8"/>
  <c r="AE22" i="8"/>
  <c r="Y98" i="8"/>
  <c r="Z56" i="8"/>
  <c r="AK98" i="8"/>
  <c r="AL56" i="8"/>
  <c r="L74" i="8"/>
  <c r="L162" i="8"/>
  <c r="L76" i="8"/>
  <c r="L163" i="8"/>
  <c r="L82" i="8"/>
  <c r="L78" i="8"/>
  <c r="L75" i="8"/>
  <c r="L160" i="8"/>
  <c r="L161" i="8"/>
  <c r="L164" i="8"/>
  <c r="L165" i="8"/>
  <c r="L77" i="8"/>
  <c r="L73" i="8"/>
  <c r="L166" i="8"/>
  <c r="L159" i="8"/>
  <c r="L158" i="8"/>
  <c r="L157" i="8"/>
  <c r="N100" i="8"/>
  <c r="O54" i="8"/>
  <c r="T98" i="8"/>
  <c r="U56" i="8"/>
  <c r="AL98" i="8"/>
  <c r="AM56" i="8"/>
  <c r="AC98" i="8"/>
  <c r="AD56" i="8"/>
  <c r="AF20" i="8"/>
  <c r="AE134" i="8"/>
  <c r="Z124" i="8"/>
  <c r="AA30" i="8"/>
  <c r="AP98" i="8"/>
  <c r="AQ56" i="8"/>
  <c r="AG138" i="8"/>
  <c r="AH16" i="8"/>
  <c r="AA98" i="8"/>
  <c r="AB56" i="8"/>
  <c r="AB28" i="8"/>
  <c r="AA126" i="8"/>
  <c r="AL148" i="8"/>
  <c r="AM6" i="8"/>
  <c r="BF99" i="8" l="1"/>
  <c r="BC99" i="8"/>
  <c r="BD55" i="8"/>
  <c r="BD99" i="8"/>
  <c r="BE55" i="8"/>
  <c r="BE100" i="8" s="1"/>
  <c r="AW99" i="8"/>
  <c r="AX55" i="8"/>
  <c r="AZ99" i="8"/>
  <c r="BA55" i="8"/>
  <c r="AV99" i="8"/>
  <c r="AW55" i="8"/>
  <c r="AU99" i="8"/>
  <c r="AV55" i="8"/>
  <c r="BA99" i="8"/>
  <c r="BB55" i="8"/>
  <c r="AX99" i="8"/>
  <c r="AY55" i="8"/>
  <c r="BB99" i="8"/>
  <c r="BC55" i="8"/>
  <c r="AY99" i="8"/>
  <c r="AZ55" i="8"/>
  <c r="AT99" i="8"/>
  <c r="AU55" i="8"/>
  <c r="AR99" i="8"/>
  <c r="AS55" i="8"/>
  <c r="AS99" i="8"/>
  <c r="AT55" i="8"/>
  <c r="L81" i="8"/>
  <c r="AF135" i="8"/>
  <c r="AG19" i="8"/>
  <c r="AM99" i="8"/>
  <c r="AN55" i="8"/>
  <c r="AL99" i="8"/>
  <c r="AM55" i="8"/>
  <c r="W117" i="8"/>
  <c r="X37" i="8"/>
  <c r="AF99" i="8"/>
  <c r="AG55" i="8"/>
  <c r="T99" i="8"/>
  <c r="U55" i="8"/>
  <c r="Q105" i="8"/>
  <c r="R49" i="8"/>
  <c r="AA99" i="8"/>
  <c r="AB55" i="8"/>
  <c r="N99" i="8"/>
  <c r="O55" i="8"/>
  <c r="O68" i="8" s="1"/>
  <c r="Y99" i="8"/>
  <c r="Z55" i="8"/>
  <c r="X99" i="8"/>
  <c r="Y55" i="8"/>
  <c r="AH17" i="8"/>
  <c r="AG137" i="8"/>
  <c r="Z123" i="8"/>
  <c r="AA31" i="8"/>
  <c r="R107" i="8"/>
  <c r="S47" i="8"/>
  <c r="AC99" i="8"/>
  <c r="AD55" i="8"/>
  <c r="AC27" i="8"/>
  <c r="AB127" i="8"/>
  <c r="AH139" i="8"/>
  <c r="AI15" i="8"/>
  <c r="AB29" i="8"/>
  <c r="AA125" i="8"/>
  <c r="AD99" i="8"/>
  <c r="AE55" i="8"/>
  <c r="O101" i="8"/>
  <c r="P53" i="8"/>
  <c r="X119" i="8"/>
  <c r="Y35" i="8"/>
  <c r="Y121" i="8"/>
  <c r="Z33" i="8"/>
  <c r="AN99" i="8"/>
  <c r="AO55" i="8"/>
  <c r="AK145" i="8"/>
  <c r="AL9" i="8"/>
  <c r="AI141" i="8"/>
  <c r="AJ13" i="8"/>
  <c r="V99" i="8"/>
  <c r="W55" i="8"/>
  <c r="P103" i="8"/>
  <c r="Q51" i="8"/>
  <c r="AL147" i="8"/>
  <c r="AM7" i="8"/>
  <c r="AK99" i="8"/>
  <c r="AL55" i="8"/>
  <c r="N76" i="8"/>
  <c r="N159" i="8"/>
  <c r="N74" i="8"/>
  <c r="N158" i="8"/>
  <c r="N73" i="8"/>
  <c r="N164" i="8"/>
  <c r="N163" i="8"/>
  <c r="N165" i="8"/>
  <c r="N75" i="8"/>
  <c r="N77" i="8"/>
  <c r="N82" i="8"/>
  <c r="N161" i="8"/>
  <c r="N157" i="8"/>
  <c r="N160" i="8"/>
  <c r="N162" i="8"/>
  <c r="N78" i="8"/>
  <c r="N166" i="8"/>
  <c r="AN5" i="8"/>
  <c r="AM149" i="8"/>
  <c r="AE133" i="8"/>
  <c r="AF21" i="8"/>
  <c r="W99" i="8"/>
  <c r="X55" i="8"/>
  <c r="AD131" i="8"/>
  <c r="AE23" i="8"/>
  <c r="AK11" i="8"/>
  <c r="AJ143" i="8"/>
  <c r="U113" i="8"/>
  <c r="V41" i="8"/>
  <c r="AD25" i="8"/>
  <c r="AC129" i="8"/>
  <c r="AO99" i="8"/>
  <c r="AP55" i="8"/>
  <c r="T111" i="8"/>
  <c r="U43" i="8"/>
  <c r="AI99" i="8"/>
  <c r="AJ55" i="8"/>
  <c r="V115" i="8"/>
  <c r="W39" i="8"/>
  <c r="AE99" i="8"/>
  <c r="AF55" i="8"/>
  <c r="R99" i="8"/>
  <c r="S55" i="8"/>
  <c r="O99" i="8"/>
  <c r="P55" i="8"/>
  <c r="AJ99" i="8"/>
  <c r="AK55" i="8"/>
  <c r="AB99" i="8"/>
  <c r="AC55" i="8"/>
  <c r="AQ99" i="8"/>
  <c r="AR55" i="8"/>
  <c r="U99" i="8"/>
  <c r="V55" i="8"/>
  <c r="L80" i="8"/>
  <c r="L84" i="8"/>
  <c r="L85" i="8" s="1"/>
  <c r="Z99" i="8"/>
  <c r="AA55" i="8"/>
  <c r="P99" i="8"/>
  <c r="Q55" i="8"/>
  <c r="Q99" i="8"/>
  <c r="R55" i="8"/>
  <c r="S109" i="8"/>
  <c r="T45" i="8"/>
  <c r="B17" i="10"/>
  <c r="C16" i="10"/>
  <c r="AH99" i="8"/>
  <c r="AI55" i="8"/>
  <c r="AP99" i="8"/>
  <c r="AQ55" i="8"/>
  <c r="AO3" i="8"/>
  <c r="AN151" i="8"/>
  <c r="M161" i="8"/>
  <c r="M160" i="8"/>
  <c r="M78" i="8"/>
  <c r="M76" i="8"/>
  <c r="M157" i="8"/>
  <c r="M77" i="8"/>
  <c r="M159" i="8"/>
  <c r="M74" i="8"/>
  <c r="M164" i="8"/>
  <c r="M73" i="8"/>
  <c r="M75" i="8"/>
  <c r="M166" i="8"/>
  <c r="M163" i="8"/>
  <c r="M162" i="8"/>
  <c r="M165" i="8"/>
  <c r="M158" i="8"/>
  <c r="M82" i="8"/>
  <c r="AG99" i="8"/>
  <c r="AH55" i="8"/>
  <c r="S99" i="8"/>
  <c r="T55" i="8"/>
  <c r="N81" i="8" l="1"/>
  <c r="BF100" i="8"/>
  <c r="AZ100" i="8"/>
  <c r="BA54" i="8"/>
  <c r="AY100" i="8"/>
  <c r="AZ54" i="8"/>
  <c r="AV100" i="8"/>
  <c r="AW54" i="8"/>
  <c r="BA100" i="8"/>
  <c r="BB54" i="8"/>
  <c r="AU100" i="8"/>
  <c r="AV54" i="8"/>
  <c r="BC100" i="8"/>
  <c r="BD54" i="8"/>
  <c r="BB100" i="8"/>
  <c r="BC54" i="8"/>
  <c r="AW100" i="8"/>
  <c r="AX54" i="8"/>
  <c r="AX100" i="8"/>
  <c r="AY54" i="8"/>
  <c r="BD100" i="8"/>
  <c r="BE54" i="8"/>
  <c r="BE101" i="8" s="1"/>
  <c r="AT100" i="8"/>
  <c r="AU54" i="8"/>
  <c r="AS100" i="8"/>
  <c r="AT54" i="8"/>
  <c r="AR100" i="8"/>
  <c r="AS54" i="8"/>
  <c r="O77" i="8"/>
  <c r="O159" i="8"/>
  <c r="O160" i="8"/>
  <c r="O74" i="8"/>
  <c r="O164" i="8"/>
  <c r="O73" i="8"/>
  <c r="O162" i="8"/>
  <c r="O166" i="8"/>
  <c r="O165" i="8"/>
  <c r="O163" i="8"/>
  <c r="O76" i="8"/>
  <c r="O82" i="8"/>
  <c r="O157" i="8"/>
  <c r="O78" i="8"/>
  <c r="O161" i="8"/>
  <c r="O158" i="8"/>
  <c r="O75" i="8"/>
  <c r="T100" i="8"/>
  <c r="U54" i="8"/>
  <c r="AH100" i="8"/>
  <c r="AI54" i="8"/>
  <c r="M81" i="8"/>
  <c r="AQ100" i="8"/>
  <c r="AR54" i="8"/>
  <c r="AK100" i="8"/>
  <c r="AL54" i="8"/>
  <c r="S100" i="8"/>
  <c r="T54" i="8"/>
  <c r="W116" i="8"/>
  <c r="X38" i="8"/>
  <c r="U112" i="8"/>
  <c r="V42" i="8"/>
  <c r="AL100" i="8"/>
  <c r="AM54" i="8"/>
  <c r="AB126" i="8"/>
  <c r="AC28" i="8"/>
  <c r="AC128" i="8"/>
  <c r="AD26" i="8"/>
  <c r="AM100" i="8"/>
  <c r="AN54" i="8"/>
  <c r="AG136" i="8"/>
  <c r="AH18" i="8"/>
  <c r="M80" i="8"/>
  <c r="M84" i="8"/>
  <c r="M85" i="8" s="1"/>
  <c r="R100" i="8"/>
  <c r="S54" i="8"/>
  <c r="AA100" i="8"/>
  <c r="AB54" i="8"/>
  <c r="V100" i="8"/>
  <c r="W54" i="8"/>
  <c r="AC100" i="8"/>
  <c r="AD54" i="8"/>
  <c r="X100" i="8"/>
  <c r="Y54" i="8"/>
  <c r="Q104" i="8"/>
  <c r="R50" i="8"/>
  <c r="AJ142" i="8"/>
  <c r="AK12" i="8"/>
  <c r="AO100" i="8"/>
  <c r="AP54" i="8"/>
  <c r="Y120" i="8"/>
  <c r="Z34" i="8"/>
  <c r="AE100" i="8"/>
  <c r="AF54" i="8"/>
  <c r="AJ14" i="8"/>
  <c r="AI140" i="8"/>
  <c r="AD100" i="8"/>
  <c r="AE54" i="8"/>
  <c r="Z100" i="8"/>
  <c r="AA54" i="8"/>
  <c r="AB100" i="8"/>
  <c r="AC54" i="8"/>
  <c r="U100" i="8"/>
  <c r="V54" i="8"/>
  <c r="C17" i="10"/>
  <c r="B18" i="10"/>
  <c r="P100" i="8"/>
  <c r="Q54" i="8"/>
  <c r="AF100" i="8"/>
  <c r="AG54" i="8"/>
  <c r="AJ100" i="8"/>
  <c r="AK54" i="8"/>
  <c r="AP100" i="8"/>
  <c r="AQ54" i="8"/>
  <c r="AE24" i="8"/>
  <c r="AD130" i="8"/>
  <c r="AK144" i="8"/>
  <c r="AL10" i="8"/>
  <c r="AO4" i="8"/>
  <c r="AN150" i="8"/>
  <c r="AA124" i="8"/>
  <c r="AB30" i="8"/>
  <c r="AH138" i="8"/>
  <c r="AI16" i="8"/>
  <c r="X118" i="8"/>
  <c r="Y36" i="8"/>
  <c r="AN100" i="8"/>
  <c r="AO54" i="8"/>
  <c r="AO152" i="8"/>
  <c r="AI100" i="8"/>
  <c r="AJ54" i="8"/>
  <c r="T110" i="8"/>
  <c r="U44" i="8"/>
  <c r="Q100" i="8"/>
  <c r="R54" i="8"/>
  <c r="V114" i="8"/>
  <c r="W40" i="8"/>
  <c r="AE132" i="8"/>
  <c r="AF22" i="8"/>
  <c r="AF134" i="8"/>
  <c r="AG20" i="8"/>
  <c r="N84" i="8"/>
  <c r="N85" i="8" s="1"/>
  <c r="N80" i="8"/>
  <c r="AM148" i="8"/>
  <c r="AN6" i="8"/>
  <c r="W100" i="8"/>
  <c r="X54" i="8"/>
  <c r="AL146" i="8"/>
  <c r="AM8" i="8"/>
  <c r="Z122" i="8"/>
  <c r="AA32" i="8"/>
  <c r="P102" i="8"/>
  <c r="Q52" i="8"/>
  <c r="S108" i="8"/>
  <c r="T46" i="8"/>
  <c r="Y100" i="8"/>
  <c r="Z54" i="8"/>
  <c r="O100" i="8"/>
  <c r="P54" i="8"/>
  <c r="R106" i="8"/>
  <c r="S48" i="8"/>
  <c r="AG100" i="8"/>
  <c r="AH54" i="8"/>
  <c r="BF101" i="8" l="1"/>
  <c r="AY101" i="8"/>
  <c r="AZ53" i="8"/>
  <c r="BC101" i="8"/>
  <c r="BD53" i="8"/>
  <c r="AV101" i="8"/>
  <c r="AW53" i="8"/>
  <c r="BB101" i="8"/>
  <c r="BC53" i="8"/>
  <c r="AZ101" i="8"/>
  <c r="BA53" i="8"/>
  <c r="AX101" i="8"/>
  <c r="AY53" i="8"/>
  <c r="BD101" i="8"/>
  <c r="BE53" i="8"/>
  <c r="BE102" i="8" s="1"/>
  <c r="AW101" i="8"/>
  <c r="AX53" i="8"/>
  <c r="BA101" i="8"/>
  <c r="BB53" i="8"/>
  <c r="AU101" i="8"/>
  <c r="AV53" i="8"/>
  <c r="AR101" i="8"/>
  <c r="AS53" i="8"/>
  <c r="AT101" i="8"/>
  <c r="AU53" i="8"/>
  <c r="AS101" i="8"/>
  <c r="AT53" i="8"/>
  <c r="O81" i="8"/>
  <c r="AC29" i="8"/>
  <c r="AB125" i="8"/>
  <c r="R105" i="8"/>
  <c r="S49" i="8"/>
  <c r="AD101" i="8"/>
  <c r="AE53" i="8"/>
  <c r="AB101" i="8"/>
  <c r="AC53" i="8"/>
  <c r="AI101" i="8"/>
  <c r="AJ53" i="8"/>
  <c r="AJ101" i="8"/>
  <c r="AK53" i="8"/>
  <c r="AP3" i="8"/>
  <c r="AO151" i="8"/>
  <c r="P101" i="8"/>
  <c r="Q53" i="8"/>
  <c r="Q68" i="8" s="1"/>
  <c r="P68" i="8"/>
  <c r="AA123" i="8"/>
  <c r="AB31" i="8"/>
  <c r="W115" i="8"/>
  <c r="X39" i="8"/>
  <c r="AO101" i="8"/>
  <c r="AP53" i="8"/>
  <c r="AJ15" i="8"/>
  <c r="AI139" i="8"/>
  <c r="AM9" i="8"/>
  <c r="AL145" i="8"/>
  <c r="AE131" i="8"/>
  <c r="AF23" i="8"/>
  <c r="AK101" i="8"/>
  <c r="AL53" i="8"/>
  <c r="Q101" i="8"/>
  <c r="R53" i="8"/>
  <c r="AC101" i="8"/>
  <c r="AD53" i="8"/>
  <c r="AE101" i="8"/>
  <c r="AF53" i="8"/>
  <c r="AK13" i="8"/>
  <c r="AJ141" i="8"/>
  <c r="Z121" i="8"/>
  <c r="AA33" i="8"/>
  <c r="AK143" i="8"/>
  <c r="AL11" i="8"/>
  <c r="AH137" i="8"/>
  <c r="AI17" i="8"/>
  <c r="AE25" i="8"/>
  <c r="AD129" i="8"/>
  <c r="AM101" i="8"/>
  <c r="AN53" i="8"/>
  <c r="X117" i="8"/>
  <c r="Y37" i="8"/>
  <c r="T109" i="8"/>
  <c r="U45" i="8"/>
  <c r="X101" i="8"/>
  <c r="Y53" i="8"/>
  <c r="AG21" i="8"/>
  <c r="AF133" i="8"/>
  <c r="U111" i="8"/>
  <c r="V43" i="8"/>
  <c r="AQ101" i="8"/>
  <c r="AR53" i="8"/>
  <c r="AF101" i="8"/>
  <c r="AG53" i="8"/>
  <c r="Y101" i="8"/>
  <c r="Z53" i="8"/>
  <c r="W101" i="8"/>
  <c r="X53" i="8"/>
  <c r="S101" i="8"/>
  <c r="T53" i="8"/>
  <c r="AL101" i="8"/>
  <c r="AM53" i="8"/>
  <c r="U101" i="8"/>
  <c r="V53" i="8"/>
  <c r="AH101" i="8"/>
  <c r="AI53" i="8"/>
  <c r="S107" i="8"/>
  <c r="T47" i="8"/>
  <c r="Z101" i="8"/>
  <c r="AA53" i="8"/>
  <c r="Q103" i="8"/>
  <c r="R51" i="8"/>
  <c r="AN7" i="8"/>
  <c r="AM147" i="8"/>
  <c r="AO5" i="8"/>
  <c r="AN149" i="8"/>
  <c r="AH19" i="8"/>
  <c r="AG135" i="8"/>
  <c r="R101" i="8"/>
  <c r="S53" i="8"/>
  <c r="Y119" i="8"/>
  <c r="Z35" i="8"/>
  <c r="AG101" i="8"/>
  <c r="AH53" i="8"/>
  <c r="B19" i="10"/>
  <c r="C18" i="10"/>
  <c r="V101" i="8"/>
  <c r="W53" i="8"/>
  <c r="AA101" i="8"/>
  <c r="AB53" i="8"/>
  <c r="AP101" i="8"/>
  <c r="AQ53" i="8"/>
  <c r="AN101" i="8"/>
  <c r="AO53" i="8"/>
  <c r="AC127" i="8"/>
  <c r="AD27" i="8"/>
  <c r="V113" i="8"/>
  <c r="W41" i="8"/>
  <c r="T101" i="8"/>
  <c r="U53" i="8"/>
  <c r="O80" i="8"/>
  <c r="O84" i="8"/>
  <c r="O85" i="8" s="1"/>
  <c r="BF102" i="8" l="1"/>
  <c r="AU102" i="8"/>
  <c r="AV52" i="8"/>
  <c r="AV102" i="8"/>
  <c r="AW52" i="8"/>
  <c r="AX102" i="8"/>
  <c r="AY52" i="8"/>
  <c r="AY102" i="8"/>
  <c r="AZ52" i="8"/>
  <c r="BC102" i="8"/>
  <c r="BD52" i="8"/>
  <c r="BD102" i="8"/>
  <c r="BE52" i="8"/>
  <c r="BE103" i="8" s="1"/>
  <c r="BB102" i="8"/>
  <c r="BC52" i="8"/>
  <c r="BA102" i="8"/>
  <c r="BB52" i="8"/>
  <c r="AW102" i="8"/>
  <c r="AX52" i="8"/>
  <c r="AZ102" i="8"/>
  <c r="BA52" i="8"/>
  <c r="AR102" i="8"/>
  <c r="AS52" i="8"/>
  <c r="AT102" i="8"/>
  <c r="AU52" i="8"/>
  <c r="AS102" i="8"/>
  <c r="AT52" i="8"/>
  <c r="U102" i="8"/>
  <c r="V52" i="8"/>
  <c r="AD128" i="8"/>
  <c r="AE26" i="8"/>
  <c r="Q76" i="8"/>
  <c r="Q163" i="8"/>
  <c r="Q159" i="8"/>
  <c r="Q165" i="8"/>
  <c r="Q160" i="8"/>
  <c r="Q74" i="8"/>
  <c r="Q82" i="8"/>
  <c r="Q73" i="8"/>
  <c r="Q78" i="8"/>
  <c r="Q77" i="8"/>
  <c r="Q164" i="8"/>
  <c r="Q157" i="8"/>
  <c r="Q75" i="8"/>
  <c r="Q158" i="8"/>
  <c r="Q166" i="8"/>
  <c r="Q161" i="8"/>
  <c r="Q162" i="8"/>
  <c r="AB102" i="8"/>
  <c r="AC52" i="8"/>
  <c r="AN148" i="8"/>
  <c r="AO6" i="8"/>
  <c r="AI102" i="8"/>
  <c r="AJ52" i="8"/>
  <c r="AM102" i="8"/>
  <c r="AN52" i="8"/>
  <c r="AN102" i="8"/>
  <c r="AO52" i="8"/>
  <c r="X116" i="8"/>
  <c r="Y38" i="8"/>
  <c r="P77" i="8"/>
  <c r="F13" i="11" s="1"/>
  <c r="P74" i="8"/>
  <c r="F10" i="11" s="1"/>
  <c r="P163" i="8"/>
  <c r="P162" i="8"/>
  <c r="P75" i="8"/>
  <c r="F11" i="11" s="1"/>
  <c r="P76" i="8"/>
  <c r="F12" i="11" s="1"/>
  <c r="P82" i="8"/>
  <c r="P78" i="8"/>
  <c r="F14" i="11" s="1"/>
  <c r="P164" i="8"/>
  <c r="P159" i="8"/>
  <c r="P161" i="8"/>
  <c r="P73" i="8"/>
  <c r="F9" i="11" s="1"/>
  <c r="P165" i="8"/>
  <c r="P160" i="8"/>
  <c r="P158" i="8"/>
  <c r="P157" i="8"/>
  <c r="P166" i="8"/>
  <c r="AP152" i="8"/>
  <c r="AC126" i="8"/>
  <c r="AD28" i="8"/>
  <c r="W114" i="8"/>
  <c r="X40" i="8"/>
  <c r="Z120" i="8"/>
  <c r="AA34" i="8"/>
  <c r="R104" i="8"/>
  <c r="S50" i="8"/>
  <c r="AG102" i="8"/>
  <c r="AH52" i="8"/>
  <c r="Y102" i="8"/>
  <c r="Z52" i="8"/>
  <c r="AJ16" i="8"/>
  <c r="AI138" i="8"/>
  <c r="AM10" i="8"/>
  <c r="AL144" i="8"/>
  <c r="AD102" i="8"/>
  <c r="AE52" i="8"/>
  <c r="AL102" i="8"/>
  <c r="AM52" i="8"/>
  <c r="AK14" i="8"/>
  <c r="AJ140" i="8"/>
  <c r="Q102" i="8"/>
  <c r="R52" i="8"/>
  <c r="AK102" i="8"/>
  <c r="AL52" i="8"/>
  <c r="AC102" i="8"/>
  <c r="AD52" i="8"/>
  <c r="S106" i="8"/>
  <c r="T48" i="8"/>
  <c r="S102" i="8"/>
  <c r="T52" i="8"/>
  <c r="AQ102" i="8"/>
  <c r="AR52" i="8"/>
  <c r="B20" i="10"/>
  <c r="C19" i="10"/>
  <c r="AO150" i="8"/>
  <c r="AP4" i="8"/>
  <c r="T108" i="8"/>
  <c r="U46" i="8"/>
  <c r="X102" i="8"/>
  <c r="Y52" i="8"/>
  <c r="AO102" i="8"/>
  <c r="AP52" i="8"/>
  <c r="W102" i="8"/>
  <c r="X52" i="8"/>
  <c r="AH102" i="8"/>
  <c r="AI52" i="8"/>
  <c r="V102" i="8"/>
  <c r="W52" i="8"/>
  <c r="Y118" i="8"/>
  <c r="Z36" i="8"/>
  <c r="AL12" i="8"/>
  <c r="AK142" i="8"/>
  <c r="AP102" i="8"/>
  <c r="AQ52" i="8"/>
  <c r="AC30" i="8"/>
  <c r="AB124" i="8"/>
  <c r="AI18" i="8"/>
  <c r="AH136" i="8"/>
  <c r="AA102" i="8"/>
  <c r="AB52" i="8"/>
  <c r="T102" i="8"/>
  <c r="U52" i="8"/>
  <c r="Z102" i="8"/>
  <c r="AA52" i="8"/>
  <c r="V112" i="8"/>
  <c r="W42" i="8"/>
  <c r="AG134" i="8"/>
  <c r="AH20" i="8"/>
  <c r="U110" i="8"/>
  <c r="V44" i="8"/>
  <c r="AE130" i="8"/>
  <c r="AF24" i="8"/>
  <c r="AA122" i="8"/>
  <c r="AB32" i="8"/>
  <c r="AF102" i="8"/>
  <c r="AG52" i="8"/>
  <c r="R102" i="8"/>
  <c r="S52" i="8"/>
  <c r="AG22" i="8"/>
  <c r="AF132" i="8"/>
  <c r="AN8" i="8"/>
  <c r="AM146" i="8"/>
  <c r="AJ102" i="8"/>
  <c r="AK52" i="8"/>
  <c r="AE102" i="8"/>
  <c r="AF52" i="8"/>
  <c r="BF103" i="8" l="1"/>
  <c r="F15" i="11"/>
  <c r="F16" i="11" s="1"/>
  <c r="AU103" i="8"/>
  <c r="AV51" i="8"/>
  <c r="BA103" i="8"/>
  <c r="BB51" i="8"/>
  <c r="BB103" i="8"/>
  <c r="BC51" i="8"/>
  <c r="AZ103" i="8"/>
  <c r="BA51" i="8"/>
  <c r="AW103" i="8"/>
  <c r="AX51" i="8"/>
  <c r="AX103" i="8"/>
  <c r="AY51" i="8"/>
  <c r="BC103" i="8"/>
  <c r="BD51" i="8"/>
  <c r="BD103" i="8"/>
  <c r="BE51" i="8"/>
  <c r="BE104" i="8" s="1"/>
  <c r="AY103" i="8"/>
  <c r="AZ51" i="8"/>
  <c r="AV103" i="8"/>
  <c r="AW51" i="8"/>
  <c r="AT103" i="8"/>
  <c r="AU51" i="8"/>
  <c r="AS103" i="8"/>
  <c r="AT51" i="8"/>
  <c r="AR103" i="8"/>
  <c r="AS51" i="8"/>
  <c r="Q81" i="8"/>
  <c r="P81" i="8"/>
  <c r="AD29" i="8"/>
  <c r="AC125" i="8"/>
  <c r="AN103" i="8"/>
  <c r="AO51" i="8"/>
  <c r="AP5" i="8"/>
  <c r="AO149" i="8"/>
  <c r="V103" i="8"/>
  <c r="W51" i="8"/>
  <c r="AK103" i="8"/>
  <c r="AL51" i="8"/>
  <c r="S103" i="8"/>
  <c r="T51" i="8"/>
  <c r="AB123" i="8"/>
  <c r="AC31" i="8"/>
  <c r="AH135" i="8"/>
  <c r="AI19" i="8"/>
  <c r="U103" i="8"/>
  <c r="V51" i="8"/>
  <c r="AQ103" i="8"/>
  <c r="AR51" i="8"/>
  <c r="W103" i="8"/>
  <c r="X51" i="8"/>
  <c r="X103" i="8"/>
  <c r="Y51" i="8"/>
  <c r="Y103" i="8"/>
  <c r="Z51" i="8"/>
  <c r="AP151" i="8"/>
  <c r="AQ3" i="8"/>
  <c r="AK15" i="8"/>
  <c r="AJ139" i="8"/>
  <c r="P84" i="8"/>
  <c r="P85" i="8" s="1"/>
  <c r="P80" i="8"/>
  <c r="Q84" i="8"/>
  <c r="Q85" i="8" s="1"/>
  <c r="Q80" i="8"/>
  <c r="AG133" i="8"/>
  <c r="AH21" i="8"/>
  <c r="W113" i="8"/>
  <c r="X41" i="8"/>
  <c r="C20" i="10"/>
  <c r="E5" i="10"/>
  <c r="K82" i="10"/>
  <c r="AE82" i="10"/>
  <c r="E82" i="10"/>
  <c r="D82" i="10"/>
  <c r="AF82" i="10"/>
  <c r="I82" i="10"/>
  <c r="AL82" i="10"/>
  <c r="Y82" i="10"/>
  <c r="F82" i="10"/>
  <c r="T82" i="10"/>
  <c r="X82" i="10"/>
  <c r="AR82" i="10"/>
  <c r="M82" i="10"/>
  <c r="H82" i="10"/>
  <c r="J82" i="10"/>
  <c r="O82" i="10"/>
  <c r="V82" i="10"/>
  <c r="C82" i="10"/>
  <c r="R82" i="10"/>
  <c r="AJ82" i="10"/>
  <c r="AP82" i="10"/>
  <c r="AC82" i="10"/>
  <c r="G82" i="10"/>
  <c r="U82" i="10"/>
  <c r="AM82" i="10"/>
  <c r="S82" i="10"/>
  <c r="AH82" i="10"/>
  <c r="AD82" i="10"/>
  <c r="AA82" i="10"/>
  <c r="Z82" i="10"/>
  <c r="P82" i="10"/>
  <c r="L82" i="10"/>
  <c r="AB82" i="10"/>
  <c r="N82" i="10"/>
  <c r="AG82" i="10"/>
  <c r="W82" i="10"/>
  <c r="AQ82" i="10"/>
  <c r="AN82" i="10"/>
  <c r="AK82" i="10"/>
  <c r="AO82" i="10"/>
  <c r="Q82" i="10"/>
  <c r="AI82" i="10"/>
  <c r="R103" i="8"/>
  <c r="S51" i="8"/>
  <c r="S68" i="8" s="1"/>
  <c r="AE103" i="8"/>
  <c r="AF51" i="8"/>
  <c r="AA121" i="8"/>
  <c r="AB33" i="8"/>
  <c r="AI137" i="8"/>
  <c r="AJ17" i="8"/>
  <c r="AL103" i="8"/>
  <c r="AM51" i="8"/>
  <c r="AM103" i="8"/>
  <c r="AN51" i="8"/>
  <c r="Z103" i="8"/>
  <c r="AA51" i="8"/>
  <c r="S105" i="8"/>
  <c r="T49" i="8"/>
  <c r="X115" i="8"/>
  <c r="Y39" i="8"/>
  <c r="Y117" i="8"/>
  <c r="Z37" i="8"/>
  <c r="AO103" i="8"/>
  <c r="AP51" i="8"/>
  <c r="AJ103" i="8"/>
  <c r="AK51" i="8"/>
  <c r="AC103" i="8"/>
  <c r="AD51" i="8"/>
  <c r="AE129" i="8"/>
  <c r="AF25" i="8"/>
  <c r="R68" i="8"/>
  <c r="AG23" i="8"/>
  <c r="AF131" i="8"/>
  <c r="AM11" i="8"/>
  <c r="AL143" i="8"/>
  <c r="AD103" i="8"/>
  <c r="AE51" i="8"/>
  <c r="AL13" i="8"/>
  <c r="AK141" i="8"/>
  <c r="AH103" i="8"/>
  <c r="AI51" i="8"/>
  <c r="AE27" i="8"/>
  <c r="AD127" i="8"/>
  <c r="AO7" i="8"/>
  <c r="AN147" i="8"/>
  <c r="Z119" i="8"/>
  <c r="AA35" i="8"/>
  <c r="T107" i="8"/>
  <c r="U47" i="8"/>
  <c r="AF103" i="8"/>
  <c r="AG51" i="8"/>
  <c r="AG103" i="8"/>
  <c r="AH51" i="8"/>
  <c r="V111" i="8"/>
  <c r="W43" i="8"/>
  <c r="AA103" i="8"/>
  <c r="AB51" i="8"/>
  <c r="AB103" i="8"/>
  <c r="AC51" i="8"/>
  <c r="AI103" i="8"/>
  <c r="AJ51" i="8"/>
  <c r="AP103" i="8"/>
  <c r="AQ51" i="8"/>
  <c r="U109" i="8"/>
  <c r="V45" i="8"/>
  <c r="T103" i="8"/>
  <c r="U51" i="8"/>
  <c r="AN9" i="8"/>
  <c r="AM145" i="8"/>
  <c r="BF104" i="8" l="1"/>
  <c r="AW104" i="8"/>
  <c r="AX50" i="8"/>
  <c r="AY104" i="8"/>
  <c r="AZ50" i="8"/>
  <c r="BA104" i="8"/>
  <c r="BB50" i="8"/>
  <c r="BB104" i="8"/>
  <c r="BC50" i="8"/>
  <c r="AU104" i="8"/>
  <c r="AV50" i="8"/>
  <c r="AZ104" i="8"/>
  <c r="BA50" i="8"/>
  <c r="BD104" i="8"/>
  <c r="BE50" i="8"/>
  <c r="BE105" i="8" s="1"/>
  <c r="AX104" i="8"/>
  <c r="AY50" i="8"/>
  <c r="BC104" i="8"/>
  <c r="BD50" i="8"/>
  <c r="AV104" i="8"/>
  <c r="AW50" i="8"/>
  <c r="AT104" i="8"/>
  <c r="AU50" i="8"/>
  <c r="AS104" i="8"/>
  <c r="AT50" i="8"/>
  <c r="AR104" i="8"/>
  <c r="AS50" i="8"/>
  <c r="W112" i="8"/>
  <c r="X42" i="8"/>
  <c r="AI104" i="8"/>
  <c r="AJ50" i="8"/>
  <c r="AM12" i="8"/>
  <c r="AL142" i="8"/>
  <c r="AN10" i="8"/>
  <c r="AM144" i="8"/>
  <c r="R157" i="8"/>
  <c r="R164" i="8"/>
  <c r="R158" i="8"/>
  <c r="R76" i="8"/>
  <c r="R161" i="8"/>
  <c r="R166" i="8"/>
  <c r="R160" i="8"/>
  <c r="R82" i="8"/>
  <c r="R75" i="8"/>
  <c r="R77" i="8"/>
  <c r="R159" i="8"/>
  <c r="R74" i="8"/>
  <c r="R162" i="8"/>
  <c r="R73" i="8"/>
  <c r="R78" i="8"/>
  <c r="R163" i="8"/>
  <c r="R165" i="8"/>
  <c r="AA104" i="8"/>
  <c r="AB50" i="8"/>
  <c r="AM104" i="8"/>
  <c r="AN50" i="8"/>
  <c r="AF104" i="8"/>
  <c r="AG50" i="8"/>
  <c r="X114" i="8"/>
  <c r="Y40" i="8"/>
  <c r="AL14" i="8"/>
  <c r="AK140" i="8"/>
  <c r="AC124" i="8"/>
  <c r="AD30" i="8"/>
  <c r="AL104" i="8"/>
  <c r="AM50" i="8"/>
  <c r="V110" i="8"/>
  <c r="W44" i="8"/>
  <c r="AB104" i="8"/>
  <c r="AC50" i="8"/>
  <c r="AO148" i="8"/>
  <c r="AP6" i="8"/>
  <c r="AE104" i="8"/>
  <c r="AF50" i="8"/>
  <c r="AF130" i="8"/>
  <c r="AG24" i="8"/>
  <c r="AK104" i="8"/>
  <c r="AL50" i="8"/>
  <c r="Z118" i="8"/>
  <c r="AA36" i="8"/>
  <c r="S159" i="8"/>
  <c r="S74" i="8"/>
  <c r="S164" i="8"/>
  <c r="S157" i="8"/>
  <c r="S78" i="8"/>
  <c r="S76" i="8"/>
  <c r="S158" i="8"/>
  <c r="S166" i="8"/>
  <c r="S161" i="8"/>
  <c r="S165" i="8"/>
  <c r="S82" i="8"/>
  <c r="S77" i="8"/>
  <c r="S162" i="8"/>
  <c r="S73" i="8"/>
  <c r="S160" i="8"/>
  <c r="S163" i="8"/>
  <c r="S75" i="8"/>
  <c r="AQ152" i="8"/>
  <c r="Y104" i="8"/>
  <c r="Z50" i="8"/>
  <c r="AI136" i="8"/>
  <c r="AJ18" i="8"/>
  <c r="AP150" i="8"/>
  <c r="AQ4" i="8"/>
  <c r="AJ104" i="8"/>
  <c r="AK50" i="8"/>
  <c r="AG104" i="8"/>
  <c r="AH50" i="8"/>
  <c r="AN146" i="8"/>
  <c r="AO8" i="8"/>
  <c r="AA120" i="8"/>
  <c r="AB34" i="8"/>
  <c r="T106" i="8"/>
  <c r="U48" i="8"/>
  <c r="AN104" i="8"/>
  <c r="AO50" i="8"/>
  <c r="AB122" i="8"/>
  <c r="AC32" i="8"/>
  <c r="S104" i="8"/>
  <c r="T50" i="8"/>
  <c r="F5" i="10"/>
  <c r="E6" i="10"/>
  <c r="T104" i="8"/>
  <c r="U50" i="8"/>
  <c r="W104" i="8"/>
  <c r="X50" i="8"/>
  <c r="AO104" i="8"/>
  <c r="AP50" i="8"/>
  <c r="AE28" i="8"/>
  <c r="AD126" i="8"/>
  <c r="U104" i="8"/>
  <c r="V50" i="8"/>
  <c r="AQ104" i="8"/>
  <c r="AR50" i="8"/>
  <c r="AC104" i="8"/>
  <c r="AD50" i="8"/>
  <c r="AH104" i="8"/>
  <c r="AI50" i="8"/>
  <c r="U108" i="8"/>
  <c r="V46" i="8"/>
  <c r="AF26" i="8"/>
  <c r="AE128" i="8"/>
  <c r="AG132" i="8"/>
  <c r="AH22" i="8"/>
  <c r="AD104" i="8"/>
  <c r="AE50" i="8"/>
  <c r="AP104" i="8"/>
  <c r="AQ50" i="8"/>
  <c r="Y116" i="8"/>
  <c r="Z38" i="8"/>
  <c r="AK16" i="8"/>
  <c r="AJ138" i="8"/>
  <c r="AI20" i="8"/>
  <c r="AH134" i="8"/>
  <c r="Z104" i="8"/>
  <c r="AA50" i="8"/>
  <c r="X104" i="8"/>
  <c r="Y50" i="8"/>
  <c r="V104" i="8"/>
  <c r="W50" i="8"/>
  <c r="BF105" i="8" l="1"/>
  <c r="AW105" i="8"/>
  <c r="AX49" i="8"/>
  <c r="AY105" i="8"/>
  <c r="AZ49" i="8"/>
  <c r="BA105" i="8"/>
  <c r="BB49" i="8"/>
  <c r="BC105" i="8"/>
  <c r="BD49" i="8"/>
  <c r="AZ105" i="8"/>
  <c r="BA49" i="8"/>
  <c r="AU105" i="8"/>
  <c r="AV49" i="8"/>
  <c r="BD105" i="8"/>
  <c r="BE49" i="8"/>
  <c r="BE106" i="8" s="1"/>
  <c r="AV105" i="8"/>
  <c r="AW49" i="8"/>
  <c r="BB105" i="8"/>
  <c r="BC49" i="8"/>
  <c r="AX105" i="8"/>
  <c r="AY49" i="8"/>
  <c r="AT105" i="8"/>
  <c r="AU49" i="8"/>
  <c r="AR105" i="8"/>
  <c r="AS49" i="8"/>
  <c r="AS105" i="8"/>
  <c r="AT49" i="8"/>
  <c r="S81" i="8"/>
  <c r="R81" i="8"/>
  <c r="AC105" i="8"/>
  <c r="AD49" i="8"/>
  <c r="Y105" i="8"/>
  <c r="Z49" i="8"/>
  <c r="AH133" i="8"/>
  <c r="AI21" i="8"/>
  <c r="AJ19" i="8"/>
  <c r="AI135" i="8"/>
  <c r="AF27" i="8"/>
  <c r="AE127" i="8"/>
  <c r="AC123" i="8"/>
  <c r="AD31" i="8"/>
  <c r="AP149" i="8"/>
  <c r="AQ5" i="8"/>
  <c r="W111" i="8"/>
  <c r="X43" i="8"/>
  <c r="AM13" i="8"/>
  <c r="AL141" i="8"/>
  <c r="AJ105" i="8"/>
  <c r="AK49" i="8"/>
  <c r="T105" i="8"/>
  <c r="U49" i="8"/>
  <c r="T68" i="8"/>
  <c r="Z105" i="8"/>
  <c r="AA49" i="8"/>
  <c r="AQ105" i="8"/>
  <c r="AR49" i="8"/>
  <c r="AD105" i="8"/>
  <c r="AE49" i="8"/>
  <c r="U107" i="8"/>
  <c r="V47" i="8"/>
  <c r="V105" i="8"/>
  <c r="W49" i="8"/>
  <c r="X105" i="8"/>
  <c r="Y49" i="8"/>
  <c r="E7" i="10"/>
  <c r="F6" i="10"/>
  <c r="AO105" i="8"/>
  <c r="AP49" i="8"/>
  <c r="AJ137" i="8"/>
  <c r="AK17" i="8"/>
  <c r="W105" i="8"/>
  <c r="X49" i="8"/>
  <c r="AA105" i="8"/>
  <c r="AB49" i="8"/>
  <c r="Z117" i="8"/>
  <c r="AA37" i="8"/>
  <c r="AE105" i="8"/>
  <c r="AF49" i="8"/>
  <c r="AI105" i="8"/>
  <c r="AJ49" i="8"/>
  <c r="AP105" i="8"/>
  <c r="AQ49" i="8"/>
  <c r="AB121" i="8"/>
  <c r="AC33" i="8"/>
  <c r="AH105" i="8"/>
  <c r="AI49" i="8"/>
  <c r="S84" i="8"/>
  <c r="S85" i="8" s="1"/>
  <c r="S80" i="8"/>
  <c r="AL105" i="8"/>
  <c r="AM49" i="8"/>
  <c r="AF105" i="8"/>
  <c r="AG49" i="8"/>
  <c r="AE29" i="8"/>
  <c r="AD125" i="8"/>
  <c r="AG105" i="8"/>
  <c r="AH49" i="8"/>
  <c r="AB105" i="8"/>
  <c r="AC49" i="8"/>
  <c r="AO9" i="8"/>
  <c r="AN145" i="8"/>
  <c r="R84" i="8"/>
  <c r="R85" i="8" s="1"/>
  <c r="R80" i="8"/>
  <c r="X113" i="8"/>
  <c r="Y41" i="8"/>
  <c r="AG25" i="8"/>
  <c r="AF129" i="8"/>
  <c r="U105" i="8"/>
  <c r="V49" i="8"/>
  <c r="AR3" i="8"/>
  <c r="AQ151" i="8"/>
  <c r="AL15" i="8"/>
  <c r="AK139" i="8"/>
  <c r="V109" i="8"/>
  <c r="W45" i="8"/>
  <c r="AO147" i="8"/>
  <c r="AP7" i="8"/>
  <c r="AK105" i="8"/>
  <c r="AL49" i="8"/>
  <c r="AA119" i="8"/>
  <c r="AB35" i="8"/>
  <c r="AG131" i="8"/>
  <c r="AH23" i="8"/>
  <c r="AM105" i="8"/>
  <c r="AN49" i="8"/>
  <c r="Y115" i="8"/>
  <c r="Z39" i="8"/>
  <c r="AN105" i="8"/>
  <c r="AO49" i="8"/>
  <c r="AN11" i="8"/>
  <c r="AM143" i="8"/>
  <c r="BF106" i="8" l="1"/>
  <c r="AW106" i="8"/>
  <c r="AX48" i="8"/>
  <c r="AV106" i="8"/>
  <c r="AW48" i="8"/>
  <c r="BD106" i="8"/>
  <c r="BE48" i="8"/>
  <c r="BE107" i="8" s="1"/>
  <c r="AZ106" i="8"/>
  <c r="BA48" i="8"/>
  <c r="AU106" i="8"/>
  <c r="AV48" i="8"/>
  <c r="BC106" i="8"/>
  <c r="BD48" i="8"/>
  <c r="BA106" i="8"/>
  <c r="BB48" i="8"/>
  <c r="BB106" i="8"/>
  <c r="BC48" i="8"/>
  <c r="AX106" i="8"/>
  <c r="AY48" i="8"/>
  <c r="AY106" i="8"/>
  <c r="AZ48" i="8"/>
  <c r="AS106" i="8"/>
  <c r="AT48" i="8"/>
  <c r="AT106" i="8"/>
  <c r="AU48" i="8"/>
  <c r="AR106" i="8"/>
  <c r="AS48" i="8"/>
  <c r="AO10" i="8"/>
  <c r="AN144" i="8"/>
  <c r="AL106" i="8"/>
  <c r="AM48" i="8"/>
  <c r="AL140" i="8"/>
  <c r="AM14" i="8"/>
  <c r="Y114" i="8"/>
  <c r="Z40" i="8"/>
  <c r="AF28" i="8"/>
  <c r="AE126" i="8"/>
  <c r="AI106" i="8"/>
  <c r="AJ48" i="8"/>
  <c r="AQ106" i="8"/>
  <c r="AR48" i="8"/>
  <c r="AF106" i="8"/>
  <c r="AG48" i="8"/>
  <c r="X106" i="8"/>
  <c r="Y48" i="8"/>
  <c r="AP106" i="8"/>
  <c r="AQ48" i="8"/>
  <c r="Y106" i="8"/>
  <c r="Z48" i="8"/>
  <c r="U106" i="8"/>
  <c r="V48" i="8"/>
  <c r="V68" i="8" s="1"/>
  <c r="U68" i="8"/>
  <c r="Z106" i="8"/>
  <c r="AA48" i="8"/>
  <c r="AH132" i="8"/>
  <c r="AI22" i="8"/>
  <c r="W110" i="8"/>
  <c r="X44" i="8"/>
  <c r="AO106" i="8"/>
  <c r="AP48" i="8"/>
  <c r="AN106" i="8"/>
  <c r="AO48" i="8"/>
  <c r="AH106" i="8"/>
  <c r="AI48" i="8"/>
  <c r="AG106" i="8"/>
  <c r="AH48" i="8"/>
  <c r="V108" i="8"/>
  <c r="W46" i="8"/>
  <c r="AA106" i="8"/>
  <c r="AB48" i="8"/>
  <c r="AN12" i="8"/>
  <c r="AM142" i="8"/>
  <c r="AR4" i="8"/>
  <c r="AQ150" i="8"/>
  <c r="AK18" i="8"/>
  <c r="AJ136" i="8"/>
  <c r="AB120" i="8"/>
  <c r="AC34" i="8"/>
  <c r="AQ6" i="8"/>
  <c r="AP148" i="8"/>
  <c r="AR152" i="8"/>
  <c r="AO146" i="8"/>
  <c r="AP8" i="8"/>
  <c r="AC122" i="8"/>
  <c r="AD32" i="8"/>
  <c r="AJ106" i="8"/>
  <c r="AK48" i="8"/>
  <c r="AB106" i="8"/>
  <c r="AC48" i="8"/>
  <c r="AL16" i="8"/>
  <c r="AK138" i="8"/>
  <c r="AK106" i="8"/>
  <c r="AL48" i="8"/>
  <c r="X112" i="8"/>
  <c r="Y42" i="8"/>
  <c r="AI134" i="8"/>
  <c r="AJ20" i="8"/>
  <c r="AD106" i="8"/>
  <c r="AE48" i="8"/>
  <c r="Z116" i="8"/>
  <c r="AA38" i="8"/>
  <c r="V106" i="8"/>
  <c r="W48" i="8"/>
  <c r="AH24" i="8"/>
  <c r="AG130" i="8"/>
  <c r="AC106" i="8"/>
  <c r="AD48" i="8"/>
  <c r="AM106" i="8"/>
  <c r="AN48" i="8"/>
  <c r="AA118" i="8"/>
  <c r="AB36" i="8"/>
  <c r="E8" i="10"/>
  <c r="F7" i="10"/>
  <c r="W106" i="8"/>
  <c r="X48" i="8"/>
  <c r="AE106" i="8"/>
  <c r="AF48" i="8"/>
  <c r="T163" i="8"/>
  <c r="T161" i="8"/>
  <c r="T73" i="8"/>
  <c r="T158" i="8"/>
  <c r="T160" i="8"/>
  <c r="T166" i="8"/>
  <c r="T74" i="8"/>
  <c r="T78" i="8"/>
  <c r="T162" i="8"/>
  <c r="T76" i="8"/>
  <c r="T157" i="8"/>
  <c r="T82" i="8"/>
  <c r="T75" i="8"/>
  <c r="T165" i="8"/>
  <c r="T164" i="8"/>
  <c r="T159" i="8"/>
  <c r="T77" i="8"/>
  <c r="AD124" i="8"/>
  <c r="AE30" i="8"/>
  <c r="AG26" i="8"/>
  <c r="AF128" i="8"/>
  <c r="BF107" i="8" l="1"/>
  <c r="AU107" i="8"/>
  <c r="AV47" i="8"/>
  <c r="AZ107" i="8"/>
  <c r="BA47" i="8"/>
  <c r="BC107" i="8"/>
  <c r="BD47" i="8"/>
  <c r="BD107" i="8"/>
  <c r="BE47" i="8"/>
  <c r="BE108" i="8" s="1"/>
  <c r="BA107" i="8"/>
  <c r="BB47" i="8"/>
  <c r="AW107" i="8"/>
  <c r="AX47" i="8"/>
  <c r="AY107" i="8"/>
  <c r="AZ47" i="8"/>
  <c r="BB107" i="8"/>
  <c r="BC47" i="8"/>
  <c r="AV107" i="8"/>
  <c r="AW47" i="8"/>
  <c r="AX107" i="8"/>
  <c r="AY47" i="8"/>
  <c r="AR151" i="8"/>
  <c r="AS3" i="8"/>
  <c r="AS107" i="8"/>
  <c r="AT47" i="8"/>
  <c r="AT107" i="8"/>
  <c r="AU47" i="8"/>
  <c r="AR107" i="8"/>
  <c r="AS47" i="8"/>
  <c r="V75" i="8"/>
  <c r="V161" i="8"/>
  <c r="V76" i="8"/>
  <c r="V160" i="8"/>
  <c r="V164" i="8"/>
  <c r="V159" i="8"/>
  <c r="V158" i="8"/>
  <c r="V73" i="8"/>
  <c r="V165" i="8"/>
  <c r="V77" i="8"/>
  <c r="V82" i="8"/>
  <c r="V157" i="8"/>
  <c r="V163" i="8"/>
  <c r="V166" i="8"/>
  <c r="V74" i="8"/>
  <c r="V78" i="8"/>
  <c r="V162" i="8"/>
  <c r="AF29" i="8"/>
  <c r="AE125" i="8"/>
  <c r="T80" i="8"/>
  <c r="T84" i="8"/>
  <c r="T85" i="8" s="1"/>
  <c r="F8" i="10"/>
  <c r="E9" i="10"/>
  <c r="AN107" i="8"/>
  <c r="AO47" i="8"/>
  <c r="Y113" i="8"/>
  <c r="Z41" i="8"/>
  <c r="AC121" i="8"/>
  <c r="AD33" i="8"/>
  <c r="AN143" i="8"/>
  <c r="AO11" i="8"/>
  <c r="AI133" i="8"/>
  <c r="AJ21" i="8"/>
  <c r="U82" i="8"/>
  <c r="U162" i="8"/>
  <c r="U75" i="8"/>
  <c r="U164" i="8"/>
  <c r="U157" i="8"/>
  <c r="U73" i="8"/>
  <c r="U158" i="8"/>
  <c r="U77" i="8"/>
  <c r="U163" i="8"/>
  <c r="U74" i="8"/>
  <c r="U166" i="8"/>
  <c r="U78" i="8"/>
  <c r="U165" i="8"/>
  <c r="U76" i="8"/>
  <c r="U161" i="8"/>
  <c r="U159" i="8"/>
  <c r="U160" i="8"/>
  <c r="AG107" i="8"/>
  <c r="AH47" i="8"/>
  <c r="AJ107" i="8"/>
  <c r="AK47" i="8"/>
  <c r="AN13" i="8"/>
  <c r="AM141" i="8"/>
  <c r="X107" i="8"/>
  <c r="Y47" i="8"/>
  <c r="AB119" i="8"/>
  <c r="AC35" i="8"/>
  <c r="AA117" i="8"/>
  <c r="AB37" i="8"/>
  <c r="AK107" i="8"/>
  <c r="AL47" i="8"/>
  <c r="AQ7" i="8"/>
  <c r="AP147" i="8"/>
  <c r="AB107" i="8"/>
  <c r="AC47" i="8"/>
  <c r="AH107" i="8"/>
  <c r="AI47" i="8"/>
  <c r="AO107" i="8"/>
  <c r="AP47" i="8"/>
  <c r="V107" i="8"/>
  <c r="W47" i="8"/>
  <c r="Z107" i="8"/>
  <c r="AA47" i="8"/>
  <c r="Z115" i="8"/>
  <c r="AA39" i="8"/>
  <c r="T81" i="8"/>
  <c r="AH131" i="8"/>
  <c r="AI23" i="8"/>
  <c r="AJ135" i="8"/>
  <c r="AK19" i="8"/>
  <c r="AL107" i="8"/>
  <c r="AM47" i="8"/>
  <c r="AM15" i="8"/>
  <c r="AL139" i="8"/>
  <c r="AR5" i="8"/>
  <c r="AS4" i="8" s="1"/>
  <c r="AQ149" i="8"/>
  <c r="X111" i="8"/>
  <c r="Y43" i="8"/>
  <c r="AA107" i="8"/>
  <c r="AB47" i="8"/>
  <c r="Y107" i="8"/>
  <c r="Z47" i="8"/>
  <c r="AM107" i="8"/>
  <c r="AN47" i="8"/>
  <c r="AP9" i="8"/>
  <c r="AO145" i="8"/>
  <c r="AG129" i="8"/>
  <c r="AH25" i="8"/>
  <c r="AF107" i="8"/>
  <c r="AG47" i="8"/>
  <c r="AD107" i="8"/>
  <c r="AE47" i="8"/>
  <c r="W107" i="8"/>
  <c r="X47" i="8"/>
  <c r="AE107" i="8"/>
  <c r="AF47" i="8"/>
  <c r="AC107" i="8"/>
  <c r="AD47" i="8"/>
  <c r="AE31" i="8"/>
  <c r="AD123" i="8"/>
  <c r="AK137" i="8"/>
  <c r="AL17" i="8"/>
  <c r="W109" i="8"/>
  <c r="X45" i="8"/>
  <c r="AI107" i="8"/>
  <c r="AJ47" i="8"/>
  <c r="AP107" i="8"/>
  <c r="AQ47" i="8"/>
  <c r="AQ107" i="8"/>
  <c r="AR47" i="8"/>
  <c r="AG27" i="8"/>
  <c r="AF127" i="8"/>
  <c r="BF108" i="8" l="1"/>
  <c r="BC108" i="8"/>
  <c r="BD46" i="8"/>
  <c r="AX108" i="8"/>
  <c r="AY46" i="8"/>
  <c r="BA108" i="8"/>
  <c r="BB46" i="8"/>
  <c r="AY108" i="8"/>
  <c r="AZ46" i="8"/>
  <c r="AU108" i="8"/>
  <c r="AV46" i="8"/>
  <c r="AW108" i="8"/>
  <c r="AX46" i="8"/>
  <c r="AZ108" i="8"/>
  <c r="BA46" i="8"/>
  <c r="BB108" i="8"/>
  <c r="BC46" i="8"/>
  <c r="BD108" i="8"/>
  <c r="BE46" i="8"/>
  <c r="BE109" i="8" s="1"/>
  <c r="AV108" i="8"/>
  <c r="AW46" i="8"/>
  <c r="AS108" i="8"/>
  <c r="AT46" i="8"/>
  <c r="AT108" i="8"/>
  <c r="AU46" i="8"/>
  <c r="AS151" i="8"/>
  <c r="AT3" i="8"/>
  <c r="AS152" i="8"/>
  <c r="AR108" i="8"/>
  <c r="AS46" i="8"/>
  <c r="AE124" i="8"/>
  <c r="AF30" i="8"/>
  <c r="AN108" i="8"/>
  <c r="AO46" i="8"/>
  <c r="AB108" i="8"/>
  <c r="AC46" i="8"/>
  <c r="AA108" i="8"/>
  <c r="AB46" i="8"/>
  <c r="AQ148" i="8"/>
  <c r="AR6" i="8"/>
  <c r="AB118" i="8"/>
  <c r="AC36" i="8"/>
  <c r="Y108" i="8"/>
  <c r="Z46" i="8"/>
  <c r="AH108" i="8"/>
  <c r="AI46" i="8"/>
  <c r="AG128" i="8"/>
  <c r="AH26" i="8"/>
  <c r="AG108" i="8"/>
  <c r="AH46" i="8"/>
  <c r="Z108" i="8"/>
  <c r="AA46" i="8"/>
  <c r="Y112" i="8"/>
  <c r="Z42" i="8"/>
  <c r="AA116" i="8"/>
  <c r="AB38" i="8"/>
  <c r="W108" i="8"/>
  <c r="X46" i="8"/>
  <c r="X68" i="8" s="1"/>
  <c r="W68" i="8"/>
  <c r="AC120" i="8"/>
  <c r="AD34" i="8"/>
  <c r="AK108" i="8"/>
  <c r="AL46" i="8"/>
  <c r="U81" i="8"/>
  <c r="Z114" i="8"/>
  <c r="AA40" i="8"/>
  <c r="F9" i="10"/>
  <c r="E10" i="10"/>
  <c r="AJ108" i="8"/>
  <c r="AK46" i="8"/>
  <c r="AF108" i="8"/>
  <c r="AG46" i="8"/>
  <c r="AE108" i="8"/>
  <c r="AF46" i="8"/>
  <c r="AQ8" i="8"/>
  <c r="AP146" i="8"/>
  <c r="AM140" i="8"/>
  <c r="AN14" i="8"/>
  <c r="AK136" i="8"/>
  <c r="AL18" i="8"/>
  <c r="AI108" i="8"/>
  <c r="AJ46" i="8"/>
  <c r="U80" i="8"/>
  <c r="U84" i="8"/>
  <c r="U85" i="8" s="1"/>
  <c r="AG28" i="8"/>
  <c r="AF126" i="8"/>
  <c r="AL138" i="8"/>
  <c r="AM16" i="8"/>
  <c r="AH130" i="8"/>
  <c r="AI24" i="8"/>
  <c r="AM108" i="8"/>
  <c r="AN46" i="8"/>
  <c r="AE32" i="8"/>
  <c r="AD122" i="8"/>
  <c r="AO108" i="8"/>
  <c r="AP46" i="8"/>
  <c r="V81" i="8"/>
  <c r="AQ108" i="8"/>
  <c r="AR46" i="8"/>
  <c r="X110" i="8"/>
  <c r="Y44" i="8"/>
  <c r="AD108" i="8"/>
  <c r="AE46" i="8"/>
  <c r="X108" i="8"/>
  <c r="Y46" i="8"/>
  <c r="AR150" i="8"/>
  <c r="AI132" i="8"/>
  <c r="AJ22" i="8"/>
  <c r="AP108" i="8"/>
  <c r="AQ46" i="8"/>
  <c r="AC108" i="8"/>
  <c r="AD46" i="8"/>
  <c r="AL108" i="8"/>
  <c r="AM46" i="8"/>
  <c r="AN142" i="8"/>
  <c r="AO12" i="8"/>
  <c r="AK20" i="8"/>
  <c r="AJ134" i="8"/>
  <c r="AO144" i="8"/>
  <c r="AP10" i="8"/>
  <c r="V84" i="8"/>
  <c r="V85" i="8" s="1"/>
  <c r="V80" i="8"/>
  <c r="BF109" i="8" l="1"/>
  <c r="AU109" i="8"/>
  <c r="AV45" i="8"/>
  <c r="AW109" i="8"/>
  <c r="AX45" i="8"/>
  <c r="BC109" i="8"/>
  <c r="BD45" i="8"/>
  <c r="AX109" i="8"/>
  <c r="AY45" i="8"/>
  <c r="AZ109" i="8"/>
  <c r="BA45" i="8"/>
  <c r="AY109" i="8"/>
  <c r="AZ45" i="8"/>
  <c r="BA109" i="8"/>
  <c r="BB45" i="8"/>
  <c r="AV109" i="8"/>
  <c r="AW45" i="8"/>
  <c r="BB109" i="8"/>
  <c r="BC45" i="8"/>
  <c r="BD109" i="8"/>
  <c r="BE45" i="8"/>
  <c r="BE110" i="8" s="1"/>
  <c r="AS109" i="8"/>
  <c r="AT45" i="8"/>
  <c r="AT152" i="8"/>
  <c r="AT109" i="8"/>
  <c r="AU45" i="8"/>
  <c r="AR109" i="8"/>
  <c r="AS45" i="8"/>
  <c r="AR149" i="8"/>
  <c r="AS5" i="8"/>
  <c r="AM109" i="8"/>
  <c r="AN45" i="8"/>
  <c r="AE109" i="8"/>
  <c r="AF45" i="8"/>
  <c r="AJ109" i="8"/>
  <c r="AK45" i="8"/>
  <c r="AN141" i="8"/>
  <c r="AO13" i="8"/>
  <c r="AF109" i="8"/>
  <c r="AG45" i="8"/>
  <c r="AK109" i="8"/>
  <c r="AL45" i="8"/>
  <c r="AA115" i="8"/>
  <c r="AB39" i="8"/>
  <c r="X109" i="8"/>
  <c r="Y45" i="8"/>
  <c r="Y68" i="8" s="1"/>
  <c r="Z113" i="8"/>
  <c r="AA41" i="8"/>
  <c r="AH109" i="8"/>
  <c r="AI45" i="8"/>
  <c r="Z109" i="8"/>
  <c r="AA45" i="8"/>
  <c r="AC109" i="8"/>
  <c r="AD45" i="8"/>
  <c r="AG29" i="8"/>
  <c r="AF125" i="8"/>
  <c r="AK135" i="8"/>
  <c r="AL19" i="8"/>
  <c r="AP145" i="8"/>
  <c r="AQ9" i="8"/>
  <c r="AP11" i="8"/>
  <c r="AO143" i="8"/>
  <c r="AD109" i="8"/>
  <c r="AE45" i="8"/>
  <c r="AP109" i="8"/>
  <c r="AQ45" i="8"/>
  <c r="AE123" i="8"/>
  <c r="AF31" i="8"/>
  <c r="AJ23" i="8"/>
  <c r="AI131" i="8"/>
  <c r="AE33" i="8"/>
  <c r="AD121" i="8"/>
  <c r="AI109" i="8"/>
  <c r="AJ45" i="8"/>
  <c r="AJ133" i="8"/>
  <c r="AK21" i="8"/>
  <c r="Y109" i="8"/>
  <c r="Z45" i="8"/>
  <c r="X160" i="8"/>
  <c r="X159" i="8"/>
  <c r="X76" i="8"/>
  <c r="X161" i="8"/>
  <c r="X166" i="8"/>
  <c r="X162" i="8"/>
  <c r="X82" i="8"/>
  <c r="X74" i="8"/>
  <c r="X163" i="8"/>
  <c r="X165" i="8"/>
  <c r="X77" i="8"/>
  <c r="X78" i="8"/>
  <c r="X75" i="8"/>
  <c r="X158" i="8"/>
  <c r="X157" i="8"/>
  <c r="X164" i="8"/>
  <c r="X73" i="8"/>
  <c r="AN109" i="8"/>
  <c r="AO45" i="8"/>
  <c r="AG127" i="8"/>
  <c r="AH27" i="8"/>
  <c r="AM17" i="8"/>
  <c r="AL137" i="8"/>
  <c r="AG109" i="8"/>
  <c r="AH45" i="8"/>
  <c r="E11" i="10"/>
  <c r="F10" i="10"/>
  <c r="AB117" i="8"/>
  <c r="AC37" i="8"/>
  <c r="AA109" i="8"/>
  <c r="AB45" i="8"/>
  <c r="AC119" i="8"/>
  <c r="AD35" i="8"/>
  <c r="AB109" i="8"/>
  <c r="AC45" i="8"/>
  <c r="AO109" i="8"/>
  <c r="AP45" i="8"/>
  <c r="AQ109" i="8"/>
  <c r="AR45" i="8"/>
  <c r="Y111" i="8"/>
  <c r="Z43" i="8"/>
  <c r="AM139" i="8"/>
  <c r="AN15" i="8"/>
  <c r="AR7" i="8"/>
  <c r="AS6" i="8" s="1"/>
  <c r="AQ147" i="8"/>
  <c r="AL109" i="8"/>
  <c r="AM45" i="8"/>
  <c r="W78" i="8"/>
  <c r="W74" i="8"/>
  <c r="W163" i="8"/>
  <c r="W73" i="8"/>
  <c r="W76" i="8"/>
  <c r="W82" i="8"/>
  <c r="W159" i="8"/>
  <c r="W164" i="8"/>
  <c r="W77" i="8"/>
  <c r="W160" i="8"/>
  <c r="W158" i="8"/>
  <c r="W162" i="8"/>
  <c r="W166" i="8"/>
  <c r="W157" i="8"/>
  <c r="W165" i="8"/>
  <c r="W75" i="8"/>
  <c r="W161" i="8"/>
  <c r="AI25" i="8"/>
  <c r="AH129" i="8"/>
  <c r="BF110" i="8" l="1"/>
  <c r="AW110" i="8"/>
  <c r="AX44" i="8"/>
  <c r="AZ110" i="8"/>
  <c r="BA44" i="8"/>
  <c r="AY110" i="8"/>
  <c r="AZ44" i="8"/>
  <c r="AX110" i="8"/>
  <c r="AY44" i="8"/>
  <c r="BC110" i="8"/>
  <c r="BD44" i="8"/>
  <c r="BB110" i="8"/>
  <c r="BC44" i="8"/>
  <c r="BA110" i="8"/>
  <c r="BB44" i="8"/>
  <c r="BD110" i="8"/>
  <c r="BE44" i="8"/>
  <c r="BE111" i="8" s="1"/>
  <c r="AV110" i="8"/>
  <c r="AW44" i="8"/>
  <c r="AU110" i="8"/>
  <c r="AV44" i="8"/>
  <c r="AS149" i="8"/>
  <c r="AT5" i="8"/>
  <c r="AS110" i="8"/>
  <c r="AT44" i="8"/>
  <c r="AS150" i="8"/>
  <c r="AT4" i="8"/>
  <c r="AT110" i="8"/>
  <c r="AU44" i="8"/>
  <c r="AR110" i="8"/>
  <c r="AS44" i="8"/>
  <c r="X81" i="8"/>
  <c r="W81" i="8"/>
  <c r="Y78" i="8"/>
  <c r="Y82" i="8"/>
  <c r="Y160" i="8"/>
  <c r="Y158" i="8"/>
  <c r="Y75" i="8"/>
  <c r="Y161" i="8"/>
  <c r="Y157" i="8"/>
  <c r="Y77" i="8"/>
  <c r="Y73" i="8"/>
  <c r="Y159" i="8"/>
  <c r="Y163" i="8"/>
  <c r="Y165" i="8"/>
  <c r="Y74" i="8"/>
  <c r="Y164" i="8"/>
  <c r="Y162" i="8"/>
  <c r="Y76" i="8"/>
  <c r="Y166" i="8"/>
  <c r="W80" i="8"/>
  <c r="W84" i="8"/>
  <c r="W85" i="8" s="1"/>
  <c r="AM110" i="8"/>
  <c r="AN44" i="8"/>
  <c r="AC110" i="8"/>
  <c r="AD44" i="8"/>
  <c r="AC118" i="8"/>
  <c r="AD36" i="8"/>
  <c r="AN16" i="8"/>
  <c r="AM138" i="8"/>
  <c r="AK134" i="8"/>
  <c r="AL20" i="8"/>
  <c r="AJ132" i="8"/>
  <c r="AK22" i="8"/>
  <c r="AL136" i="8"/>
  <c r="AM18" i="8"/>
  <c r="AH28" i="8"/>
  <c r="AG126" i="8"/>
  <c r="AA114" i="8"/>
  <c r="AB40" i="8"/>
  <c r="AL110" i="8"/>
  <c r="AM44" i="8"/>
  <c r="Z112" i="8"/>
  <c r="AA42" i="8"/>
  <c r="AH110" i="8"/>
  <c r="AI44" i="8"/>
  <c r="AH128" i="8"/>
  <c r="AI26" i="8"/>
  <c r="X84" i="8"/>
  <c r="X85" i="8" s="1"/>
  <c r="X80" i="8"/>
  <c r="AF124" i="8"/>
  <c r="AG30" i="8"/>
  <c r="AE110" i="8"/>
  <c r="AF44" i="8"/>
  <c r="AP144" i="8"/>
  <c r="AQ10" i="8"/>
  <c r="AD110" i="8"/>
  <c r="AE44" i="8"/>
  <c r="AI110" i="8"/>
  <c r="AJ44" i="8"/>
  <c r="AB116" i="8"/>
  <c r="AC38" i="8"/>
  <c r="AP12" i="8"/>
  <c r="AO142" i="8"/>
  <c r="AF110" i="8"/>
  <c r="AG44" i="8"/>
  <c r="AI130" i="8"/>
  <c r="AJ24" i="8"/>
  <c r="AP110" i="8"/>
  <c r="AQ44" i="8"/>
  <c r="AB110" i="8"/>
  <c r="AC44" i="8"/>
  <c r="Z110" i="8"/>
  <c r="AA44" i="8"/>
  <c r="AF32" i="8"/>
  <c r="AE122" i="8"/>
  <c r="AR8" i="8"/>
  <c r="AQ146" i="8"/>
  <c r="Y110" i="8"/>
  <c r="Z44" i="8"/>
  <c r="AG110" i="8"/>
  <c r="AH44" i="8"/>
  <c r="AR148" i="8"/>
  <c r="AO14" i="8"/>
  <c r="AN140" i="8"/>
  <c r="AD120" i="8"/>
  <c r="AE34" i="8"/>
  <c r="E12" i="10"/>
  <c r="F11" i="10"/>
  <c r="AO110" i="8"/>
  <c r="AP44" i="8"/>
  <c r="AJ110" i="8"/>
  <c r="AK44" i="8"/>
  <c r="AQ110" i="8"/>
  <c r="AR44" i="8"/>
  <c r="AA110" i="8"/>
  <c r="AB44" i="8"/>
  <c r="AK110" i="8"/>
  <c r="AL44" i="8"/>
  <c r="AN110" i="8"/>
  <c r="AO44" i="8"/>
  <c r="BF111" i="8" l="1"/>
  <c r="AU111" i="8"/>
  <c r="AV43" i="8"/>
  <c r="AV111" i="8"/>
  <c r="AW43" i="8"/>
  <c r="BC111" i="8"/>
  <c r="BD43" i="8"/>
  <c r="AY111" i="8"/>
  <c r="AZ43" i="8"/>
  <c r="BA111" i="8"/>
  <c r="BB43" i="8"/>
  <c r="AW111" i="8"/>
  <c r="AX43" i="8"/>
  <c r="BB111" i="8"/>
  <c r="BC43" i="8"/>
  <c r="BD111" i="8"/>
  <c r="BE43" i="8"/>
  <c r="BE112" i="8" s="1"/>
  <c r="AZ111" i="8"/>
  <c r="BA43" i="8"/>
  <c r="AX111" i="8"/>
  <c r="AY43" i="8"/>
  <c r="AR111" i="8"/>
  <c r="AS43" i="8"/>
  <c r="AT111" i="8"/>
  <c r="AU43" i="8"/>
  <c r="AS111" i="8"/>
  <c r="AT43" i="8"/>
  <c r="AR147" i="8"/>
  <c r="AS7" i="8"/>
  <c r="AT151" i="8"/>
  <c r="AU3" i="8"/>
  <c r="AT150" i="8"/>
  <c r="AU4" i="8"/>
  <c r="AE121" i="8"/>
  <c r="AF33" i="8"/>
  <c r="AP143" i="8"/>
  <c r="AQ11" i="8"/>
  <c r="AL135" i="8"/>
  <c r="AM19" i="8"/>
  <c r="AD119" i="8"/>
  <c r="AE35" i="8"/>
  <c r="AN111" i="8"/>
  <c r="AO43" i="8"/>
  <c r="Y84" i="8"/>
  <c r="Y85" i="8" s="1"/>
  <c r="Y80" i="8"/>
  <c r="Y81" i="8"/>
  <c r="AO111" i="8"/>
  <c r="AP43" i="8"/>
  <c r="Z111" i="8"/>
  <c r="AA43" i="8"/>
  <c r="AA68" i="8" s="1"/>
  <c r="AG125" i="8"/>
  <c r="AH29" i="8"/>
  <c r="Z68" i="8"/>
  <c r="AG111" i="8"/>
  <c r="AH43" i="8"/>
  <c r="AC117" i="8"/>
  <c r="AD37" i="8"/>
  <c r="AI129" i="8"/>
  <c r="AJ25" i="8"/>
  <c r="AA113" i="8"/>
  <c r="AB41" i="8"/>
  <c r="AM111" i="8"/>
  <c r="AN43" i="8"/>
  <c r="AP111" i="8"/>
  <c r="AQ43" i="8"/>
  <c r="AQ111" i="8"/>
  <c r="AR43" i="8"/>
  <c r="AB115" i="8"/>
  <c r="AC39" i="8"/>
  <c r="AL111" i="8"/>
  <c r="AM43" i="8"/>
  <c r="AB111" i="8"/>
  <c r="AC43" i="8"/>
  <c r="AK111" i="8"/>
  <c r="AL43" i="8"/>
  <c r="AH111" i="8"/>
  <c r="AI43" i="8"/>
  <c r="AC111" i="8"/>
  <c r="AD43" i="8"/>
  <c r="AE111" i="8"/>
  <c r="AF43" i="8"/>
  <c r="AF111" i="8"/>
  <c r="AG43" i="8"/>
  <c r="AK133" i="8"/>
  <c r="AL21" i="8"/>
  <c r="AD111" i="8"/>
  <c r="AE43" i="8"/>
  <c r="AA111" i="8"/>
  <c r="AB43" i="8"/>
  <c r="AQ145" i="8"/>
  <c r="AR9" i="8"/>
  <c r="AS8" i="8" s="1"/>
  <c r="AN17" i="8"/>
  <c r="AM137" i="8"/>
  <c r="E13" i="10"/>
  <c r="F12" i="10"/>
  <c r="AO141" i="8"/>
  <c r="AP13" i="8"/>
  <c r="AG31" i="8"/>
  <c r="AF123" i="8"/>
  <c r="AJ131" i="8"/>
  <c r="AK23" i="8"/>
  <c r="AJ111" i="8"/>
  <c r="AK43" i="8"/>
  <c r="AI111" i="8"/>
  <c r="AJ43" i="8"/>
  <c r="AH127" i="8"/>
  <c r="AI27" i="8"/>
  <c r="AO15" i="8"/>
  <c r="AN139" i="8"/>
  <c r="BF112" i="8" l="1"/>
  <c r="BA112" i="8"/>
  <c r="BB42" i="8"/>
  <c r="BC112" i="8"/>
  <c r="BD42" i="8"/>
  <c r="BB112" i="8"/>
  <c r="BC42" i="8"/>
  <c r="BD112" i="8"/>
  <c r="BE42" i="8"/>
  <c r="BE113" i="8" s="1"/>
  <c r="AV112" i="8"/>
  <c r="AW42" i="8"/>
  <c r="AU151" i="8"/>
  <c r="AV3" i="8"/>
  <c r="AU112" i="8"/>
  <c r="AV42" i="8"/>
  <c r="AY112" i="8"/>
  <c r="AZ42" i="8"/>
  <c r="AX112" i="8"/>
  <c r="AY42" i="8"/>
  <c r="AZ112" i="8"/>
  <c r="BA42" i="8"/>
  <c r="AW112" i="8"/>
  <c r="AX42" i="8"/>
  <c r="AS147" i="8"/>
  <c r="AT7" i="8"/>
  <c r="AS148" i="8"/>
  <c r="AT6" i="8"/>
  <c r="AU152" i="8"/>
  <c r="AT112" i="8"/>
  <c r="AU42" i="8"/>
  <c r="AS112" i="8"/>
  <c r="AT42" i="8"/>
  <c r="AR112" i="8"/>
  <c r="AS42" i="8"/>
  <c r="AB112" i="8"/>
  <c r="AC42" i="8"/>
  <c r="AF112" i="8"/>
  <c r="AG42" i="8"/>
  <c r="AM112" i="8"/>
  <c r="AN42" i="8"/>
  <c r="AO112" i="8"/>
  <c r="AP42" i="8"/>
  <c r="AN18" i="8"/>
  <c r="AM136" i="8"/>
  <c r="AF122" i="8"/>
  <c r="AG32" i="8"/>
  <c r="AK132" i="8"/>
  <c r="AL22" i="8"/>
  <c r="AM20" i="8"/>
  <c r="AL134" i="8"/>
  <c r="AK112" i="8"/>
  <c r="AL42" i="8"/>
  <c r="F13" i="10"/>
  <c r="E14" i="10"/>
  <c r="AO16" i="8"/>
  <c r="AN138" i="8"/>
  <c r="AI112" i="8"/>
  <c r="AJ42" i="8"/>
  <c r="AN112" i="8"/>
  <c r="AO42" i="8"/>
  <c r="AK24" i="8"/>
  <c r="AJ130" i="8"/>
  <c r="AD118" i="8"/>
  <c r="AE36" i="8"/>
  <c r="Z165" i="8"/>
  <c r="Z78" i="8"/>
  <c r="Z164" i="8"/>
  <c r="Z159" i="8"/>
  <c r="Z161" i="8"/>
  <c r="Z76" i="8"/>
  <c r="Z74" i="8"/>
  <c r="Z158" i="8"/>
  <c r="Z73" i="8"/>
  <c r="Z160" i="8"/>
  <c r="Z77" i="8"/>
  <c r="Z162" i="8"/>
  <c r="Z75" i="8"/>
  <c r="Z166" i="8"/>
  <c r="Z157" i="8"/>
  <c r="Z163" i="8"/>
  <c r="Z82" i="8"/>
  <c r="AA112" i="8"/>
  <c r="AB42" i="8"/>
  <c r="AQ144" i="8"/>
  <c r="AR10" i="8"/>
  <c r="AI128" i="8"/>
  <c r="AJ26" i="8"/>
  <c r="AQ12" i="8"/>
  <c r="AP142" i="8"/>
  <c r="AR146" i="8"/>
  <c r="AE112" i="8"/>
  <c r="AF42" i="8"/>
  <c r="AG112" i="8"/>
  <c r="AH42" i="8"/>
  <c r="AC112" i="8"/>
  <c r="AD42" i="8"/>
  <c r="AC116" i="8"/>
  <c r="AD38" i="8"/>
  <c r="AQ112" i="8"/>
  <c r="AR42" i="8"/>
  <c r="AE120" i="8"/>
  <c r="AF34" i="8"/>
  <c r="AA162" i="8"/>
  <c r="AA75" i="8"/>
  <c r="AA166" i="8"/>
  <c r="AA161" i="8"/>
  <c r="AA159" i="8"/>
  <c r="AA76" i="8"/>
  <c r="AA157" i="8"/>
  <c r="AA164" i="8"/>
  <c r="AA160" i="8"/>
  <c r="AA74" i="8"/>
  <c r="AA78" i="8"/>
  <c r="AA82" i="8"/>
  <c r="AA165" i="8"/>
  <c r="AA77" i="8"/>
  <c r="AA163" i="8"/>
  <c r="AA73" i="8"/>
  <c r="AA158" i="8"/>
  <c r="AP14" i="8"/>
  <c r="AO140" i="8"/>
  <c r="AJ112" i="8"/>
  <c r="AK42" i="8"/>
  <c r="AH30" i="8"/>
  <c r="AG124" i="8"/>
  <c r="AD112" i="8"/>
  <c r="AE42" i="8"/>
  <c r="AL112" i="8"/>
  <c r="AM42" i="8"/>
  <c r="AB114" i="8"/>
  <c r="AC40" i="8"/>
  <c r="AH112" i="8"/>
  <c r="AI42" i="8"/>
  <c r="AI28" i="8"/>
  <c r="AH126" i="8"/>
  <c r="AP112" i="8"/>
  <c r="AQ42" i="8"/>
  <c r="BF113" i="8" l="1"/>
  <c r="BA113" i="8"/>
  <c r="BB41" i="8"/>
  <c r="AZ113" i="8"/>
  <c r="BA41" i="8"/>
  <c r="AV152" i="8"/>
  <c r="BD113" i="8"/>
  <c r="BE41" i="8"/>
  <c r="BE114" i="8" s="1"/>
  <c r="AX113" i="8"/>
  <c r="AY41" i="8"/>
  <c r="AY113" i="8"/>
  <c r="AZ41" i="8"/>
  <c r="AV113" i="8"/>
  <c r="AW41" i="8"/>
  <c r="AW113" i="8"/>
  <c r="AX41" i="8"/>
  <c r="BC113" i="8"/>
  <c r="BD41" i="8"/>
  <c r="BB113" i="8"/>
  <c r="BC41" i="8"/>
  <c r="AU113" i="8"/>
  <c r="AV41" i="8"/>
  <c r="AR113" i="8"/>
  <c r="AS41" i="8"/>
  <c r="AT149" i="8"/>
  <c r="AU5" i="8"/>
  <c r="AV4" i="8" s="1"/>
  <c r="AT113" i="8"/>
  <c r="AU41" i="8"/>
  <c r="AT148" i="8"/>
  <c r="AU6" i="8"/>
  <c r="AR145" i="8"/>
  <c r="AS9" i="8"/>
  <c r="AS113" i="8"/>
  <c r="AT41" i="8"/>
  <c r="Z81" i="8"/>
  <c r="AM113" i="8"/>
  <c r="AN41" i="8"/>
  <c r="AA80" i="8"/>
  <c r="AA84" i="8"/>
  <c r="AA85" i="8" s="1"/>
  <c r="AR11" i="8"/>
  <c r="AQ143" i="8"/>
  <c r="AE119" i="8"/>
  <c r="AF35" i="8"/>
  <c r="AO113" i="8"/>
  <c r="AP41" i="8"/>
  <c r="AL113" i="8"/>
  <c r="AM41" i="8"/>
  <c r="AI29" i="8"/>
  <c r="AH125" i="8"/>
  <c r="AP141" i="8"/>
  <c r="AQ13" i="8"/>
  <c r="AG33" i="8"/>
  <c r="AF121" i="8"/>
  <c r="AD117" i="8"/>
  <c r="AE37" i="8"/>
  <c r="AH113" i="8"/>
  <c r="AI41" i="8"/>
  <c r="AK25" i="8"/>
  <c r="AJ129" i="8"/>
  <c r="AB113" i="8"/>
  <c r="AC41" i="8"/>
  <c r="AC68" i="8" s="1"/>
  <c r="AB68" i="8"/>
  <c r="AP15" i="8"/>
  <c r="AO139" i="8"/>
  <c r="AM21" i="8"/>
  <c r="AL133" i="8"/>
  <c r="AG113" i="8"/>
  <c r="AH41" i="8"/>
  <c r="AI113" i="8"/>
  <c r="AJ41" i="8"/>
  <c r="AQ113" i="8"/>
  <c r="AR41" i="8"/>
  <c r="AJ27" i="8"/>
  <c r="AI127" i="8"/>
  <c r="AC115" i="8"/>
  <c r="AD39" i="8"/>
  <c r="AE113" i="8"/>
  <c r="AF41" i="8"/>
  <c r="AK113" i="8"/>
  <c r="AL41" i="8"/>
  <c r="AA81" i="8"/>
  <c r="AJ113" i="8"/>
  <c r="AK41" i="8"/>
  <c r="E15" i="10"/>
  <c r="F14" i="10"/>
  <c r="AO17" i="8"/>
  <c r="AN137" i="8"/>
  <c r="AD113" i="8"/>
  <c r="AE41" i="8"/>
  <c r="AF113" i="8"/>
  <c r="AG41" i="8"/>
  <c r="Z80" i="8"/>
  <c r="Z84" i="8"/>
  <c r="Z85" i="8" s="1"/>
  <c r="AL23" i="8"/>
  <c r="AK131" i="8"/>
  <c r="AN19" i="8"/>
  <c r="AM135" i="8"/>
  <c r="AH31" i="8"/>
  <c r="AG123" i="8"/>
  <c r="AP113" i="8"/>
  <c r="AQ41" i="8"/>
  <c r="AN113" i="8"/>
  <c r="AO41" i="8"/>
  <c r="AC113" i="8"/>
  <c r="AD41" i="8"/>
  <c r="BF114" i="8" l="1"/>
  <c r="AX114" i="8"/>
  <c r="AY40" i="8"/>
  <c r="BA114" i="8"/>
  <c r="BB40" i="8"/>
  <c r="AU149" i="8"/>
  <c r="AV5" i="8"/>
  <c r="AV151" i="8"/>
  <c r="AW3" i="8"/>
  <c r="AV114" i="8"/>
  <c r="AW40" i="8"/>
  <c r="AZ114" i="8"/>
  <c r="BA40" i="8"/>
  <c r="BD114" i="8"/>
  <c r="BE40" i="8"/>
  <c r="BE115" i="8" s="1"/>
  <c r="AW114" i="8"/>
  <c r="AX40" i="8"/>
  <c r="AY114" i="8"/>
  <c r="AZ40" i="8"/>
  <c r="BB114" i="8"/>
  <c r="BC40" i="8"/>
  <c r="BC114" i="8"/>
  <c r="BD40" i="8"/>
  <c r="AU114" i="8"/>
  <c r="AV40" i="8"/>
  <c r="AR114" i="8"/>
  <c r="AS40" i="8"/>
  <c r="AR144" i="8"/>
  <c r="AS10" i="8"/>
  <c r="AS146" i="8"/>
  <c r="AT8" i="8"/>
  <c r="AT114" i="8"/>
  <c r="AU40" i="8"/>
  <c r="AU150" i="8"/>
  <c r="AS114" i="8"/>
  <c r="AT40" i="8"/>
  <c r="F15" i="10"/>
  <c r="E16" i="10"/>
  <c r="AL114" i="8"/>
  <c r="AM40" i="8"/>
  <c r="AC158" i="8"/>
  <c r="AC78" i="8"/>
  <c r="G14" i="11" s="1"/>
  <c r="AC77" i="8"/>
  <c r="G13" i="11" s="1"/>
  <c r="AC159" i="8"/>
  <c r="AC76" i="8"/>
  <c r="G12" i="11" s="1"/>
  <c r="AC165" i="8"/>
  <c r="AC75" i="8"/>
  <c r="G11" i="11" s="1"/>
  <c r="AC163" i="8"/>
  <c r="AC166" i="8"/>
  <c r="AC73" i="8"/>
  <c r="G9" i="11" s="1"/>
  <c r="AC161" i="8"/>
  <c r="AC160" i="8"/>
  <c r="AC164" i="8"/>
  <c r="AC74" i="8"/>
  <c r="G10" i="11" s="1"/>
  <c r="AC82" i="8"/>
  <c r="AC157" i="8"/>
  <c r="AC162" i="8"/>
  <c r="AK26" i="8"/>
  <c r="AJ128" i="8"/>
  <c r="AH114" i="8"/>
  <c r="AI40" i="8"/>
  <c r="AL132" i="8"/>
  <c r="AM22" i="8"/>
  <c r="AK114" i="8"/>
  <c r="AL40" i="8"/>
  <c r="AJ114" i="8"/>
  <c r="AK40" i="8"/>
  <c r="AP140" i="8"/>
  <c r="AQ14" i="8"/>
  <c r="AI114" i="8"/>
  <c r="AJ40" i="8"/>
  <c r="AM114" i="8"/>
  <c r="AN40" i="8"/>
  <c r="AG34" i="8"/>
  <c r="AF120" i="8"/>
  <c r="AO114" i="8"/>
  <c r="AP40" i="8"/>
  <c r="AE114" i="8"/>
  <c r="AF40" i="8"/>
  <c r="AD116" i="8"/>
  <c r="AE38" i="8"/>
  <c r="AN136" i="8"/>
  <c r="AO18" i="8"/>
  <c r="AP16" i="8"/>
  <c r="AO138" i="8"/>
  <c r="AF114" i="8"/>
  <c r="AG40" i="8"/>
  <c r="AB157" i="8"/>
  <c r="AB164" i="8"/>
  <c r="AB160" i="8"/>
  <c r="AB76" i="8"/>
  <c r="AB75" i="8"/>
  <c r="AB158" i="8"/>
  <c r="AB73" i="8"/>
  <c r="AB163" i="8"/>
  <c r="AB74" i="8"/>
  <c r="AB159" i="8"/>
  <c r="AB165" i="8"/>
  <c r="AB166" i="8"/>
  <c r="AB77" i="8"/>
  <c r="AB82" i="8"/>
  <c r="AB162" i="8"/>
  <c r="AB161" i="8"/>
  <c r="AB78" i="8"/>
  <c r="AH32" i="8"/>
  <c r="AG122" i="8"/>
  <c r="AI126" i="8"/>
  <c r="AJ28" i="8"/>
  <c r="AQ114" i="8"/>
  <c r="AR40" i="8"/>
  <c r="AD114" i="8"/>
  <c r="AE40" i="8"/>
  <c r="AI30" i="8"/>
  <c r="AH124" i="8"/>
  <c r="AG114" i="8"/>
  <c r="AH40" i="8"/>
  <c r="AM134" i="8"/>
  <c r="AN20" i="8"/>
  <c r="AC114" i="8"/>
  <c r="AD40" i="8"/>
  <c r="AK130" i="8"/>
  <c r="AL24" i="8"/>
  <c r="AE118" i="8"/>
  <c r="AF36" i="8"/>
  <c r="AR12" i="8"/>
  <c r="AQ142" i="8"/>
  <c r="AP114" i="8"/>
  <c r="AQ40" i="8"/>
  <c r="AN114" i="8"/>
  <c r="AO40" i="8"/>
  <c r="BF115" i="8" l="1"/>
  <c r="G15" i="11"/>
  <c r="G16" i="11" s="1"/>
  <c r="AV115" i="8"/>
  <c r="AW39" i="8"/>
  <c r="BC115" i="8"/>
  <c r="BD39" i="8"/>
  <c r="AX115" i="8"/>
  <c r="AY39" i="8"/>
  <c r="BA115" i="8"/>
  <c r="BB39" i="8"/>
  <c r="AW152" i="8"/>
  <c r="BB115" i="8"/>
  <c r="BC39" i="8"/>
  <c r="BD115" i="8"/>
  <c r="BE39" i="8"/>
  <c r="BE116" i="8" s="1"/>
  <c r="AZ115" i="8"/>
  <c r="BA39" i="8"/>
  <c r="AW115" i="8"/>
  <c r="AX39" i="8"/>
  <c r="AV150" i="8"/>
  <c r="AW4" i="8"/>
  <c r="AY115" i="8"/>
  <c r="AZ39" i="8"/>
  <c r="AU115" i="8"/>
  <c r="AV39" i="8"/>
  <c r="AR143" i="8"/>
  <c r="AS11" i="8"/>
  <c r="AS145" i="8"/>
  <c r="AT9" i="8"/>
  <c r="AT147" i="8"/>
  <c r="AU7" i="8"/>
  <c r="AV6" i="8" s="1"/>
  <c r="AS115" i="8"/>
  <c r="AT39" i="8"/>
  <c r="AR115" i="8"/>
  <c r="AS39" i="8"/>
  <c r="AT115" i="8"/>
  <c r="AU39" i="8"/>
  <c r="AB81" i="8"/>
  <c r="AN135" i="8"/>
  <c r="AO19" i="8"/>
  <c r="AG115" i="8"/>
  <c r="AH39" i="8"/>
  <c r="AP17" i="8"/>
  <c r="AO137" i="8"/>
  <c r="AQ141" i="8"/>
  <c r="AR13" i="8"/>
  <c r="AL115" i="8"/>
  <c r="AM39" i="8"/>
  <c r="AL25" i="8"/>
  <c r="AK129" i="8"/>
  <c r="AC84" i="8"/>
  <c r="AC85" i="8" s="1"/>
  <c r="AC80" i="8"/>
  <c r="E17" i="10"/>
  <c r="F16" i="10"/>
  <c r="AB80" i="8"/>
  <c r="AB84" i="8"/>
  <c r="AB85" i="8" s="1"/>
  <c r="AF115" i="8"/>
  <c r="AG39" i="8"/>
  <c r="AJ115" i="8"/>
  <c r="AK39" i="8"/>
  <c r="AI115" i="8"/>
  <c r="AJ39" i="8"/>
  <c r="AO115" i="8"/>
  <c r="AP39" i="8"/>
  <c r="AJ127" i="8"/>
  <c r="AK27" i="8"/>
  <c r="AL131" i="8"/>
  <c r="AM23" i="8"/>
  <c r="AQ115" i="8"/>
  <c r="AR39" i="8"/>
  <c r="AI125" i="8"/>
  <c r="AJ29" i="8"/>
  <c r="AF119" i="8"/>
  <c r="AG35" i="8"/>
  <c r="AD115" i="8"/>
  <c r="AE39" i="8"/>
  <c r="AH115" i="8"/>
  <c r="AI39" i="8"/>
  <c r="AE115" i="8"/>
  <c r="AF39" i="8"/>
  <c r="AI31" i="8"/>
  <c r="AH123" i="8"/>
  <c r="AD68" i="8"/>
  <c r="AH33" i="8"/>
  <c r="AG121" i="8"/>
  <c r="AK115" i="8"/>
  <c r="AL39" i="8"/>
  <c r="AM115" i="8"/>
  <c r="AN39" i="8"/>
  <c r="AP139" i="8"/>
  <c r="AQ15" i="8"/>
  <c r="AE117" i="8"/>
  <c r="AF37" i="8"/>
  <c r="AP115" i="8"/>
  <c r="AQ39" i="8"/>
  <c r="AN115" i="8"/>
  <c r="AO39" i="8"/>
  <c r="AM133" i="8"/>
  <c r="AN21" i="8"/>
  <c r="AC81" i="8"/>
  <c r="BF116" i="8" l="1"/>
  <c r="AV116" i="8"/>
  <c r="AW38" i="8"/>
  <c r="AW151" i="8"/>
  <c r="AX3" i="8"/>
  <c r="BA116" i="8"/>
  <c r="BB38" i="8"/>
  <c r="BC116" i="8"/>
  <c r="BD38" i="8"/>
  <c r="BB116" i="8"/>
  <c r="BC38" i="8"/>
  <c r="BD116" i="8"/>
  <c r="BE38" i="8"/>
  <c r="BE117" i="8" s="1"/>
  <c r="AV149" i="8"/>
  <c r="AW5" i="8"/>
  <c r="AZ116" i="8"/>
  <c r="BA38" i="8"/>
  <c r="AX116" i="8"/>
  <c r="AY38" i="8"/>
  <c r="AY116" i="8"/>
  <c r="AZ38" i="8"/>
  <c r="AW116" i="8"/>
  <c r="AX38" i="8"/>
  <c r="AU116" i="8"/>
  <c r="AV38" i="8"/>
  <c r="AT116" i="8"/>
  <c r="AU38" i="8"/>
  <c r="AT146" i="8"/>
  <c r="AU8" i="8"/>
  <c r="AS116" i="8"/>
  <c r="AT38" i="8"/>
  <c r="AR116" i="8"/>
  <c r="AS38" i="8"/>
  <c r="AR142" i="8"/>
  <c r="AS12" i="8"/>
  <c r="AU148" i="8"/>
  <c r="AS144" i="8"/>
  <c r="AT10" i="8"/>
  <c r="AQ116" i="8"/>
  <c r="AR38" i="8"/>
  <c r="AO116" i="8"/>
  <c r="AP38" i="8"/>
  <c r="AF118" i="8"/>
  <c r="AG36" i="8"/>
  <c r="AJ126" i="8"/>
  <c r="AK28" i="8"/>
  <c r="AM132" i="8"/>
  <c r="AN22" i="8"/>
  <c r="AP116" i="8"/>
  <c r="AQ38" i="8"/>
  <c r="AK116" i="8"/>
  <c r="AL38" i="8"/>
  <c r="AM116" i="8"/>
  <c r="AN38" i="8"/>
  <c r="AN134" i="8"/>
  <c r="AO20" i="8"/>
  <c r="AJ30" i="8"/>
  <c r="AI124" i="8"/>
  <c r="AI116" i="8"/>
  <c r="AJ38" i="8"/>
  <c r="AG120" i="8"/>
  <c r="AH34" i="8"/>
  <c r="AQ16" i="8"/>
  <c r="AP138" i="8"/>
  <c r="AO136" i="8"/>
  <c r="AP18" i="8"/>
  <c r="AN116" i="8"/>
  <c r="AO38" i="8"/>
  <c r="AL26" i="8"/>
  <c r="AK128" i="8"/>
  <c r="AJ116" i="8"/>
  <c r="AK38" i="8"/>
  <c r="AG116" i="8"/>
  <c r="AH38" i="8"/>
  <c r="AH116" i="8"/>
  <c r="AI38" i="8"/>
  <c r="AI32" i="8"/>
  <c r="AH122" i="8"/>
  <c r="AQ140" i="8"/>
  <c r="AR14" i="8"/>
  <c r="AS13" i="8" s="1"/>
  <c r="AL116" i="8"/>
  <c r="AM38" i="8"/>
  <c r="AD161" i="8"/>
  <c r="AD75" i="8"/>
  <c r="AD78" i="8"/>
  <c r="AD165" i="8"/>
  <c r="AD76" i="8"/>
  <c r="AD164" i="8"/>
  <c r="AD159" i="8"/>
  <c r="AD166" i="8"/>
  <c r="AD163" i="8"/>
  <c r="AD160" i="8"/>
  <c r="AD158" i="8"/>
  <c r="AD77" i="8"/>
  <c r="AD162" i="8"/>
  <c r="AD82" i="8"/>
  <c r="AD73" i="8"/>
  <c r="AD74" i="8"/>
  <c r="AD157" i="8"/>
  <c r="AF116" i="8"/>
  <c r="AG38" i="8"/>
  <c r="AE116" i="8"/>
  <c r="AF38" i="8"/>
  <c r="AE68" i="8"/>
  <c r="F17" i="10"/>
  <c r="E18" i="10"/>
  <c r="AL130" i="8"/>
  <c r="AM24" i="8"/>
  <c r="BF117" i="8" l="1"/>
  <c r="AX117" i="8"/>
  <c r="AY37" i="8"/>
  <c r="AU117" i="8"/>
  <c r="AV37" i="8"/>
  <c r="BA117" i="8"/>
  <c r="BB37" i="8"/>
  <c r="BD117" i="8"/>
  <c r="BE37" i="8"/>
  <c r="BE118" i="8" s="1"/>
  <c r="AX152" i="8"/>
  <c r="AU147" i="8"/>
  <c r="AV7" i="8"/>
  <c r="AY117" i="8"/>
  <c r="AZ37" i="8"/>
  <c r="AW150" i="8"/>
  <c r="AX4" i="8"/>
  <c r="BC117" i="8"/>
  <c r="BD37" i="8"/>
  <c r="BB117" i="8"/>
  <c r="BC37" i="8"/>
  <c r="AW117" i="8"/>
  <c r="AX37" i="8"/>
  <c r="AV117" i="8"/>
  <c r="AW37" i="8"/>
  <c r="AZ117" i="8"/>
  <c r="BA37" i="8"/>
  <c r="AS142" i="8"/>
  <c r="AT12" i="8"/>
  <c r="AR117" i="8"/>
  <c r="AS37" i="8"/>
  <c r="AT145" i="8"/>
  <c r="AU9" i="8"/>
  <c r="AV8" i="8" s="1"/>
  <c r="AS143" i="8"/>
  <c r="AT11" i="8"/>
  <c r="AT117" i="8"/>
  <c r="AU37" i="8"/>
  <c r="AS117" i="8"/>
  <c r="AT37" i="8"/>
  <c r="AD81" i="8"/>
  <c r="F18" i="10"/>
  <c r="E19" i="10"/>
  <c r="AF117" i="8"/>
  <c r="AG37" i="8"/>
  <c r="AG68" i="8" s="1"/>
  <c r="AF68" i="8"/>
  <c r="AE82" i="8"/>
  <c r="AE77" i="8"/>
  <c r="AE75" i="8"/>
  <c r="AE160" i="8"/>
  <c r="AE165" i="8"/>
  <c r="AE73" i="8"/>
  <c r="AE163" i="8"/>
  <c r="AE162" i="8"/>
  <c r="AE159" i="8"/>
  <c r="AE76" i="8"/>
  <c r="AE166" i="8"/>
  <c r="AE74" i="8"/>
  <c r="AE78" i="8"/>
  <c r="AE158" i="8"/>
  <c r="AE157" i="8"/>
  <c r="AE161" i="8"/>
  <c r="AE164" i="8"/>
  <c r="AR141" i="8"/>
  <c r="AI117" i="8"/>
  <c r="AJ37" i="8"/>
  <c r="AK117" i="8"/>
  <c r="AL37" i="8"/>
  <c r="AM25" i="8"/>
  <c r="AL129" i="8"/>
  <c r="AJ125" i="8"/>
  <c r="AK29" i="8"/>
  <c r="AO117" i="8"/>
  <c r="AP37" i="8"/>
  <c r="AJ117" i="8"/>
  <c r="AK37" i="8"/>
  <c r="AN117" i="8"/>
  <c r="AO37" i="8"/>
  <c r="AQ117" i="8"/>
  <c r="AR37" i="8"/>
  <c r="AK127" i="8"/>
  <c r="AL27" i="8"/>
  <c r="AP117" i="8"/>
  <c r="AQ37" i="8"/>
  <c r="AM117" i="8"/>
  <c r="AN37" i="8"/>
  <c r="AH117" i="8"/>
  <c r="AI37" i="8"/>
  <c r="AQ139" i="8"/>
  <c r="AR15" i="8"/>
  <c r="AN23" i="8"/>
  <c r="AM131" i="8"/>
  <c r="AG117" i="8"/>
  <c r="AH37" i="8"/>
  <c r="AD80" i="8"/>
  <c r="AD84" i="8"/>
  <c r="AD85" i="8" s="1"/>
  <c r="AI123" i="8"/>
  <c r="AJ31" i="8"/>
  <c r="AP137" i="8"/>
  <c r="AQ17" i="8"/>
  <c r="AH121" i="8"/>
  <c r="AI33" i="8"/>
  <c r="AP19" i="8"/>
  <c r="AO135" i="8"/>
  <c r="AL117" i="8"/>
  <c r="AM37" i="8"/>
  <c r="AN133" i="8"/>
  <c r="AO21" i="8"/>
  <c r="AH35" i="8"/>
  <c r="AG119" i="8"/>
  <c r="BF118" i="8" l="1"/>
  <c r="BA118" i="8"/>
  <c r="BB36" i="8"/>
  <c r="AX118" i="8"/>
  <c r="AY36" i="8"/>
  <c r="BD118" i="8"/>
  <c r="BE36" i="8"/>
  <c r="BE119" i="8" s="1"/>
  <c r="AZ118" i="8"/>
  <c r="BA36" i="8"/>
  <c r="BB118" i="8"/>
  <c r="BC36" i="8"/>
  <c r="AY118" i="8"/>
  <c r="AZ36" i="8"/>
  <c r="AU118" i="8"/>
  <c r="AV36" i="8"/>
  <c r="AV147" i="8"/>
  <c r="AW7" i="8"/>
  <c r="AW118" i="8"/>
  <c r="AX36" i="8"/>
  <c r="BC118" i="8"/>
  <c r="BD36" i="8"/>
  <c r="AX151" i="8"/>
  <c r="AY3" i="8"/>
  <c r="AV148" i="8"/>
  <c r="AW6" i="8"/>
  <c r="AV118" i="8"/>
  <c r="AW36" i="8"/>
  <c r="AR140" i="8"/>
  <c r="AS14" i="8"/>
  <c r="AU146" i="8"/>
  <c r="AT143" i="8"/>
  <c r="AU11" i="8"/>
  <c r="AR118" i="8"/>
  <c r="AS36" i="8"/>
  <c r="AT118" i="8"/>
  <c r="AU36" i="8"/>
  <c r="AT144" i="8"/>
  <c r="AU10" i="8"/>
  <c r="AS118" i="8"/>
  <c r="AT36" i="8"/>
  <c r="AI34" i="8"/>
  <c r="AH120" i="8"/>
  <c r="AJ124" i="8"/>
  <c r="AK30" i="8"/>
  <c r="AI36" i="8"/>
  <c r="AH118" i="8"/>
  <c r="AO22" i="8"/>
  <c r="AN132" i="8"/>
  <c r="AK126" i="8"/>
  <c r="AL28" i="8"/>
  <c r="AM36" i="8"/>
  <c r="AL118" i="8"/>
  <c r="AE81" i="8"/>
  <c r="AG118" i="8"/>
  <c r="AH36" i="8"/>
  <c r="AQ18" i="8"/>
  <c r="AP136" i="8"/>
  <c r="AP20" i="8"/>
  <c r="AO134" i="8"/>
  <c r="AG162" i="8"/>
  <c r="AG78" i="8"/>
  <c r="AG163" i="8"/>
  <c r="AG77" i="8"/>
  <c r="AG160" i="8"/>
  <c r="AG75" i="8"/>
  <c r="AG76" i="8"/>
  <c r="AG166" i="8"/>
  <c r="AG164" i="8"/>
  <c r="AG165" i="8"/>
  <c r="AG161" i="8"/>
  <c r="AG158" i="8"/>
  <c r="AG159" i="8"/>
  <c r="AG157" i="8"/>
  <c r="AG73" i="8"/>
  <c r="AG82" i="8"/>
  <c r="AG74" i="8"/>
  <c r="AN118" i="8"/>
  <c r="AO36" i="8"/>
  <c r="AM26" i="8"/>
  <c r="AL128" i="8"/>
  <c r="AO118" i="8"/>
  <c r="AP36" i="8"/>
  <c r="AQ36" i="8"/>
  <c r="AP118" i="8"/>
  <c r="AE80" i="8"/>
  <c r="AE84" i="8"/>
  <c r="AE85" i="8" s="1"/>
  <c r="F19" i="10"/>
  <c r="E20" i="10"/>
  <c r="AR16" i="8"/>
  <c r="AQ138" i="8"/>
  <c r="AJ118" i="8"/>
  <c r="AK36" i="8"/>
  <c r="AM118" i="8"/>
  <c r="AN36" i="8"/>
  <c r="AJ32" i="8"/>
  <c r="AI122" i="8"/>
  <c r="AI118" i="8"/>
  <c r="AJ36" i="8"/>
  <c r="AQ118" i="8"/>
  <c r="AR36" i="8"/>
  <c r="AK118" i="8"/>
  <c r="AL36" i="8"/>
  <c r="AM130" i="8"/>
  <c r="AN24" i="8"/>
  <c r="AF166" i="8"/>
  <c r="AF75" i="8"/>
  <c r="AF162" i="8"/>
  <c r="AF158" i="8"/>
  <c r="AF76" i="8"/>
  <c r="AF159" i="8"/>
  <c r="AF163" i="8"/>
  <c r="AF77" i="8"/>
  <c r="AF165" i="8"/>
  <c r="AF161" i="8"/>
  <c r="AF160" i="8"/>
  <c r="AF78" i="8"/>
  <c r="AF82" i="8"/>
  <c r="AF73" i="8"/>
  <c r="AF74" i="8"/>
  <c r="AF157" i="8"/>
  <c r="AF164" i="8"/>
  <c r="BF119" i="8" l="1"/>
  <c r="AW119" i="8"/>
  <c r="AX35" i="8"/>
  <c r="AU145" i="8"/>
  <c r="AV9" i="8"/>
  <c r="AY152" i="8"/>
  <c r="AX119" i="8"/>
  <c r="AY35" i="8"/>
  <c r="AV119" i="8"/>
  <c r="AW35" i="8"/>
  <c r="BC119" i="8"/>
  <c r="BD35" i="8"/>
  <c r="BB119" i="8"/>
  <c r="BC35" i="8"/>
  <c r="AU119" i="8"/>
  <c r="AV35" i="8"/>
  <c r="AU144" i="8"/>
  <c r="AV10" i="8"/>
  <c r="AW149" i="8"/>
  <c r="AX5" i="8"/>
  <c r="BD119" i="8"/>
  <c r="BE35" i="8"/>
  <c r="BE120" i="8" s="1"/>
  <c r="AW148" i="8"/>
  <c r="AX6" i="8"/>
  <c r="AZ119" i="8"/>
  <c r="BA35" i="8"/>
  <c r="BA119" i="8"/>
  <c r="BB35" i="8"/>
  <c r="AY119" i="8"/>
  <c r="AZ35" i="8"/>
  <c r="AS119" i="8"/>
  <c r="AT35" i="8"/>
  <c r="AT119" i="8"/>
  <c r="AU35" i="8"/>
  <c r="AR139" i="8"/>
  <c r="AS15" i="8"/>
  <c r="AS141" i="8"/>
  <c r="AT13" i="8"/>
  <c r="AR119" i="8"/>
  <c r="AS35" i="8"/>
  <c r="AG81" i="8"/>
  <c r="AN131" i="8"/>
  <c r="AO23" i="8"/>
  <c r="AN119" i="8"/>
  <c r="AO35" i="8"/>
  <c r="AP119" i="8"/>
  <c r="AQ35" i="8"/>
  <c r="AP35" i="8"/>
  <c r="AO119" i="8"/>
  <c r="AQ137" i="8"/>
  <c r="AR17" i="8"/>
  <c r="AL127" i="8"/>
  <c r="AM27" i="8"/>
  <c r="AK125" i="8"/>
  <c r="AL29" i="8"/>
  <c r="AI121" i="8"/>
  <c r="AJ33" i="8"/>
  <c r="AG84" i="8"/>
  <c r="AG85" i="8" s="1"/>
  <c r="AG80" i="8"/>
  <c r="AH119" i="8"/>
  <c r="AI35" i="8"/>
  <c r="AP21" i="8"/>
  <c r="AO133" i="8"/>
  <c r="AF84" i="8"/>
  <c r="AF85" i="8" s="1"/>
  <c r="AF80" i="8"/>
  <c r="AF81" i="8"/>
  <c r="AL35" i="8"/>
  <c r="AK119" i="8"/>
  <c r="F20" i="10"/>
  <c r="H5" i="10"/>
  <c r="AQ19" i="8"/>
  <c r="AP135" i="8"/>
  <c r="AM119" i="8"/>
  <c r="AN35" i="8"/>
  <c r="AH68" i="8"/>
  <c r="AL119" i="8"/>
  <c r="AM35" i="8"/>
  <c r="AJ119" i="8"/>
  <c r="AK35" i="8"/>
  <c r="AK31" i="8"/>
  <c r="AJ123" i="8"/>
  <c r="AQ119" i="8"/>
  <c r="AR35" i="8"/>
  <c r="AN25" i="8"/>
  <c r="AM129" i="8"/>
  <c r="AI119" i="8"/>
  <c r="AJ35" i="8"/>
  <c r="BF120" i="8" l="1"/>
  <c r="AX150" i="8"/>
  <c r="AY4" i="8"/>
  <c r="BD120" i="8"/>
  <c r="BE34" i="8"/>
  <c r="BE121" i="8" s="1"/>
  <c r="AV146" i="8"/>
  <c r="AW8" i="8"/>
  <c r="AU120" i="8"/>
  <c r="AV34" i="8"/>
  <c r="BA120" i="8"/>
  <c r="BB34" i="8"/>
  <c r="AV145" i="8"/>
  <c r="AW9" i="8"/>
  <c r="BC120" i="8"/>
  <c r="BD34" i="8"/>
  <c r="AW120" i="8"/>
  <c r="AX34" i="8"/>
  <c r="AX120" i="8"/>
  <c r="AY34" i="8"/>
  <c r="AV120" i="8"/>
  <c r="AW34" i="8"/>
  <c r="AY120" i="8"/>
  <c r="AZ34" i="8"/>
  <c r="AZ120" i="8"/>
  <c r="BA34" i="8"/>
  <c r="BB120" i="8"/>
  <c r="BC34" i="8"/>
  <c r="AX149" i="8"/>
  <c r="AY5" i="8"/>
  <c r="AT142" i="8"/>
  <c r="AU12" i="8"/>
  <c r="AS140" i="8"/>
  <c r="AT14" i="8"/>
  <c r="AR120" i="8"/>
  <c r="AS34" i="8"/>
  <c r="AS120" i="8"/>
  <c r="AT34" i="8"/>
  <c r="AR138" i="8"/>
  <c r="AS16" i="8"/>
  <c r="AT120" i="8"/>
  <c r="AU34" i="8"/>
  <c r="AO24" i="8"/>
  <c r="AN130" i="8"/>
  <c r="AR18" i="8"/>
  <c r="AQ136" i="8"/>
  <c r="AM120" i="8"/>
  <c r="AN34" i="8"/>
  <c r="AL126" i="8"/>
  <c r="AM28" i="8"/>
  <c r="AP34" i="8"/>
  <c r="AO120" i="8"/>
  <c r="AP134" i="8"/>
  <c r="AQ20" i="8"/>
  <c r="AQ34" i="8"/>
  <c r="AP120" i="8"/>
  <c r="AK34" i="8"/>
  <c r="AJ120" i="8"/>
  <c r="AK120" i="8"/>
  <c r="AL34" i="8"/>
  <c r="AL120" i="8"/>
  <c r="AM34" i="8"/>
  <c r="AI120" i="8"/>
  <c r="AJ34" i="8"/>
  <c r="AJ68" i="8" s="1"/>
  <c r="AI68" i="8"/>
  <c r="AK32" i="8"/>
  <c r="AJ122" i="8"/>
  <c r="AQ120" i="8"/>
  <c r="AR34" i="8"/>
  <c r="AL30" i="8"/>
  <c r="AK124" i="8"/>
  <c r="AH77" i="8"/>
  <c r="AH160" i="8"/>
  <c r="AH158" i="8"/>
  <c r="AH73" i="8"/>
  <c r="AH82" i="8"/>
  <c r="AH166" i="8"/>
  <c r="AH162" i="8"/>
  <c r="AH161" i="8"/>
  <c r="AH75" i="8"/>
  <c r="AH157" i="8"/>
  <c r="AH159" i="8"/>
  <c r="AH163" i="8"/>
  <c r="AH165" i="8"/>
  <c r="AH164" i="8"/>
  <c r="AH76" i="8"/>
  <c r="AH78" i="8"/>
  <c r="AH74" i="8"/>
  <c r="AN120" i="8"/>
  <c r="AO34" i="8"/>
  <c r="H6" i="10"/>
  <c r="I5" i="10"/>
  <c r="AM128" i="8"/>
  <c r="AN26" i="8"/>
  <c r="AP22" i="8"/>
  <c r="AO132" i="8"/>
  <c r="BF121" i="8" l="1"/>
  <c r="AU143" i="8"/>
  <c r="AV11" i="8"/>
  <c r="BC121" i="8"/>
  <c r="BD33" i="8"/>
  <c r="AZ121" i="8"/>
  <c r="BA33" i="8"/>
  <c r="AY121" i="8"/>
  <c r="AZ33" i="8"/>
  <c r="BD121" i="8"/>
  <c r="BE33" i="8"/>
  <c r="BE122" i="8" s="1"/>
  <c r="BB121" i="8"/>
  <c r="BC33" i="8"/>
  <c r="AW147" i="8"/>
  <c r="AX7" i="8"/>
  <c r="AU121" i="8"/>
  <c r="AV33" i="8"/>
  <c r="AY150" i="8"/>
  <c r="AZ4" i="8"/>
  <c r="BA121" i="8"/>
  <c r="BB33" i="8"/>
  <c r="AY151" i="8"/>
  <c r="AZ3" i="8"/>
  <c r="AW121" i="8"/>
  <c r="AX33" i="8"/>
  <c r="AX121" i="8"/>
  <c r="AY33" i="8"/>
  <c r="AW146" i="8"/>
  <c r="AX8" i="8"/>
  <c r="AV121" i="8"/>
  <c r="AW33" i="8"/>
  <c r="AR137" i="8"/>
  <c r="AS17" i="8"/>
  <c r="AS139" i="8"/>
  <c r="AT15" i="8"/>
  <c r="AS121" i="8"/>
  <c r="AT33" i="8"/>
  <c r="AT121" i="8"/>
  <c r="AU33" i="8"/>
  <c r="AR121" i="8"/>
  <c r="AS33" i="8"/>
  <c r="AT141" i="8"/>
  <c r="AU13" i="8"/>
  <c r="AV12" i="8" s="1"/>
  <c r="AQ21" i="8"/>
  <c r="AP133" i="8"/>
  <c r="I6" i="10"/>
  <c r="H7" i="10"/>
  <c r="AJ166" i="8"/>
  <c r="AJ76" i="8"/>
  <c r="AJ159" i="8"/>
  <c r="AJ160" i="8"/>
  <c r="AJ74" i="8"/>
  <c r="AJ158" i="8"/>
  <c r="AJ157" i="8"/>
  <c r="AJ165" i="8"/>
  <c r="AJ73" i="8"/>
  <c r="AJ161" i="8"/>
  <c r="AJ75" i="8"/>
  <c r="AJ164" i="8"/>
  <c r="AJ77" i="8"/>
  <c r="AJ162" i="8"/>
  <c r="AJ78" i="8"/>
  <c r="AJ163" i="8"/>
  <c r="AJ82" i="8"/>
  <c r="AN129" i="8"/>
  <c r="AO25" i="8"/>
  <c r="AP33" i="8"/>
  <c r="AO121" i="8"/>
  <c r="AJ121" i="8"/>
  <c r="AK33" i="8"/>
  <c r="AL121" i="8"/>
  <c r="AM33" i="8"/>
  <c r="AO33" i="8"/>
  <c r="AN121" i="8"/>
  <c r="AL125" i="8"/>
  <c r="AM29" i="8"/>
  <c r="AP121" i="8"/>
  <c r="AQ33" i="8"/>
  <c r="AO131" i="8"/>
  <c r="AP23" i="8"/>
  <c r="AH81" i="8"/>
  <c r="AL31" i="8"/>
  <c r="AK123" i="8"/>
  <c r="AN33" i="8"/>
  <c r="AM121" i="8"/>
  <c r="AR19" i="8"/>
  <c r="AS18" i="8" s="1"/>
  <c r="AQ135" i="8"/>
  <c r="AN27" i="8"/>
  <c r="AM127" i="8"/>
  <c r="AH84" i="8"/>
  <c r="AH85" i="8" s="1"/>
  <c r="AH80" i="8"/>
  <c r="AI162" i="8"/>
  <c r="AI165" i="8"/>
  <c r="AI158" i="8"/>
  <c r="AI163" i="8"/>
  <c r="AI76" i="8"/>
  <c r="AI164" i="8"/>
  <c r="AI157" i="8"/>
  <c r="AI75" i="8"/>
  <c r="AI82" i="8"/>
  <c r="AI73" i="8"/>
  <c r="AI78" i="8"/>
  <c r="AI77" i="8"/>
  <c r="AI161" i="8"/>
  <c r="AI160" i="8"/>
  <c r="AI159" i="8"/>
  <c r="AI74" i="8"/>
  <c r="AI166" i="8"/>
  <c r="AL33" i="8"/>
  <c r="AK121" i="8"/>
  <c r="AQ121" i="8"/>
  <c r="AR33" i="8"/>
  <c r="BF122" i="8" l="1"/>
  <c r="AV143" i="8"/>
  <c r="AW11" i="8"/>
  <c r="AU122" i="8"/>
  <c r="AV32" i="8"/>
  <c r="AW122" i="8"/>
  <c r="AX32" i="8"/>
  <c r="AY122" i="8"/>
  <c r="AZ32" i="8"/>
  <c r="BB122" i="8"/>
  <c r="BC32" i="8"/>
  <c r="AV122" i="8"/>
  <c r="AW32" i="8"/>
  <c r="BC122" i="8"/>
  <c r="BD32" i="8"/>
  <c r="AZ122" i="8"/>
  <c r="BA32" i="8"/>
  <c r="BD122" i="8"/>
  <c r="BE32" i="8"/>
  <c r="BE123" i="8" s="1"/>
  <c r="AX147" i="8"/>
  <c r="AY7" i="8"/>
  <c r="AZ152" i="8"/>
  <c r="AZ151" i="8"/>
  <c r="BA3" i="8"/>
  <c r="AX148" i="8"/>
  <c r="AY6" i="8"/>
  <c r="BA122" i="8"/>
  <c r="BB32" i="8"/>
  <c r="AV144" i="8"/>
  <c r="AW10" i="8"/>
  <c r="AX122" i="8"/>
  <c r="AY32" i="8"/>
  <c r="AR122" i="8"/>
  <c r="AS32" i="8"/>
  <c r="AS122" i="8"/>
  <c r="AT32" i="8"/>
  <c r="AT122" i="8"/>
  <c r="AU32" i="8"/>
  <c r="AS138" i="8"/>
  <c r="AT16" i="8"/>
  <c r="AU142" i="8"/>
  <c r="AS137" i="8"/>
  <c r="AT17" i="8"/>
  <c r="AT140" i="8"/>
  <c r="AU14" i="8"/>
  <c r="AJ81" i="8"/>
  <c r="AI81" i="8"/>
  <c r="AM32" i="8"/>
  <c r="AL122" i="8"/>
  <c r="AI84" i="8"/>
  <c r="AI85" i="8" s="1"/>
  <c r="AI80" i="8"/>
  <c r="AK122" i="8"/>
  <c r="AL32" i="8"/>
  <c r="AL68" i="8" s="1"/>
  <c r="AK68" i="8"/>
  <c r="AO130" i="8"/>
  <c r="AP24" i="8"/>
  <c r="AR136" i="8"/>
  <c r="AM30" i="8"/>
  <c r="AL124" i="8"/>
  <c r="AR32" i="8"/>
  <c r="AQ122" i="8"/>
  <c r="AO122" i="8"/>
  <c r="AP32" i="8"/>
  <c r="AN128" i="8"/>
  <c r="AO26" i="8"/>
  <c r="AN28" i="8"/>
  <c r="AM126" i="8"/>
  <c r="AN32" i="8"/>
  <c r="AM122" i="8"/>
  <c r="AJ84" i="8"/>
  <c r="AJ85" i="8" s="1"/>
  <c r="AJ80" i="8"/>
  <c r="AQ134" i="8"/>
  <c r="AR20" i="8"/>
  <c r="AN122" i="8"/>
  <c r="AO32" i="8"/>
  <c r="AQ22" i="8"/>
  <c r="AP132" i="8"/>
  <c r="AP122" i="8"/>
  <c r="AQ32" i="8"/>
  <c r="I7" i="10"/>
  <c r="H8" i="10"/>
  <c r="BF123" i="8" l="1"/>
  <c r="AU141" i="8"/>
  <c r="AV13" i="8"/>
  <c r="BA152" i="8"/>
  <c r="AY148" i="8"/>
  <c r="AZ6" i="8"/>
  <c r="BA123" i="8"/>
  <c r="BB31" i="8"/>
  <c r="AW123" i="8"/>
  <c r="AX31" i="8"/>
  <c r="AZ123" i="8"/>
  <c r="BA31" i="8"/>
  <c r="AV123" i="8"/>
  <c r="AW31" i="8"/>
  <c r="AW145" i="8"/>
  <c r="AX9" i="8"/>
  <c r="AY123" i="8"/>
  <c r="AZ31" i="8"/>
  <c r="AY149" i="8"/>
  <c r="AZ5" i="8"/>
  <c r="BD123" i="8"/>
  <c r="BE31" i="8"/>
  <c r="BE124" i="8" s="1"/>
  <c r="BC123" i="8"/>
  <c r="BD31" i="8"/>
  <c r="AX123" i="8"/>
  <c r="AY31" i="8"/>
  <c r="AW144" i="8"/>
  <c r="AX10" i="8"/>
  <c r="AU123" i="8"/>
  <c r="AV31" i="8"/>
  <c r="BB123" i="8"/>
  <c r="BC31" i="8"/>
  <c r="AR135" i="8"/>
  <c r="AS19" i="8"/>
  <c r="AS123" i="8"/>
  <c r="AT31" i="8"/>
  <c r="AR123" i="8"/>
  <c r="AS31" i="8"/>
  <c r="AT138" i="8"/>
  <c r="AU16" i="8"/>
  <c r="AT139" i="8"/>
  <c r="AU15" i="8"/>
  <c r="AT123" i="8"/>
  <c r="AU31" i="8"/>
  <c r="I8" i="10"/>
  <c r="H9" i="10"/>
  <c r="AP31" i="8"/>
  <c r="AO123" i="8"/>
  <c r="AP25" i="8"/>
  <c r="AO129" i="8"/>
  <c r="AQ23" i="8"/>
  <c r="AP131" i="8"/>
  <c r="AO31" i="8"/>
  <c r="AN123" i="8"/>
  <c r="AL165" i="8"/>
  <c r="AL159" i="8"/>
  <c r="AL77" i="8"/>
  <c r="AL157" i="8"/>
  <c r="AL162" i="8"/>
  <c r="AL76" i="8"/>
  <c r="AL163" i="8"/>
  <c r="AL82" i="8"/>
  <c r="AL161" i="8"/>
  <c r="AL78" i="8"/>
  <c r="AL75" i="8"/>
  <c r="AL164" i="8"/>
  <c r="AL160" i="8"/>
  <c r="AL74" i="8"/>
  <c r="AL73" i="8"/>
  <c r="AL158" i="8"/>
  <c r="AL166" i="8"/>
  <c r="AN29" i="8"/>
  <c r="AM125" i="8"/>
  <c r="AR21" i="8"/>
  <c r="AQ133" i="8"/>
  <c r="AK159" i="8"/>
  <c r="AK78" i="8"/>
  <c r="AK160" i="8"/>
  <c r="AK163" i="8"/>
  <c r="AK82" i="8"/>
  <c r="AK158" i="8"/>
  <c r="AK162" i="8"/>
  <c r="AK157" i="8"/>
  <c r="AK161" i="8"/>
  <c r="AK75" i="8"/>
  <c r="AK76" i="8"/>
  <c r="AK166" i="8"/>
  <c r="AK77" i="8"/>
  <c r="AK73" i="8"/>
  <c r="AK74" i="8"/>
  <c r="AK165" i="8"/>
  <c r="AK164" i="8"/>
  <c r="AM123" i="8"/>
  <c r="AN31" i="8"/>
  <c r="AQ123" i="8"/>
  <c r="AR31" i="8"/>
  <c r="AN127" i="8"/>
  <c r="AO27" i="8"/>
  <c r="AP123" i="8"/>
  <c r="AQ31" i="8"/>
  <c r="AL123" i="8"/>
  <c r="AM31" i="8"/>
  <c r="AM68" i="8" s="1"/>
  <c r="BF124" i="8" l="1"/>
  <c r="AV124" i="8"/>
  <c r="AW30" i="8"/>
  <c r="AY124" i="8"/>
  <c r="AZ30" i="8"/>
  <c r="AX146" i="8"/>
  <c r="AY8" i="8"/>
  <c r="BA124" i="8"/>
  <c r="BB30" i="8"/>
  <c r="BB124" i="8"/>
  <c r="BC30" i="8"/>
  <c r="AU124" i="8"/>
  <c r="AV30" i="8"/>
  <c r="AU139" i="8"/>
  <c r="AV15" i="8"/>
  <c r="AZ124" i="8"/>
  <c r="BA30" i="8"/>
  <c r="BC124" i="8"/>
  <c r="BD30" i="8"/>
  <c r="AX145" i="8"/>
  <c r="AY9" i="8"/>
  <c r="BD124" i="8"/>
  <c r="BE30" i="8"/>
  <c r="BE125" i="8" s="1"/>
  <c r="AW124" i="8"/>
  <c r="AX30" i="8"/>
  <c r="AX124" i="8"/>
  <c r="AY30" i="8"/>
  <c r="AZ149" i="8"/>
  <c r="BA5" i="8"/>
  <c r="AV142" i="8"/>
  <c r="AW12" i="8"/>
  <c r="AU140" i="8"/>
  <c r="AV14" i="8"/>
  <c r="AZ150" i="8"/>
  <c r="BA4" i="8"/>
  <c r="AR124" i="8"/>
  <c r="AS30" i="8"/>
  <c r="AS124" i="8"/>
  <c r="AT30" i="8"/>
  <c r="AS136" i="8"/>
  <c r="AT18" i="8"/>
  <c r="AT124" i="8"/>
  <c r="AU30" i="8"/>
  <c r="AR134" i="8"/>
  <c r="AS20" i="8"/>
  <c r="AL81" i="8"/>
  <c r="AK81" i="8"/>
  <c r="AL80" i="8"/>
  <c r="H10" i="10"/>
  <c r="I9" i="10"/>
  <c r="AN30" i="8"/>
  <c r="AN68" i="8" s="1"/>
  <c r="AM124" i="8"/>
  <c r="AP26" i="8"/>
  <c r="AO128" i="8"/>
  <c r="AO30" i="8"/>
  <c r="AN124" i="8"/>
  <c r="AO124" i="8"/>
  <c r="AP30" i="8"/>
  <c r="AQ24" i="8"/>
  <c r="AP130" i="8"/>
  <c r="AM158" i="8"/>
  <c r="AM77" i="8"/>
  <c r="AM75" i="8"/>
  <c r="AM166" i="8"/>
  <c r="AM74" i="8"/>
  <c r="AM78" i="8"/>
  <c r="AM73" i="8"/>
  <c r="AM165" i="8"/>
  <c r="AM164" i="8"/>
  <c r="AM159" i="8"/>
  <c r="AM76" i="8"/>
  <c r="AM160" i="8"/>
  <c r="AM161" i="8"/>
  <c r="AM162" i="8"/>
  <c r="AM163" i="8"/>
  <c r="AM157" i="8"/>
  <c r="AM82" i="8"/>
  <c r="AQ124" i="8"/>
  <c r="AR30" i="8"/>
  <c r="AN126" i="8"/>
  <c r="AO28" i="8"/>
  <c r="AL84" i="8"/>
  <c r="AL85" i="8" s="1"/>
  <c r="AK84" i="8"/>
  <c r="AK85" i="8" s="1"/>
  <c r="AK80" i="8"/>
  <c r="AR22" i="8"/>
  <c r="AS21" i="8" s="1"/>
  <c r="AQ132" i="8"/>
  <c r="AQ30" i="8"/>
  <c r="AP124" i="8"/>
  <c r="BF125" i="8" l="1"/>
  <c r="AX125" i="8"/>
  <c r="AY29" i="8"/>
  <c r="AY146" i="8"/>
  <c r="AZ8" i="8"/>
  <c r="BA125" i="8"/>
  <c r="BB29" i="8"/>
  <c r="AV125" i="8"/>
  <c r="AW29" i="8"/>
  <c r="BB125" i="8"/>
  <c r="BC29" i="8"/>
  <c r="AZ125" i="8"/>
  <c r="BA29" i="8"/>
  <c r="AW143" i="8"/>
  <c r="AX11" i="8"/>
  <c r="BA151" i="8"/>
  <c r="BB3" i="8"/>
  <c r="AV141" i="8"/>
  <c r="AW13" i="8"/>
  <c r="AY125" i="8"/>
  <c r="AZ29" i="8"/>
  <c r="BD125" i="8"/>
  <c r="BE29" i="8"/>
  <c r="BE126" i="8" s="1"/>
  <c r="AV140" i="8"/>
  <c r="AW14" i="8"/>
  <c r="BC125" i="8"/>
  <c r="BD29" i="8"/>
  <c r="AY147" i="8"/>
  <c r="AZ7" i="8"/>
  <c r="AW125" i="8"/>
  <c r="AX29" i="8"/>
  <c r="AU125" i="8"/>
  <c r="AV29" i="8"/>
  <c r="BA150" i="8"/>
  <c r="BB4" i="8"/>
  <c r="AR125" i="8"/>
  <c r="AS29" i="8"/>
  <c r="AS135" i="8"/>
  <c r="AT19" i="8"/>
  <c r="AT125" i="8"/>
  <c r="AU29" i="8"/>
  <c r="AT137" i="8"/>
  <c r="AU17" i="8"/>
  <c r="AV16" i="8" s="1"/>
  <c r="AS134" i="8"/>
  <c r="AT20" i="8"/>
  <c r="AS125" i="8"/>
  <c r="AT29" i="8"/>
  <c r="AR133" i="8"/>
  <c r="AP27" i="8"/>
  <c r="AO127" i="8"/>
  <c r="AQ125" i="8"/>
  <c r="AR29" i="8"/>
  <c r="AN163" i="8"/>
  <c r="AN159" i="8"/>
  <c r="AN74" i="8"/>
  <c r="AN164" i="8"/>
  <c r="AN157" i="8"/>
  <c r="AN77" i="8"/>
  <c r="AN75" i="8"/>
  <c r="AN158" i="8"/>
  <c r="AN161" i="8"/>
  <c r="AN73" i="8"/>
  <c r="AN78" i="8"/>
  <c r="AN76" i="8"/>
  <c r="AN166" i="8"/>
  <c r="AN82" i="8"/>
  <c r="AN160" i="8"/>
  <c r="AN165" i="8"/>
  <c r="AN162" i="8"/>
  <c r="AM80" i="8"/>
  <c r="AM84" i="8"/>
  <c r="AM85" i="8" s="1"/>
  <c r="AM81" i="8"/>
  <c r="AQ25" i="8"/>
  <c r="AP129" i="8"/>
  <c r="AQ131" i="8"/>
  <c r="AR23" i="8"/>
  <c r="AP29" i="8"/>
  <c r="AO125" i="8"/>
  <c r="AQ29" i="8"/>
  <c r="AP125" i="8"/>
  <c r="AO29" i="8"/>
  <c r="AN125" i="8"/>
  <c r="I10" i="10"/>
  <c r="H11" i="10"/>
  <c r="BF126" i="8" l="1"/>
  <c r="BD126" i="8"/>
  <c r="BE28" i="8"/>
  <c r="BE127" i="8" s="1"/>
  <c r="AW142" i="8"/>
  <c r="AX12" i="8"/>
  <c r="BA126" i="8"/>
  <c r="BB28" i="8"/>
  <c r="AW126" i="8"/>
  <c r="AX28" i="8"/>
  <c r="AZ147" i="8"/>
  <c r="BA7" i="8"/>
  <c r="AU126" i="8"/>
  <c r="AV28" i="8"/>
  <c r="AV126" i="8"/>
  <c r="AW28" i="8"/>
  <c r="AZ148" i="8"/>
  <c r="BA6" i="8"/>
  <c r="AW141" i="8"/>
  <c r="AX13" i="8"/>
  <c r="AZ126" i="8"/>
  <c r="BA28" i="8"/>
  <c r="AX144" i="8"/>
  <c r="AY10" i="8"/>
  <c r="BC126" i="8"/>
  <c r="BD28" i="8"/>
  <c r="BB126" i="8"/>
  <c r="BC28" i="8"/>
  <c r="AY126" i="8"/>
  <c r="AZ28" i="8"/>
  <c r="AV139" i="8"/>
  <c r="AW15" i="8"/>
  <c r="BB151" i="8"/>
  <c r="BC3" i="8"/>
  <c r="AX126" i="8"/>
  <c r="AY28" i="8"/>
  <c r="BB152" i="8"/>
  <c r="AT126" i="8"/>
  <c r="AU28" i="8"/>
  <c r="AS126" i="8"/>
  <c r="AT28" i="8"/>
  <c r="AR132" i="8"/>
  <c r="AS22" i="8"/>
  <c r="AR126" i="8"/>
  <c r="AS28" i="8"/>
  <c r="AT135" i="8"/>
  <c r="AU19" i="8"/>
  <c r="AT136" i="8"/>
  <c r="AU18" i="8"/>
  <c r="AU138" i="8"/>
  <c r="AQ130" i="8"/>
  <c r="AR24" i="8"/>
  <c r="AQ26" i="8"/>
  <c r="AP128" i="8"/>
  <c r="AP126" i="8"/>
  <c r="AQ28" i="8"/>
  <c r="AN81" i="8"/>
  <c r="AR28" i="8"/>
  <c r="AQ126" i="8"/>
  <c r="AP28" i="8"/>
  <c r="AP68" i="8" s="1"/>
  <c r="AO126" i="8"/>
  <c r="H12" i="10"/>
  <c r="I11" i="10"/>
  <c r="AO68" i="8"/>
  <c r="AN80" i="8"/>
  <c r="AN84" i="8"/>
  <c r="AN85" i="8" s="1"/>
  <c r="BF127" i="8" l="1"/>
  <c r="AU137" i="8"/>
  <c r="AV17" i="8"/>
  <c r="BC152" i="8"/>
  <c r="AY145" i="8"/>
  <c r="AZ9" i="8"/>
  <c r="AX142" i="8"/>
  <c r="AY12" i="8"/>
  <c r="AV127" i="8"/>
  <c r="AW27" i="8"/>
  <c r="AX127" i="8"/>
  <c r="AY27" i="8"/>
  <c r="AX143" i="8"/>
  <c r="AY11" i="8"/>
  <c r="AZ127" i="8"/>
  <c r="BA27" i="8"/>
  <c r="BD127" i="8"/>
  <c r="BE27" i="8"/>
  <c r="BE128" i="8" s="1"/>
  <c r="AY127" i="8"/>
  <c r="AZ27" i="8"/>
  <c r="BA127" i="8"/>
  <c r="BB27" i="8"/>
  <c r="AW127" i="8"/>
  <c r="AX27" i="8"/>
  <c r="BA148" i="8"/>
  <c r="BB6" i="8"/>
  <c r="BB127" i="8"/>
  <c r="BC27" i="8"/>
  <c r="AU136" i="8"/>
  <c r="AV18" i="8"/>
  <c r="AU127" i="8"/>
  <c r="AV27" i="8"/>
  <c r="AW140" i="8"/>
  <c r="AX14" i="8"/>
  <c r="BC127" i="8"/>
  <c r="BD27" i="8"/>
  <c r="BA149" i="8"/>
  <c r="BB5" i="8"/>
  <c r="AS133" i="8"/>
  <c r="AT21" i="8"/>
  <c r="AR131" i="8"/>
  <c r="AS23" i="8"/>
  <c r="AS127" i="8"/>
  <c r="AT27" i="8"/>
  <c r="AT127" i="8"/>
  <c r="AU27" i="8"/>
  <c r="AV26" i="8" s="1"/>
  <c r="AR127" i="8"/>
  <c r="AS27" i="8"/>
  <c r="H13" i="10"/>
  <c r="I12" i="10"/>
  <c r="AR25" i="8"/>
  <c r="AQ129" i="8"/>
  <c r="AO159" i="8"/>
  <c r="AO162" i="8"/>
  <c r="AO165" i="8"/>
  <c r="AO73" i="8"/>
  <c r="AO161" i="8"/>
  <c r="AO160" i="8"/>
  <c r="AO163" i="8"/>
  <c r="AO164" i="8"/>
  <c r="AO157" i="8"/>
  <c r="AO74" i="8"/>
  <c r="AO76" i="8"/>
  <c r="AO77" i="8"/>
  <c r="AO82" i="8"/>
  <c r="AO158" i="8"/>
  <c r="AO75" i="8"/>
  <c r="AO166" i="8"/>
  <c r="AO78" i="8"/>
  <c r="AP165" i="8"/>
  <c r="AP159" i="8"/>
  <c r="AP82" i="8"/>
  <c r="AP162" i="8"/>
  <c r="AP73" i="8"/>
  <c r="H9" i="11" s="1"/>
  <c r="AP77" i="8"/>
  <c r="H13" i="11" s="1"/>
  <c r="AP78" i="8"/>
  <c r="H14" i="11" s="1"/>
  <c r="AP76" i="8"/>
  <c r="H12" i="11" s="1"/>
  <c r="AP161" i="8"/>
  <c r="AP157" i="8"/>
  <c r="AP166" i="8"/>
  <c r="AP160" i="8"/>
  <c r="AP164" i="8"/>
  <c r="AP158" i="8"/>
  <c r="AP74" i="8"/>
  <c r="H10" i="11" s="1"/>
  <c r="AP75" i="8"/>
  <c r="AP163" i="8"/>
  <c r="AP127" i="8"/>
  <c r="AQ27" i="8"/>
  <c r="AQ127" i="8"/>
  <c r="AR27" i="8"/>
  <c r="AS26" i="8" s="1"/>
  <c r="BF128" i="8" l="1"/>
  <c r="AP81" i="8"/>
  <c r="H11" i="11"/>
  <c r="H15" i="11" s="1"/>
  <c r="H16" i="11" s="1"/>
  <c r="AX141" i="8"/>
  <c r="AY13" i="8"/>
  <c r="AV137" i="8"/>
  <c r="AW17" i="8"/>
  <c r="BB149" i="8"/>
  <c r="BC5" i="8"/>
  <c r="BB128" i="8"/>
  <c r="BC26" i="8"/>
  <c r="AY144" i="8"/>
  <c r="AZ10" i="8"/>
  <c r="AW128" i="8"/>
  <c r="AX26" i="8"/>
  <c r="AZ146" i="8"/>
  <c r="BA8" i="8"/>
  <c r="AV138" i="8"/>
  <c r="AW16" i="8"/>
  <c r="AV129" i="8"/>
  <c r="AW25" i="8"/>
  <c r="BD128" i="8"/>
  <c r="BE26" i="8"/>
  <c r="BE129" i="8" s="1"/>
  <c r="AV128" i="8"/>
  <c r="AW26" i="8"/>
  <c r="BC128" i="8"/>
  <c r="BD26" i="8"/>
  <c r="AX128" i="8"/>
  <c r="AY26" i="8"/>
  <c r="AZ128" i="8"/>
  <c r="BA26" i="8"/>
  <c r="BA128" i="8"/>
  <c r="BB26" i="8"/>
  <c r="AY128" i="8"/>
  <c r="AZ26" i="8"/>
  <c r="AY143" i="8"/>
  <c r="AZ11" i="8"/>
  <c r="BB150" i="8"/>
  <c r="BC4" i="8"/>
  <c r="AR130" i="8"/>
  <c r="AS24" i="8"/>
  <c r="AS128" i="8"/>
  <c r="AT26" i="8"/>
  <c r="AT128" i="8"/>
  <c r="AU26" i="8"/>
  <c r="AS129" i="8"/>
  <c r="AT25" i="8"/>
  <c r="AT134" i="8"/>
  <c r="AU20" i="8"/>
  <c r="AU128" i="8"/>
  <c r="AS132" i="8"/>
  <c r="AT22" i="8"/>
  <c r="AR26" i="8"/>
  <c r="AQ128" i="8"/>
  <c r="AO81" i="8"/>
  <c r="AP84" i="8"/>
  <c r="AP85" i="8" s="1"/>
  <c r="AP80" i="8"/>
  <c r="H14" i="10"/>
  <c r="I13" i="10"/>
  <c r="AR128" i="8"/>
  <c r="AO80" i="8"/>
  <c r="AO84" i="8"/>
  <c r="AO85" i="8" s="1"/>
  <c r="AQ68" i="8"/>
  <c r="BF129" i="8" l="1"/>
  <c r="AU135" i="8"/>
  <c r="AV19" i="8"/>
  <c r="AX129" i="8"/>
  <c r="AY25" i="8"/>
  <c r="BC129" i="8"/>
  <c r="BD25" i="8"/>
  <c r="AW138" i="8"/>
  <c r="AX16" i="8"/>
  <c r="AU129" i="8"/>
  <c r="AV25" i="8"/>
  <c r="BC151" i="8"/>
  <c r="BD3" i="8"/>
  <c r="BA129" i="8"/>
  <c r="BB25" i="8"/>
  <c r="BA147" i="8"/>
  <c r="BB7" i="8"/>
  <c r="AZ129" i="8"/>
  <c r="BA25" i="8"/>
  <c r="BD129" i="8"/>
  <c r="BE25" i="8"/>
  <c r="BE130" i="8" s="1"/>
  <c r="AW139" i="8"/>
  <c r="AX15" i="8"/>
  <c r="AZ145" i="8"/>
  <c r="BA9" i="8"/>
  <c r="BC150" i="8"/>
  <c r="BD4" i="8"/>
  <c r="AY142" i="8"/>
  <c r="AZ12" i="8"/>
  <c r="AZ144" i="8"/>
  <c r="BA10" i="8"/>
  <c r="BB129" i="8"/>
  <c r="BC25" i="8"/>
  <c r="AY129" i="8"/>
  <c r="AZ25" i="8"/>
  <c r="AW129" i="8"/>
  <c r="AX25" i="8"/>
  <c r="AW130" i="8"/>
  <c r="AX24" i="8"/>
  <c r="AT133" i="8"/>
  <c r="AU21" i="8"/>
  <c r="AV20" i="8" s="1"/>
  <c r="AT129" i="8"/>
  <c r="AU25" i="8"/>
  <c r="AR129" i="8"/>
  <c r="AS25" i="8"/>
  <c r="AS131" i="8"/>
  <c r="AT23" i="8"/>
  <c r="AT130" i="8"/>
  <c r="AU24" i="8"/>
  <c r="AR68" i="8"/>
  <c r="AR77" i="8" s="1"/>
  <c r="AQ82" i="8"/>
  <c r="AQ158" i="8"/>
  <c r="AQ73" i="8"/>
  <c r="AQ77" i="8"/>
  <c r="AQ165" i="8"/>
  <c r="AQ162" i="8"/>
  <c r="AQ160" i="8"/>
  <c r="AQ161" i="8"/>
  <c r="AQ74" i="8"/>
  <c r="AQ75" i="8"/>
  <c r="AQ76" i="8"/>
  <c r="AQ78" i="8"/>
  <c r="AQ166" i="8"/>
  <c r="AQ157" i="8"/>
  <c r="AQ164" i="8"/>
  <c r="AQ159" i="8"/>
  <c r="AQ163" i="8"/>
  <c r="I14" i="10"/>
  <c r="H15" i="10"/>
  <c r="AR78" i="8" l="1"/>
  <c r="AR166" i="8"/>
  <c r="BF130" i="8"/>
  <c r="AU131" i="8"/>
  <c r="AV23" i="8"/>
  <c r="AV135" i="8"/>
  <c r="AW19" i="8"/>
  <c r="AX130" i="8"/>
  <c r="AY24" i="8"/>
  <c r="BB130" i="8"/>
  <c r="BC24" i="8"/>
  <c r="BC130" i="8"/>
  <c r="BD24" i="8"/>
  <c r="AZ143" i="8"/>
  <c r="BA11" i="8"/>
  <c r="BA146" i="8"/>
  <c r="BB8" i="8"/>
  <c r="AV130" i="8"/>
  <c r="AW24" i="8"/>
  <c r="BD130" i="8"/>
  <c r="BE24" i="8"/>
  <c r="BE131" i="8" s="1"/>
  <c r="AV136" i="8"/>
  <c r="AW18" i="8"/>
  <c r="AU130" i="8"/>
  <c r="AV24" i="8"/>
  <c r="AX131" i="8"/>
  <c r="AY23" i="8"/>
  <c r="BB148" i="8"/>
  <c r="BC6" i="8"/>
  <c r="AZ130" i="8"/>
  <c r="BA24" i="8"/>
  <c r="BA145" i="8"/>
  <c r="BB9" i="8"/>
  <c r="BD151" i="8"/>
  <c r="BE3" i="8"/>
  <c r="AX140" i="8"/>
  <c r="AY14" i="8"/>
  <c r="BA130" i="8"/>
  <c r="BB24" i="8"/>
  <c r="BD152" i="8"/>
  <c r="AX139" i="8"/>
  <c r="AY15" i="8"/>
  <c r="AY130" i="8"/>
  <c r="AZ24" i="8"/>
  <c r="AS130" i="8"/>
  <c r="AT24" i="8"/>
  <c r="AU134" i="8"/>
  <c r="AT132" i="8"/>
  <c r="AU22" i="8"/>
  <c r="AS68" i="8"/>
  <c r="AR159" i="8"/>
  <c r="AR75" i="8"/>
  <c r="AR164" i="8"/>
  <c r="AR162" i="8"/>
  <c r="AR160" i="8"/>
  <c r="AR76" i="8"/>
  <c r="AR163" i="8"/>
  <c r="AR82" i="8"/>
  <c r="AR74" i="8"/>
  <c r="AR157" i="8"/>
  <c r="AR165" i="8"/>
  <c r="AR73" i="8"/>
  <c r="AR161" i="8"/>
  <c r="AR158" i="8"/>
  <c r="I11" i="11"/>
  <c r="I10" i="11"/>
  <c r="I14" i="11"/>
  <c r="I13" i="11"/>
  <c r="I12" i="11"/>
  <c r="I9" i="11"/>
  <c r="AQ81" i="8"/>
  <c r="I15" i="10"/>
  <c r="H16" i="10"/>
  <c r="AQ84" i="8"/>
  <c r="AQ85" i="8" s="1"/>
  <c r="AQ80" i="8"/>
  <c r="BF131" i="8" l="1"/>
  <c r="AS166" i="8"/>
  <c r="AS78" i="8"/>
  <c r="AU133" i="8"/>
  <c r="AV21" i="8"/>
  <c r="AY140" i="8"/>
  <c r="AZ14" i="8"/>
  <c r="BB131" i="8"/>
  <c r="BC23" i="8"/>
  <c r="BC149" i="8"/>
  <c r="BD5" i="8"/>
  <c r="AV131" i="8"/>
  <c r="AW23" i="8"/>
  <c r="BA144" i="8"/>
  <c r="BB10" i="8"/>
  <c r="BC131" i="8"/>
  <c r="BD23" i="8"/>
  <c r="AW136" i="8"/>
  <c r="AX18" i="8"/>
  <c r="BE152" i="8"/>
  <c r="BA131" i="8"/>
  <c r="BB23" i="8"/>
  <c r="AZ131" i="8"/>
  <c r="BA23" i="8"/>
  <c r="AY132" i="8"/>
  <c r="AZ22" i="8"/>
  <c r="AW137" i="8"/>
  <c r="AX17" i="8"/>
  <c r="BB147" i="8"/>
  <c r="BC7" i="8"/>
  <c r="BD131" i="8"/>
  <c r="BE23" i="8"/>
  <c r="BE132" i="8" s="1"/>
  <c r="AY131" i="8"/>
  <c r="AZ23" i="8"/>
  <c r="AV132" i="8"/>
  <c r="AW22" i="8"/>
  <c r="AY141" i="8"/>
  <c r="AZ13" i="8"/>
  <c r="BB146" i="8"/>
  <c r="BC8" i="8"/>
  <c r="AW131" i="8"/>
  <c r="AX23" i="8"/>
  <c r="AR81" i="8"/>
  <c r="AS73" i="8"/>
  <c r="AS77" i="8"/>
  <c r="AS82" i="8"/>
  <c r="AS75" i="8"/>
  <c r="AS158" i="8"/>
  <c r="AS162" i="8"/>
  <c r="AS157" i="8"/>
  <c r="AS164" i="8"/>
  <c r="AS76" i="8"/>
  <c r="AS159" i="8"/>
  <c r="AS161" i="8"/>
  <c r="AS163" i="8"/>
  <c r="AS165" i="8"/>
  <c r="AS74" i="8"/>
  <c r="AS160" i="8"/>
  <c r="AT131" i="8"/>
  <c r="AU23" i="8"/>
  <c r="AT68" i="8"/>
  <c r="AR84" i="8"/>
  <c r="AR85" i="8" s="1"/>
  <c r="AR80" i="8"/>
  <c r="I15" i="11"/>
  <c r="I16" i="11" s="1"/>
  <c r="H17" i="10"/>
  <c r="I16" i="10"/>
  <c r="BF132" i="8" l="1"/>
  <c r="AT78" i="8"/>
  <c r="AT166" i="8"/>
  <c r="AX138" i="8"/>
  <c r="AY16" i="8"/>
  <c r="BA132" i="8"/>
  <c r="BB22" i="8"/>
  <c r="BD150" i="8"/>
  <c r="BE4" i="8"/>
  <c r="AZ141" i="8"/>
  <c r="BA13" i="8"/>
  <c r="AU132" i="8"/>
  <c r="AV22" i="8"/>
  <c r="AV68" i="8" s="1"/>
  <c r="AZ142" i="8"/>
  <c r="BA12" i="8"/>
  <c r="AZ132" i="8"/>
  <c r="BA22" i="8"/>
  <c r="BC148" i="8"/>
  <c r="BD6" i="8"/>
  <c r="BD132" i="8"/>
  <c r="BE22" i="8"/>
  <c r="BE133" i="8" s="1"/>
  <c r="AW132" i="8"/>
  <c r="AX22" i="8"/>
  <c r="BC147" i="8"/>
  <c r="BD7" i="8"/>
  <c r="AZ133" i="8"/>
  <c r="BA21" i="8"/>
  <c r="BC132" i="8"/>
  <c r="BD22" i="8"/>
  <c r="AV134" i="8"/>
  <c r="AW20" i="8"/>
  <c r="AX132" i="8"/>
  <c r="AY22" i="8"/>
  <c r="AW133" i="8"/>
  <c r="AX21" i="8"/>
  <c r="BB132" i="8"/>
  <c r="BC22" i="8"/>
  <c r="AX137" i="8"/>
  <c r="AY17" i="8"/>
  <c r="BB145" i="8"/>
  <c r="BC9" i="8"/>
  <c r="AT74" i="8"/>
  <c r="AT73" i="8"/>
  <c r="AT159" i="8"/>
  <c r="AT163" i="8"/>
  <c r="AT75" i="8"/>
  <c r="AT77" i="8"/>
  <c r="AT160" i="8"/>
  <c r="AT162" i="8"/>
  <c r="AT157" i="8"/>
  <c r="AT164" i="8"/>
  <c r="AT76" i="8"/>
  <c r="AT82" i="8"/>
  <c r="AT161" i="8"/>
  <c r="AT158" i="8"/>
  <c r="AT165" i="8"/>
  <c r="AS84" i="8"/>
  <c r="AS85" i="8" s="1"/>
  <c r="AS80" i="8"/>
  <c r="AS81" i="8"/>
  <c r="AU68" i="8"/>
  <c r="H18" i="10"/>
  <c r="I17" i="10"/>
  <c r="BF133" i="8" l="1"/>
  <c r="AU78" i="8"/>
  <c r="AU166" i="8"/>
  <c r="AV166" i="8"/>
  <c r="AV78" i="8"/>
  <c r="AY138" i="8"/>
  <c r="AZ16" i="8"/>
  <c r="AX134" i="8"/>
  <c r="AY20" i="8"/>
  <c r="BD133" i="8"/>
  <c r="BE21" i="8"/>
  <c r="BE134" i="8" s="1"/>
  <c r="BD148" i="8"/>
  <c r="BE6" i="8"/>
  <c r="BE149" i="8" s="1"/>
  <c r="BA133" i="8"/>
  <c r="BB21" i="8"/>
  <c r="BB133" i="8"/>
  <c r="BC21" i="8"/>
  <c r="AV73" i="8"/>
  <c r="AV75" i="8"/>
  <c r="AV77" i="8"/>
  <c r="AV82" i="8"/>
  <c r="AV74" i="8"/>
  <c r="AV76" i="8"/>
  <c r="AV157" i="8"/>
  <c r="AV159" i="8"/>
  <c r="AV161" i="8"/>
  <c r="AV163" i="8"/>
  <c r="AV165" i="8"/>
  <c r="AV160" i="8"/>
  <c r="AV162" i="8"/>
  <c r="AV158" i="8"/>
  <c r="AV164" i="8"/>
  <c r="AV133" i="8"/>
  <c r="AW21" i="8"/>
  <c r="AW68" i="8" s="1"/>
  <c r="BC146" i="8"/>
  <c r="BD8" i="8"/>
  <c r="BC133" i="8"/>
  <c r="BD21" i="8"/>
  <c r="AW135" i="8"/>
  <c r="AX19" i="8"/>
  <c r="BA134" i="8"/>
  <c r="BB20" i="8"/>
  <c r="AX133" i="8"/>
  <c r="AY21" i="8"/>
  <c r="BD149" i="8"/>
  <c r="BE5" i="8"/>
  <c r="BE150" i="8" s="1"/>
  <c r="BE151" i="8"/>
  <c r="AY139" i="8"/>
  <c r="AZ15" i="8"/>
  <c r="AY133" i="8"/>
  <c r="AZ21" i="8"/>
  <c r="BA143" i="8"/>
  <c r="BB11" i="8"/>
  <c r="BA142" i="8"/>
  <c r="BB12" i="8"/>
  <c r="AT84" i="8"/>
  <c r="AT85" i="8" s="1"/>
  <c r="AT80" i="8"/>
  <c r="AU75" i="8"/>
  <c r="AU76" i="8"/>
  <c r="AU82" i="8"/>
  <c r="AU160" i="8"/>
  <c r="AU164" i="8"/>
  <c r="AU73" i="8"/>
  <c r="AU163" i="8"/>
  <c r="AU74" i="8"/>
  <c r="AU158" i="8"/>
  <c r="AU165" i="8"/>
  <c r="AU162" i="8"/>
  <c r="AU157" i="8"/>
  <c r="AU159" i="8"/>
  <c r="AU77" i="8"/>
  <c r="AU161" i="8"/>
  <c r="AT81" i="8"/>
  <c r="H19" i="10"/>
  <c r="I18" i="10"/>
  <c r="BF134" i="8" l="1"/>
  <c r="AW78" i="8"/>
  <c r="AW166" i="8"/>
  <c r="BB143" i="8"/>
  <c r="BC11" i="8"/>
  <c r="AZ140" i="8"/>
  <c r="BA14" i="8"/>
  <c r="BB135" i="8"/>
  <c r="BC19" i="8"/>
  <c r="AZ134" i="8"/>
  <c r="BA20" i="8"/>
  <c r="BD134" i="8"/>
  <c r="BE20" i="8"/>
  <c r="BE135" i="8" s="1"/>
  <c r="AV81" i="8"/>
  <c r="BB134" i="8"/>
  <c r="BC20" i="8"/>
  <c r="AZ139" i="8"/>
  <c r="BA15" i="8"/>
  <c r="AY134" i="8"/>
  <c r="AZ20" i="8"/>
  <c r="AW73" i="8"/>
  <c r="AW75" i="8"/>
  <c r="AW77" i="8"/>
  <c r="AW82" i="8"/>
  <c r="AW76" i="8"/>
  <c r="AW158" i="8"/>
  <c r="AW160" i="8"/>
  <c r="AW162" i="8"/>
  <c r="AW164" i="8"/>
  <c r="AW74" i="8"/>
  <c r="AW157" i="8"/>
  <c r="AW159" i="8"/>
  <c r="AW161" i="8"/>
  <c r="AW163" i="8"/>
  <c r="AW165" i="8"/>
  <c r="AW134" i="8"/>
  <c r="AX20" i="8"/>
  <c r="AX68" i="8" s="1"/>
  <c r="AV80" i="8"/>
  <c r="AV84" i="8"/>
  <c r="AV85" i="8" s="1"/>
  <c r="BB144" i="8"/>
  <c r="BC10" i="8"/>
  <c r="AX136" i="8"/>
  <c r="AY18" i="8"/>
  <c r="BD147" i="8"/>
  <c r="BE7" i="8"/>
  <c r="BE148" i="8" s="1"/>
  <c r="BC134" i="8"/>
  <c r="BD20" i="8"/>
  <c r="AY135" i="8"/>
  <c r="AZ19" i="8"/>
  <c r="AU80" i="8"/>
  <c r="AU84" i="8"/>
  <c r="AU85" i="8" s="1"/>
  <c r="AU81" i="8"/>
  <c r="I19" i="10"/>
  <c r="H20" i="10"/>
  <c r="BF135" i="8" l="1"/>
  <c r="AX166" i="8"/>
  <c r="AX78" i="8"/>
  <c r="AW80" i="8"/>
  <c r="AW84" i="8"/>
  <c r="AW85" i="8" s="1"/>
  <c r="BA140" i="8"/>
  <c r="BB14" i="8"/>
  <c r="BA141" i="8"/>
  <c r="BB13" i="8"/>
  <c r="AY137" i="8"/>
  <c r="AZ17" i="8"/>
  <c r="AZ135" i="8"/>
  <c r="BA19" i="8"/>
  <c r="BC136" i="8"/>
  <c r="BD18" i="8"/>
  <c r="BD135" i="8"/>
  <c r="BE19" i="8"/>
  <c r="BE136" i="8" s="1"/>
  <c r="AX74" i="8"/>
  <c r="AX76" i="8"/>
  <c r="AX73" i="8"/>
  <c r="AX75" i="8"/>
  <c r="AX77" i="8"/>
  <c r="AX82" i="8"/>
  <c r="AX157" i="8"/>
  <c r="AX161" i="8"/>
  <c r="AX165" i="8"/>
  <c r="AX158" i="8"/>
  <c r="AX160" i="8"/>
  <c r="AX162" i="8"/>
  <c r="AX164" i="8"/>
  <c r="AX163" i="8"/>
  <c r="AX159" i="8"/>
  <c r="BC145" i="8"/>
  <c r="BD9" i="8"/>
  <c r="AX135" i="8"/>
  <c r="AY19" i="8"/>
  <c r="AZ136" i="8"/>
  <c r="BA18" i="8"/>
  <c r="BC135" i="8"/>
  <c r="BD19" i="8"/>
  <c r="BC144" i="8"/>
  <c r="BD10" i="8"/>
  <c r="AW81" i="8"/>
  <c r="BA135" i="8"/>
  <c r="BB19" i="8"/>
  <c r="K5" i="10"/>
  <c r="I20" i="10"/>
  <c r="BF136" i="8" l="1"/>
  <c r="BD136" i="8"/>
  <c r="BE18" i="8"/>
  <c r="BE137" i="8" s="1"/>
  <c r="AY136" i="8"/>
  <c r="AZ18" i="8"/>
  <c r="AZ68" i="8" s="1"/>
  <c r="AX84" i="8"/>
  <c r="AX85" i="8" s="1"/>
  <c r="AX80" i="8"/>
  <c r="BD137" i="8"/>
  <c r="BE17" i="8"/>
  <c r="BE138" i="8" s="1"/>
  <c r="AY68" i="8"/>
  <c r="BB142" i="8"/>
  <c r="BC12" i="8"/>
  <c r="AZ138" i="8"/>
  <c r="BA16" i="8"/>
  <c r="BB136" i="8"/>
  <c r="BC18" i="8"/>
  <c r="BD145" i="8"/>
  <c r="BE9" i="8"/>
  <c r="BE146" i="8" s="1"/>
  <c r="BA137" i="8"/>
  <c r="BB17" i="8"/>
  <c r="BD146" i="8"/>
  <c r="BE8" i="8"/>
  <c r="AX81" i="8"/>
  <c r="BA136" i="8"/>
  <c r="BB18" i="8"/>
  <c r="BB141" i="8"/>
  <c r="BC13" i="8"/>
  <c r="L5" i="10"/>
  <c r="K6" i="10"/>
  <c r="BF137" i="8" l="1"/>
  <c r="AY78" i="8"/>
  <c r="AY166" i="8"/>
  <c r="AZ166" i="8"/>
  <c r="AZ78" i="8"/>
  <c r="BC137" i="8"/>
  <c r="BD17" i="8"/>
  <c r="AZ137" i="8"/>
  <c r="BA17" i="8"/>
  <c r="BA68" i="8" s="1"/>
  <c r="BB137" i="8"/>
  <c r="BC17" i="8"/>
  <c r="BE147" i="8"/>
  <c r="BC143" i="8"/>
  <c r="BD11" i="8"/>
  <c r="AZ73" i="8"/>
  <c r="AZ75" i="8"/>
  <c r="AZ77" i="8"/>
  <c r="AZ82" i="8"/>
  <c r="AZ74" i="8"/>
  <c r="AZ76" i="8"/>
  <c r="AZ158" i="8"/>
  <c r="AZ162" i="8"/>
  <c r="AZ157" i="8"/>
  <c r="AZ159" i="8"/>
  <c r="AZ161" i="8"/>
  <c r="AZ163" i="8"/>
  <c r="AZ165" i="8"/>
  <c r="AZ164" i="8"/>
  <c r="AZ160" i="8"/>
  <c r="BC142" i="8"/>
  <c r="BD12" i="8"/>
  <c r="BB138" i="8"/>
  <c r="BC16" i="8"/>
  <c r="BA139" i="8"/>
  <c r="BB15" i="8"/>
  <c r="AY74" i="8"/>
  <c r="AY76" i="8"/>
  <c r="AY82" i="8"/>
  <c r="AY157" i="8"/>
  <c r="AY159" i="8"/>
  <c r="AY161" i="8"/>
  <c r="AY163" i="8"/>
  <c r="AY165" i="8"/>
  <c r="AY73" i="8"/>
  <c r="AY75" i="8"/>
  <c r="AY158" i="8"/>
  <c r="AY160" i="8"/>
  <c r="AY162" i="8"/>
  <c r="AY164" i="8"/>
  <c r="AY77" i="8"/>
  <c r="L6" i="10"/>
  <c r="K7" i="10"/>
  <c r="BF138" i="8" l="1"/>
  <c r="AY81" i="8"/>
  <c r="BA78" i="8"/>
  <c r="BA166" i="8"/>
  <c r="AZ80" i="8"/>
  <c r="AZ84" i="8"/>
  <c r="AZ85" i="8" s="1"/>
  <c r="BA138" i="8"/>
  <c r="BB16" i="8"/>
  <c r="BB68" i="8" s="1"/>
  <c r="BB140" i="8"/>
  <c r="BC14" i="8"/>
  <c r="BD143" i="8"/>
  <c r="BE11" i="8"/>
  <c r="BE144" i="8" s="1"/>
  <c r="AY84" i="8"/>
  <c r="AY85" i="8" s="1"/>
  <c r="AY80" i="8"/>
  <c r="BC139" i="8"/>
  <c r="BD15" i="8"/>
  <c r="BD144" i="8"/>
  <c r="BE10" i="8"/>
  <c r="BE145" i="8" s="1"/>
  <c r="BC138" i="8"/>
  <c r="BD16" i="8"/>
  <c r="BD138" i="8"/>
  <c r="BE16" i="8"/>
  <c r="BA73" i="8"/>
  <c r="BA75" i="8"/>
  <c r="BA77" i="8"/>
  <c r="BA82" i="8"/>
  <c r="BA74" i="8"/>
  <c r="BA158" i="8"/>
  <c r="BA160" i="8"/>
  <c r="BA162" i="8"/>
  <c r="BA164" i="8"/>
  <c r="BA76" i="8"/>
  <c r="BA157" i="8"/>
  <c r="BA159" i="8"/>
  <c r="BA161" i="8"/>
  <c r="BA163" i="8"/>
  <c r="BA165" i="8"/>
  <c r="AZ81" i="8"/>
  <c r="BH89" i="8"/>
  <c r="BH90" i="8" s="1"/>
  <c r="BH91" i="8" s="1"/>
  <c r="BH92" i="8" s="1"/>
  <c r="BH93" i="8" s="1"/>
  <c r="BH94" i="8" s="1"/>
  <c r="BH95" i="8" s="1"/>
  <c r="BH96" i="8" s="1"/>
  <c r="BH97" i="8" s="1"/>
  <c r="BH98" i="8" s="1"/>
  <c r="BH99" i="8" s="1"/>
  <c r="BH100" i="8" s="1"/>
  <c r="BH101" i="8" s="1"/>
  <c r="BH102" i="8" s="1"/>
  <c r="BH103" i="8" s="1"/>
  <c r="BH104" i="8" s="1"/>
  <c r="BH105" i="8" s="1"/>
  <c r="BH106" i="8" s="1"/>
  <c r="BH107" i="8" s="1"/>
  <c r="BH108" i="8" s="1"/>
  <c r="BH109" i="8" s="1"/>
  <c r="BH110" i="8" s="1"/>
  <c r="BH111" i="8" s="1"/>
  <c r="BH112" i="8" s="1"/>
  <c r="BH113" i="8" s="1"/>
  <c r="BH114" i="8" s="1"/>
  <c r="BH115" i="8" s="1"/>
  <c r="BH116" i="8" s="1"/>
  <c r="BH117" i="8" s="1"/>
  <c r="BH118" i="8" s="1"/>
  <c r="BH119" i="8" s="1"/>
  <c r="BH120" i="8" s="1"/>
  <c r="BH121" i="8" s="1"/>
  <c r="BH122" i="8" s="1"/>
  <c r="BH123" i="8" s="1"/>
  <c r="BH124" i="8" s="1"/>
  <c r="BH125" i="8" s="1"/>
  <c r="BH126" i="8" s="1"/>
  <c r="BH127" i="8" s="1"/>
  <c r="K8" i="10"/>
  <c r="L7" i="10"/>
  <c r="BF139" i="8" l="1"/>
  <c r="BB166" i="8"/>
  <c r="BB78" i="8"/>
  <c r="BE139" i="8"/>
  <c r="BB139" i="8"/>
  <c r="BC15" i="8"/>
  <c r="BC68" i="8" s="1"/>
  <c r="BB74" i="8"/>
  <c r="BB76" i="8"/>
  <c r="BB73" i="8"/>
  <c r="BB75" i="8"/>
  <c r="BB77" i="8"/>
  <c r="BB82" i="8"/>
  <c r="BB159" i="8"/>
  <c r="BB163" i="8"/>
  <c r="BB158" i="8"/>
  <c r="BB160" i="8"/>
  <c r="BB162" i="8"/>
  <c r="BB164" i="8"/>
  <c r="BB157" i="8"/>
  <c r="BB161" i="8"/>
  <c r="BB165" i="8"/>
  <c r="BA81" i="8"/>
  <c r="BD139" i="8"/>
  <c r="BE15" i="8"/>
  <c r="BE140" i="8" s="1"/>
  <c r="BC141" i="8"/>
  <c r="BD13" i="8"/>
  <c r="BA80" i="8"/>
  <c r="BA84" i="8"/>
  <c r="BA85" i="8" s="1"/>
  <c r="BD140" i="8"/>
  <c r="BE14" i="8"/>
  <c r="BE141" i="8" s="1"/>
  <c r="BH128" i="8"/>
  <c r="K9" i="10"/>
  <c r="L8" i="10"/>
  <c r="BF140" i="8" l="1"/>
  <c r="BB81" i="8"/>
  <c r="BC78" i="8"/>
  <c r="H8" i="9" s="1"/>
  <c r="H9" i="9" s="1"/>
  <c r="BC166" i="8"/>
  <c r="BB84" i="8"/>
  <c r="BB85" i="8" s="1"/>
  <c r="BB80" i="8"/>
  <c r="BC74" i="8"/>
  <c r="D8" i="9" s="1"/>
  <c r="D9" i="9" s="1"/>
  <c r="BC76" i="8"/>
  <c r="F8" i="9" s="1"/>
  <c r="F9" i="9" s="1"/>
  <c r="BC77" i="8"/>
  <c r="G8" i="9" s="1"/>
  <c r="BC157" i="8"/>
  <c r="BC159" i="8"/>
  <c r="BC161" i="8"/>
  <c r="BC163" i="8"/>
  <c r="BC165" i="8"/>
  <c r="BC75" i="8"/>
  <c r="E8" i="9" s="1"/>
  <c r="E9" i="9" s="1"/>
  <c r="BC82" i="8"/>
  <c r="F35" i="7" s="1"/>
  <c r="BC73" i="8"/>
  <c r="C8" i="9" s="1"/>
  <c r="C9" i="9" s="1"/>
  <c r="BC158" i="8"/>
  <c r="BC160" i="8"/>
  <c r="BC162" i="8"/>
  <c r="BC164" i="8"/>
  <c r="BD142" i="8"/>
  <c r="BE12" i="8"/>
  <c r="BC140" i="8"/>
  <c r="BD14" i="8"/>
  <c r="BD68" i="8" s="1"/>
  <c r="BH129" i="8"/>
  <c r="L9" i="10"/>
  <c r="K10" i="10"/>
  <c r="BF141" i="8" l="1"/>
  <c r="BD166" i="8"/>
  <c r="BD78" i="8"/>
  <c r="G9" i="9"/>
  <c r="B8" i="9"/>
  <c r="B9" i="9" s="1"/>
  <c r="BD73" i="8"/>
  <c r="BD75" i="8"/>
  <c r="BD77" i="8"/>
  <c r="BD82" i="8"/>
  <c r="BD74" i="8"/>
  <c r="BD76" i="8"/>
  <c r="BD157" i="8"/>
  <c r="BD159" i="8"/>
  <c r="BD161" i="8"/>
  <c r="BD163" i="8"/>
  <c r="BD165" i="8"/>
  <c r="BD158" i="8"/>
  <c r="BD160" i="8"/>
  <c r="BD164" i="8"/>
  <c r="BD162" i="8"/>
  <c r="BC81" i="8"/>
  <c r="E35" i="7" s="1"/>
  <c r="BE143" i="8"/>
  <c r="BD141" i="8"/>
  <c r="BE13" i="8"/>
  <c r="BE142" i="8" s="1"/>
  <c r="BC84" i="8"/>
  <c r="BC85" i="8" s="1"/>
  <c r="BC80" i="8"/>
  <c r="D35" i="7" s="1"/>
  <c r="BH130" i="8"/>
  <c r="L10" i="10"/>
  <c r="K11" i="10"/>
  <c r="BF142" i="8" l="1"/>
  <c r="C35" i="7"/>
  <c r="F36" i="7" s="1"/>
  <c r="BE68" i="8"/>
  <c r="BD81" i="8"/>
  <c r="BD80" i="8"/>
  <c r="BD84" i="8"/>
  <c r="BD85" i="8" s="1"/>
  <c r="BH131" i="8"/>
  <c r="K12" i="10"/>
  <c r="L11" i="10"/>
  <c r="BF143" i="8" l="1"/>
  <c r="BE75" i="8"/>
  <c r="BE166" i="8"/>
  <c r="BE78" i="8"/>
  <c r="C36" i="7"/>
  <c r="E36" i="7"/>
  <c r="D36" i="7"/>
  <c r="BE165" i="8"/>
  <c r="BE162" i="8"/>
  <c r="BE74" i="8"/>
  <c r="BE161" i="8"/>
  <c r="BE158" i="8"/>
  <c r="BE157" i="8"/>
  <c r="BE77" i="8"/>
  <c r="BE159" i="8"/>
  <c r="BE164" i="8"/>
  <c r="BE82" i="8"/>
  <c r="BE163" i="8"/>
  <c r="BE76" i="8"/>
  <c r="BE81" i="8" s="1"/>
  <c r="BE160" i="8"/>
  <c r="BE73" i="8"/>
  <c r="BH132" i="8"/>
  <c r="K13" i="10"/>
  <c r="L12" i="10"/>
  <c r="BF144" i="8" l="1"/>
  <c r="BF88" i="8"/>
  <c r="BE84" i="8"/>
  <c r="BE85" i="8" s="1"/>
  <c r="BE80" i="8"/>
  <c r="BH133" i="8"/>
  <c r="K14" i="10"/>
  <c r="L13" i="10"/>
  <c r="BI89" i="8" l="1"/>
  <c r="BI90" i="8"/>
  <c r="BI91" i="8"/>
  <c r="BI92" i="8"/>
  <c r="BI93" i="8"/>
  <c r="BI94" i="8"/>
  <c r="BI95" i="8"/>
  <c r="BI96" i="8"/>
  <c r="BI97" i="8"/>
  <c r="BI98" i="8"/>
  <c r="BI99" i="8"/>
  <c r="BI100" i="8"/>
  <c r="BI101" i="8"/>
  <c r="BI102" i="8"/>
  <c r="BI103" i="8"/>
  <c r="BI104" i="8"/>
  <c r="BI105" i="8"/>
  <c r="BI106" i="8"/>
  <c r="BI107" i="8"/>
  <c r="BI108" i="8"/>
  <c r="BI109" i="8"/>
  <c r="BI110" i="8"/>
  <c r="BI111" i="8"/>
  <c r="BI112" i="8"/>
  <c r="BI113" i="8"/>
  <c r="BI114" i="8"/>
  <c r="BI115" i="8"/>
  <c r="BI116" i="8"/>
  <c r="BI117" i="8"/>
  <c r="BI118" i="8"/>
  <c r="BI119" i="8"/>
  <c r="BI120" i="8"/>
  <c r="BI121" i="8"/>
  <c r="BI122" i="8"/>
  <c r="BI123" i="8"/>
  <c r="BI124" i="8"/>
  <c r="BI125" i="8"/>
  <c r="BI126" i="8"/>
  <c r="BI127" i="8"/>
  <c r="BI128" i="8"/>
  <c r="BI129" i="8"/>
  <c r="BI130" i="8"/>
  <c r="BI131" i="8"/>
  <c r="BI132" i="8"/>
  <c r="BI133" i="8"/>
  <c r="BI134" i="8"/>
  <c r="BI135" i="8"/>
  <c r="BI136" i="8"/>
  <c r="BI137" i="8"/>
  <c r="BI138" i="8"/>
  <c r="BI139" i="8"/>
  <c r="BI140" i="8"/>
  <c r="BI141" i="8"/>
  <c r="BI142" i="8"/>
  <c r="BI143" i="8"/>
  <c r="BF145" i="8"/>
  <c r="BI144" i="8"/>
  <c r="BH134" i="8"/>
  <c r="K15" i="10"/>
  <c r="L14" i="10"/>
  <c r="BF146" i="8" l="1"/>
  <c r="BI145" i="8"/>
  <c r="BH135" i="8"/>
  <c r="K16" i="10"/>
  <c r="L15" i="10"/>
  <c r="BF147" i="8" l="1"/>
  <c r="BI146" i="8"/>
  <c r="BH136" i="8"/>
  <c r="L16" i="10"/>
  <c r="K17" i="10"/>
  <c r="BF148" i="8" l="1"/>
  <c r="BI147" i="8"/>
  <c r="BH137" i="8"/>
  <c r="BH88" i="8" s="1"/>
  <c r="L17" i="10"/>
  <c r="K18" i="10"/>
  <c r="BF149" i="8" l="1"/>
  <c r="BI148" i="8"/>
  <c r="BH138" i="8"/>
  <c r="L18" i="10"/>
  <c r="K19" i="10"/>
  <c r="BF150" i="8" l="1"/>
  <c r="BI149" i="8"/>
  <c r="BH139" i="8"/>
  <c r="L19" i="10"/>
  <c r="K20" i="10"/>
  <c r="L20" i="10" s="1"/>
  <c r="BF151" i="8" l="1"/>
  <c r="BI150" i="8"/>
  <c r="BH140" i="8"/>
  <c r="BF152" i="8" l="1"/>
  <c r="BI152" i="8" s="1"/>
  <c r="BI151" i="8"/>
  <c r="BH141" i="8"/>
  <c r="BH142" i="8" l="1"/>
  <c r="BI88" i="8"/>
  <c r="BI164" i="8" s="1"/>
  <c r="BH143" i="8" l="1"/>
  <c r="BJ142" i="8" s="1"/>
  <c r="BI158" i="8"/>
  <c r="BI160" i="8"/>
  <c r="BI86" i="8"/>
  <c r="BI166" i="8"/>
  <c r="BI159" i="8"/>
  <c r="BI165" i="8"/>
  <c r="BI157" i="8"/>
  <c r="BI163" i="8"/>
  <c r="BI161" i="8"/>
  <c r="BI162" i="8"/>
  <c r="BJ133" i="8" l="1"/>
  <c r="BJ121" i="8"/>
  <c r="BJ123" i="8"/>
  <c r="BJ102" i="8"/>
  <c r="BJ127" i="8"/>
  <c r="BJ128" i="8"/>
  <c r="BJ107" i="8"/>
  <c r="BJ124" i="8"/>
  <c r="BJ112" i="8"/>
  <c r="BJ99" i="8"/>
  <c r="BJ93" i="8"/>
  <c r="BJ125" i="8"/>
  <c r="BJ117" i="8"/>
  <c r="BJ131" i="8"/>
  <c r="BJ110" i="8"/>
  <c r="BJ105" i="8"/>
  <c r="BJ113" i="8"/>
  <c r="BJ91" i="8"/>
  <c r="BJ122" i="8"/>
  <c r="BJ118" i="8"/>
  <c r="BJ89" i="8"/>
  <c r="BJ101" i="8"/>
  <c r="BJ108" i="8"/>
  <c r="BJ106" i="8"/>
  <c r="BJ109" i="8"/>
  <c r="BJ111" i="8"/>
  <c r="BJ98" i="8"/>
  <c r="BJ94" i="8"/>
  <c r="BJ95" i="8"/>
  <c r="BJ103" i="8"/>
  <c r="BJ120" i="8"/>
  <c r="BJ97" i="8"/>
  <c r="BJ114" i="8"/>
  <c r="BJ115" i="8"/>
  <c r="BJ126" i="8"/>
  <c r="BJ130" i="8"/>
  <c r="BJ100" i="8"/>
  <c r="BJ116" i="8"/>
  <c r="BJ134" i="8"/>
  <c r="BJ104" i="8"/>
  <c r="BJ96" i="8"/>
  <c r="BJ92" i="8"/>
  <c r="BJ90" i="8"/>
  <c r="BJ129" i="8"/>
  <c r="BJ119" i="8"/>
  <c r="BJ132" i="8"/>
  <c r="BJ135" i="8"/>
  <c r="BJ136" i="8"/>
  <c r="BJ137" i="8"/>
  <c r="BJ138" i="8"/>
  <c r="BJ139" i="8"/>
  <c r="BJ140" i="8"/>
  <c r="BJ141" i="8"/>
  <c r="BJ143" i="8"/>
  <c r="BH144" i="8"/>
  <c r="BJ144" i="8" l="1"/>
  <c r="BH145" i="8"/>
  <c r="BH146" i="8" l="1"/>
  <c r="BJ145" i="8"/>
  <c r="BH147" i="8" l="1"/>
  <c r="BJ146" i="8"/>
  <c r="BJ147" i="8" l="1"/>
  <c r="BH148" i="8"/>
  <c r="BJ148" i="8" l="1"/>
  <c r="BH149" i="8"/>
  <c r="BJ149" i="8" l="1"/>
  <c r="BH150" i="8"/>
  <c r="BH151" i="8" l="1"/>
  <c r="BJ150" i="8"/>
  <c r="BH152" i="8" l="1"/>
  <c r="BJ152" i="8" s="1"/>
  <c r="BJ151" i="8"/>
  <c r="BJ88" i="8" l="1"/>
  <c r="BJ166" i="8" s="1"/>
  <c r="BJ158" i="8" l="1"/>
  <c r="BJ162" i="8"/>
  <c r="BJ164" i="8"/>
  <c r="BJ159" i="8"/>
  <c r="BJ86" i="8"/>
  <c r="BJ157" i="8"/>
  <c r="BJ161" i="8"/>
  <c r="BJ160" i="8"/>
  <c r="BJ163" i="8"/>
  <c r="BJ165" i="8"/>
</calcChain>
</file>

<file path=xl/sharedStrings.xml><?xml version="1.0" encoding="utf-8"?>
<sst xmlns="http://schemas.openxmlformats.org/spreadsheetml/2006/main" count="236" uniqueCount="115">
  <si>
    <t>Alter</t>
  </si>
  <si>
    <t>Beschäftigte nach Altersklassen</t>
  </si>
  <si>
    <t>Gesamt</t>
  </si>
  <si>
    <t>Durchschnittsalter</t>
  </si>
  <si>
    <t>Region</t>
  </si>
  <si>
    <t>Branche</t>
  </si>
  <si>
    <t>Nr.</t>
  </si>
  <si>
    <t>Bezeichnung</t>
  </si>
  <si>
    <t>Wert</t>
  </si>
  <si>
    <t>Gesamtwirtschaft</t>
  </si>
  <si>
    <t>Land- und Forstwirtschaft</t>
  </si>
  <si>
    <t>Produzierendes Gewerbe</t>
  </si>
  <si>
    <t>Handel, Gastgewerbe und Verkehr</t>
  </si>
  <si>
    <t>Sonstige Dienstleistungen</t>
  </si>
  <si>
    <t>Öffentliche Verwaltung</t>
  </si>
  <si>
    <t>Sozialversicherungspflichtig Beschäftigte</t>
  </si>
  <si>
    <t>Aktuell (absolut)</t>
  </si>
  <si>
    <t>Aktuell (Anteile)</t>
  </si>
  <si>
    <t>Prognose (absolut)</t>
  </si>
  <si>
    <t>Prognose (Anteile)</t>
  </si>
  <si>
    <t>Beschäftigungsentwicklung</t>
  </si>
  <si>
    <t>Beschäftigte (rechnerische Entwicklung, Mitarbeiter ab 15 Jahren)</t>
  </si>
  <si>
    <t>Geburtsjahr</t>
  </si>
  <si>
    <t>Alter (ca.)</t>
  </si>
  <si>
    <t>Gesamt (rechnerisch)</t>
  </si>
  <si>
    <t>Prognose</t>
  </si>
  <si>
    <t>Alter von …</t>
  </si>
  <si>
    <t>bis unter …</t>
  </si>
  <si>
    <t>Altersklasse</t>
  </si>
  <si>
    <t>Mittleres Alter</t>
  </si>
  <si>
    <t>Anzahl Beschäftigte</t>
  </si>
  <si>
    <t>Beschäftigungsentwicklung vs. Bevölkerungsentwicklung</t>
  </si>
  <si>
    <t>Änderung</t>
  </si>
  <si>
    <t>Anzahl Mitarbeiter</t>
  </si>
  <si>
    <t>Zugänge</t>
  </si>
  <si>
    <t>pro Jahr</t>
  </si>
  <si>
    <t>Abgänge</t>
  </si>
  <si>
    <t>Österreich</t>
  </si>
  <si>
    <t>Burgenland</t>
  </si>
  <si>
    <t>Niederösterreich</t>
  </si>
  <si>
    <t>Kärnten</t>
  </si>
  <si>
    <t>Oberösterreich</t>
  </si>
  <si>
    <t>Salzburg</t>
  </si>
  <si>
    <t>Steiermark</t>
  </si>
  <si>
    <t>Tirol</t>
  </si>
  <si>
    <t>Vorarlberg</t>
  </si>
  <si>
    <t>Wien</t>
  </si>
  <si>
    <t xml:space="preserve">  Land- und Forstwirtschaft; Fischerei</t>
  </si>
  <si>
    <t xml:space="preserve">  Bau</t>
  </si>
  <si>
    <t>Bau</t>
  </si>
  <si>
    <t>Information und Kommunikation</t>
  </si>
  <si>
    <t xml:space="preserve">  Erbringung von Finanz- und Versicherungsdienstleistungen</t>
  </si>
  <si>
    <t>Erbringung von Finanz- und Versicherungsdienstleistungen</t>
  </si>
  <si>
    <t xml:space="preserve">  Grundstücks- und Wohnungswesen</t>
  </si>
  <si>
    <t>Grundstücks- und Wohnungswesen</t>
  </si>
  <si>
    <t>Andere Dienstleistungen</t>
  </si>
  <si>
    <t>15-29</t>
  </si>
  <si>
    <t>30-49</t>
  </si>
  <si>
    <t>50+</t>
  </si>
  <si>
    <t>15-19 Jahre</t>
  </si>
  <si>
    <t>20-29 Jahre</t>
  </si>
  <si>
    <t>30-39 Jahre</t>
  </si>
  <si>
    <t>40-49 Jahre</t>
  </si>
  <si>
    <t>50-59 Jahre</t>
  </si>
  <si>
    <t>Land- und Forstwirtschaft; Fischerei</t>
  </si>
  <si>
    <t>Handel, Verkehr und Lagerei, Beherbergung und Gastronomie</t>
  </si>
  <si>
    <t>Erbringung von freiberuflichen, wissenschaftlichen und technischen Dienstleistungen sowie von sonstigen wirtschaftlichen Dienstleistungen</t>
  </si>
  <si>
    <t>Öffentliche Verwaltung, Verteidigung, Sozialversicherung, Erziehung und Unterreicht, Gesundheits- und Sozialwesen</t>
  </si>
  <si>
    <t xml:space="preserve">Andere Dienstleistungen </t>
  </si>
  <si>
    <t xml:space="preserve">  Handel, Verkehr und Lagerei, Beherbergung und Gastronomie</t>
  </si>
  <si>
    <t xml:space="preserve">  Information und Kommunikation</t>
  </si>
  <si>
    <t xml:space="preserve">  Erbringung von freiberuflichen, wissenschaftlichen und technischen Dienstleistungen sowie von sonstigen wirtschaftlichen Dienstleistungen</t>
  </si>
  <si>
    <t xml:space="preserve">  Öffentliche Verwaltung, Verteidigung, Sozialversicherung, Erziehung und Unterreicht, Gesundheits- und Sozialwesen</t>
  </si>
  <si>
    <t xml:space="preserve">  Andere Dienstleistungen </t>
  </si>
  <si>
    <t>60-64 Jahre</t>
  </si>
  <si>
    <t>15-29 Jahre</t>
  </si>
  <si>
    <t>30-49 Jahre</t>
  </si>
  <si>
    <t>Gesamt (15-64 Jahre)</t>
  </si>
  <si>
    <t>Gesamt (15- Jahre)</t>
  </si>
  <si>
    <t>60+ Jahre</t>
  </si>
  <si>
    <t>Pensionseintrittsalter</t>
  </si>
  <si>
    <t>Prognose bis (Jahr)</t>
  </si>
  <si>
    <t>Median</t>
  </si>
  <si>
    <t>Median_Alter_akt</t>
  </si>
  <si>
    <t>Median_Alter_ende</t>
  </si>
  <si>
    <r>
      <t xml:space="preserve">
</t>
    </r>
    <r>
      <rPr>
        <b/>
        <sz val="10"/>
        <rFont val="Trebuchet MS"/>
        <family val="2"/>
      </rPr>
      <t xml:space="preserve">IHR </t>
    </r>
    <r>
      <rPr>
        <b/>
        <sz val="10"/>
        <color indexed="10"/>
        <rFont val="Trebuchet MS"/>
        <family val="2"/>
      </rPr>
      <t xml:space="preserve">ALTERSSTRUKTUR-CHECK
</t>
    </r>
    <r>
      <rPr>
        <sz val="10"/>
        <rFont val="Trebuchet MS"/>
        <family val="2"/>
      </rPr>
      <t>Analysieren Sie die gegenwärtige und zukünftige Altersstruktur Ihrer MitarbeiterInnen. 
Damit erkennen Sie Alterslücken im Personalstand und sind in der Lage, dementsprechend gegenzusteuern. 
Geben Sie den Prognosezeitraum, das Pensionseintrittsalter in Ihrem Unternehmen sowie die jährlichen 
Ein- und Austritte ein. Erreichen MitarbeiterInnen das Pensionseintrittsalter, werden diese Austritte 
automatisch berücksichtigt.</t>
    </r>
  </si>
  <si>
    <t>Prognosezeitraum:</t>
  </si>
  <si>
    <t>Pensionseintrittsalter in Ihrem Unternehmen:</t>
  </si>
  <si>
    <t>Alter (Jahre)</t>
  </si>
  <si>
    <t>von</t>
  </si>
  <si>
    <t>bis</t>
  </si>
  <si>
    <t>Branche:</t>
  </si>
  <si>
    <t>Bundesland:</t>
  </si>
  <si>
    <r>
      <t xml:space="preserve">
</t>
    </r>
    <r>
      <rPr>
        <b/>
        <sz val="10"/>
        <rFont val="Trebuchet MS"/>
        <family val="2"/>
      </rPr>
      <t xml:space="preserve">IHR </t>
    </r>
    <r>
      <rPr>
        <b/>
        <sz val="10"/>
        <color indexed="10"/>
        <rFont val="Trebuchet MS"/>
        <family val="2"/>
      </rPr>
      <t>BRANCHEN-CHECK</t>
    </r>
    <r>
      <rPr>
        <b/>
        <sz val="10"/>
        <rFont val="Trebuchet MS"/>
        <family val="2"/>
      </rPr>
      <t xml:space="preserve">
</t>
    </r>
    <r>
      <rPr>
        <sz val="10"/>
        <rFont val="Trebuchet MS"/>
        <family val="2"/>
      </rPr>
      <t xml:space="preserve">
Zur Orientierung: Vergleichen Sie die gegenwärtige und zukünftige 
Altersstruktur Ihrer MitarbeiterInnen mit dem Branchendurchschnitt. 
Ihre Branche und Ihr Bundesland können Sie frei wählen.  
Nehmen Sie folgende Einstellungen vor. Diese gelten für alle Seiten.</t>
    </r>
  </si>
  <si>
    <t xml:space="preserve">
Beschäftigungsentwicklung</t>
  </si>
  <si>
    <t xml:space="preserve">
Altersstruktur im Zeitablauf</t>
  </si>
  <si>
    <t xml:space="preserve">
Entwicklung von Durchschnittsalter und Beschäftigtenzahl</t>
  </si>
  <si>
    <t>Erfasste 
Personen</t>
  </si>
  <si>
    <r>
      <t xml:space="preserve">
</t>
    </r>
    <r>
      <rPr>
        <b/>
        <sz val="10"/>
        <rFont val="Trebuchet MS"/>
        <family val="2"/>
      </rPr>
      <t xml:space="preserve">IHR </t>
    </r>
    <r>
      <rPr>
        <b/>
        <sz val="10"/>
        <color indexed="10"/>
        <rFont val="Trebuchet MS"/>
        <family val="2"/>
      </rPr>
      <t>BUNDESLÄNDER-CHECK</t>
    </r>
    <r>
      <rPr>
        <b/>
        <sz val="10"/>
        <rFont val="Trebuchet MS"/>
        <family val="2"/>
      </rPr>
      <t xml:space="preserve">
</t>
    </r>
    <r>
      <rPr>
        <sz val="10"/>
        <rFont val="Trebuchet MS"/>
        <family val="2"/>
      </rPr>
      <t>Zur weiteren Orientierung: Erkennen Sie, wie sich jede Altersgruppe in Ihrem Unternehmen und                                       in Ihrem Bundesland verändert. Fachkräftemangel kann vor allem dort entstehen, wo expansive                            Personalplanungen auf rückläufige Einwohnerzahlen treffen. 
Nehmen Sie folgende Einstellungen vor. Diese gelten für alle Seiten.</t>
    </r>
  </si>
  <si>
    <r>
      <t xml:space="preserve">
</t>
    </r>
    <r>
      <rPr>
        <b/>
        <sz val="10"/>
        <rFont val="Trebuchet MS"/>
        <family val="2"/>
      </rPr>
      <t xml:space="preserve">ANSPRECHPARTNER &amp; IMPRESSUM
</t>
    </r>
    <r>
      <rPr>
        <sz val="10"/>
        <color indexed="10"/>
        <rFont val="Trebuchet MS"/>
        <family val="2"/>
      </rPr>
      <t>Ihr Ansprechpartner</t>
    </r>
    <r>
      <rPr>
        <sz val="10"/>
        <rFont val="Trebuchet MS"/>
        <family val="2"/>
      </rPr>
      <t xml:space="preserve">
Mag. Karin Steigenberger, BA 
T  +43 (0)5 90 900–4262 
E  karin.steigenberger@wko.at
</t>
    </r>
    <r>
      <rPr>
        <sz val="10"/>
        <color indexed="10"/>
        <rFont val="Trebuchet MS"/>
        <family val="2"/>
      </rPr>
      <t>Demografie &amp; Wirtschaft</t>
    </r>
    <r>
      <rPr>
        <sz val="10"/>
        <color indexed="10"/>
        <rFont val="Trebuchet MS"/>
        <family val="2"/>
      </rPr>
      <t xml:space="preserve">
Was Gesellschaft und Wirtschaft prägen wird</t>
    </r>
    <r>
      <rPr>
        <sz val="10"/>
        <rFont val="Trebuchet MS"/>
        <family val="2"/>
      </rPr>
      <t xml:space="preserve">
Der demografische Wandel wird in den kommenden Jahren weiter Gesellschaft und Wirtschaft prägen. 
Dies fordert uns alle heraus. Aber entgegen vieler düsterer Szenarien gibt es mehr Chancen als Risiken. 
Unsere kostenlosen Publikationen zeigen, auf welche Trends sich Ihr Unternehmen einstellen sollte, 
welche neuen Möglichkeiten sich Ihnen bieten und wie Sie diese nutzen.
</t>
    </r>
    <r>
      <rPr>
        <sz val="10"/>
        <color indexed="10"/>
        <rFont val="Trebuchet MS"/>
        <family val="2"/>
      </rPr>
      <t/>
    </r>
  </si>
  <si>
    <t>Bevölkerung zur Jahresmitte</t>
  </si>
  <si>
    <r>
      <t xml:space="preserve">
</t>
    </r>
    <r>
      <rPr>
        <b/>
        <sz val="10"/>
        <rFont val="Trebuchet MS"/>
        <family val="2"/>
      </rPr>
      <t xml:space="preserve">IHR </t>
    </r>
    <r>
      <rPr>
        <b/>
        <sz val="10"/>
        <color indexed="10"/>
        <rFont val="Trebuchet MS"/>
        <family val="2"/>
      </rPr>
      <t>DEMOGRAFIE-CHECK</t>
    </r>
    <r>
      <rPr>
        <sz val="10"/>
        <rFont val="Trebuchet MS"/>
        <family val="2"/>
      </rPr>
      <t xml:space="preserve">
</t>
    </r>
    <r>
      <rPr>
        <b/>
        <sz val="10"/>
        <rFont val="Trebuchet MS"/>
        <family val="2"/>
      </rPr>
      <t xml:space="preserve">
So werden Sie fit für den demografischen Wandel:</t>
    </r>
    <r>
      <rPr>
        <sz val="10"/>
        <rFont val="Trebuchet MS"/>
        <family val="2"/>
      </rPr>
      <t xml:space="preserve"> Sie können sofort beginnen und verfügen                                        in wenigen Schritten über die Ergebnisse.
Füllen Sie folgende Tabelle aus, um die aktuelle Altersstruktur Ihrer MitarbeiterInnen 
zu erhalten. Dies können Sie für das ganze Unternehmen oder einzelne Abteilungen machen. 
Anschließend führt Sie das Programm Schritt für Schritt durch Ihre Ergebnisse.
</t>
    </r>
    <r>
      <rPr>
        <b/>
        <sz val="10"/>
        <rFont val="Trebuchet MS"/>
        <family val="2"/>
      </rPr>
      <t xml:space="preserve">Hinweis: </t>
    </r>
    <r>
      <rPr>
        <sz val="10"/>
        <rFont val="Trebuchet MS"/>
        <family val="2"/>
      </rPr>
      <t xml:space="preserve">Einstellungen müssen Sie nur in den </t>
    </r>
    <r>
      <rPr>
        <b/>
        <sz val="10"/>
        <color rgb="FF99CCFF"/>
        <rFont val="Trebuchet MS"/>
        <family val="2"/>
      </rPr>
      <t>blau</t>
    </r>
    <r>
      <rPr>
        <sz val="10"/>
        <color indexed="13"/>
        <rFont val="Trebuchet MS"/>
        <family val="2"/>
      </rPr>
      <t xml:space="preserve"> </t>
    </r>
    <r>
      <rPr>
        <sz val="10"/>
        <rFont val="Trebuchet MS"/>
        <family val="2"/>
      </rPr>
      <t xml:space="preserve">hinterlegten Feldern vornehmen.
</t>
    </r>
  </si>
  <si>
    <r>
      <t xml:space="preserve">
</t>
    </r>
    <r>
      <rPr>
        <sz val="10"/>
        <color indexed="10"/>
        <rFont val="Trebuchet MS"/>
        <family val="2"/>
      </rPr>
      <t>Aktuelle Broschüren</t>
    </r>
    <r>
      <rPr>
        <sz val="10"/>
        <rFont val="Trebuchet MS"/>
        <family val="2"/>
      </rPr>
      <t xml:space="preserve">
&gt; Zukunftsmarkt Best Ager
&gt; Demografische Fitness
&gt; Generationenbalance im Unternehmen</t>
    </r>
  </si>
  <si>
    <t>TEST</t>
  </si>
  <si>
    <t>Herstellung von Waren, Bergbau und Gewinnung von Steinen und Erden, Energieversorgung, Wasserversorgung</t>
  </si>
  <si>
    <t>Herstellung von Waren</t>
  </si>
  <si>
    <t xml:space="preserve">die oberste Altersklasse an das durchschnittliche Pensionsantrittsalter (hier 62 Jahre) angepasst </t>
  </si>
  <si>
    <t>Gesamt (15-62)</t>
  </si>
  <si>
    <t>50-62</t>
  </si>
  <si>
    <r>
      <t xml:space="preserve">
</t>
    </r>
    <r>
      <rPr>
        <b/>
        <sz val="10"/>
        <rFont val="Trebuchet MS"/>
        <family val="2"/>
      </rPr>
      <t>EINLEITUNG</t>
    </r>
    <r>
      <rPr>
        <sz val="10"/>
        <rFont val="Trebuchet MS"/>
        <family val="2"/>
      </rPr>
      <t xml:space="preserve">
</t>
    </r>
    <r>
      <rPr>
        <b/>
        <sz val="10"/>
        <color indexed="10"/>
        <rFont val="Trebuchet MS"/>
        <family val="2"/>
      </rPr>
      <t xml:space="preserve">Die demografische Entwicklung Österreichs zeigt deutlich: </t>
    </r>
    <r>
      <rPr>
        <b/>
        <sz val="10"/>
        <rFont val="Trebuchet MS"/>
        <family val="2"/>
      </rPr>
      <t xml:space="preserve">
</t>
    </r>
    <r>
      <rPr>
        <sz val="10"/>
        <rFont val="Trebuchet MS"/>
        <family val="2"/>
      </rPr>
      <t xml:space="preserve">Der Anteil jüngerer Menschen sinkt, die Zahl älterer nimmt zu. </t>
    </r>
    <r>
      <rPr>
        <sz val="10"/>
        <color indexed="8"/>
        <rFont val="Trebuchet MS"/>
        <family val="2"/>
      </rPr>
      <t xml:space="preserve">Die personalpolitischen 
Konsequenzen dieser Entwicklung und der daraus resultierende Handlungsdruck 
werden vielfach unterschätzt. Die stärkere Integration älterer Arbeitnehmer in 
den Betrieben ist ein wirtschaftliches Erfordernis zur Sicherung der Wettbewerbsfähigkeit. 
Eine betriebliche Altersstrukturanalyse ist der Anfang jeder vorausschauenden, 
bedarfsorientierten Personalentwicklung. 
Setzen Sie regelmäßige Demografie-Checks als Steuerungsinstrument und 
Entscheidungsgrundlage für alle weiteren Maßnahmen systematisch ein. 
</t>
    </r>
    <r>
      <rPr>
        <sz val="10"/>
        <rFont val="Trebuchet MS"/>
        <family val="2"/>
      </rPr>
      <t xml:space="preserve">Der Demografie-Check unterstützt Sie bei Ihrem:  
</t>
    </r>
    <r>
      <rPr>
        <b/>
        <sz val="10"/>
        <color indexed="10"/>
        <rFont val="Trebuchet MS"/>
        <family val="2"/>
      </rPr>
      <t>ALTERSSTRUKTUR-CHECK:</t>
    </r>
    <r>
      <rPr>
        <b/>
        <sz val="10"/>
        <rFont val="Trebuchet MS"/>
        <family val="2"/>
      </rPr>
      <t xml:space="preserve"> </t>
    </r>
    <r>
      <rPr>
        <sz val="10"/>
        <rFont val="Trebuchet MS"/>
        <family val="2"/>
      </rPr>
      <t xml:space="preserve">Verschaffen Sie sich einen Überblick über die aktuelle 
Personalstruktur Ihres Unternehmens und prognostizieren Sie die Entwicklung 
für die kommenden Jahre.
</t>
    </r>
    <r>
      <rPr>
        <b/>
        <sz val="10"/>
        <color indexed="10"/>
        <rFont val="Trebuchet MS"/>
        <family val="2"/>
      </rPr>
      <t xml:space="preserve">BRANCHEN-CHECK: </t>
    </r>
    <r>
      <rPr>
        <sz val="10"/>
        <rFont val="Trebuchet MS"/>
        <family val="2"/>
      </rPr>
      <t xml:space="preserve">Erkennen Sie, wie sich die Altersstruktur Ihrer Belegschaft 
vom Branchendurchschnitt unterscheidet – heute und morgen.
</t>
    </r>
    <r>
      <rPr>
        <b/>
        <sz val="10"/>
        <color indexed="10"/>
        <rFont val="Trebuchet MS"/>
        <family val="2"/>
      </rPr>
      <t>BUNDESLÄNDER-CHECK:</t>
    </r>
    <r>
      <rPr>
        <sz val="10"/>
        <rFont val="Trebuchet MS"/>
        <family val="2"/>
      </rPr>
      <t xml:space="preserve"> Probleme bei der Besetzung offener Stellen? 
Erfassen Sie die demografische Entwicklung in Ihrem Bundesland.</t>
    </r>
  </si>
  <si>
    <t xml:space="preserve">  Herstellung von Waren, Bergbau und Gewinnung von Steinen und Erden, Energieversorgung, Wasserversorgung</t>
  </si>
  <si>
    <t xml:space="preserve">    Herstellung von Waren</t>
  </si>
  <si>
    <r>
      <t xml:space="preserve">
Medieninhaber und Herausgeber</t>
    </r>
    <r>
      <rPr>
        <sz val="10"/>
        <rFont val="Trebuchet MS"/>
        <family val="2"/>
      </rPr>
      <t xml:space="preserve">
Wirtschaftskammer Österreich
Stabsabteilung Wirtschaftspolitik
Wiedner Hauptstraße 63, 1045 Wien, Österreich
T  +43 (0)5 90 900–4270
E  wp@wko.at
I   wko.at/wp 
</t>
    </r>
    <r>
      <rPr>
        <sz val="10"/>
        <color indexed="10"/>
        <rFont val="Trebuchet MS"/>
        <family val="2"/>
      </rPr>
      <t>Zum Demografie-Check</t>
    </r>
    <r>
      <rPr>
        <sz val="10"/>
        <rFont val="Trebuchet MS"/>
        <family val="2"/>
      </rPr>
      <t xml:space="preserve">
Aufbauend auf einer Initiative der Industrie und Handelskammer Osnabrück-Emsland,
Björn Schaeper, T: +49 (0)541 353-135, E: schaeper@osnabrueck.ihk.de.
Datenquellen: Statistik Austria, Hauptverband der österreichischen Sozialversicherungsträger,
eigene Berechnungen.
Alle Angaben und Berechnungen erfolgen, trotz sorgfältiger Bearbeitung, ohne Gewähr.
Stand: September 2020. </t>
    </r>
  </si>
  <si>
    <t>Quelle: Statistik Austria, Bevölkerungsprognose 2019, Hauptvariante. Erstellt am 31.10.2019</t>
  </si>
  <si>
    <t>Beschäftigtendaten 2019 vom HV über AMDB herunterladen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</si>
</sst>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_-* #,##0.00\ &quot;€&quot;_-;\-* #,##0.00\ &quot;€&quot;_-;_-* &quot;-&quot;??\ &quot;€&quot;_-;_-@_-"/>
  </numFmts>
  <fonts count="23" x14ac:knownFonts="1">
    <font>
      <sz val="10"/>
      <name val="Arial"/>
      <family val="2"/>
    </font>
    <font>
      <sz val="10"/>
      <color indexed="8"/>
      <name val="Trebuchet MS"/>
      <family val="2"/>
    </font>
    <font>
      <sz val="10"/>
      <name val="Arial"/>
      <family val="2"/>
    </font>
    <font>
      <b/>
      <sz val="10"/>
      <name val="Arial"/>
      <family val="2"/>
    </font>
    <font>
      <sz val="10"/>
      <color indexed="10"/>
      <name val="Arial"/>
      <family val="2"/>
    </font>
    <font>
      <sz val="8"/>
      <name val="Arial"/>
      <family val="2"/>
    </font>
    <font>
      <sz val="10"/>
      <name val="Trebuchet MS"/>
      <family val="2"/>
    </font>
    <font>
      <b/>
      <sz val="10"/>
      <name val="Trebuchet MS"/>
      <family val="2"/>
    </font>
    <font>
      <b/>
      <sz val="10"/>
      <color indexed="10"/>
      <name val="Trebuchet MS"/>
      <family val="2"/>
    </font>
    <font>
      <sz val="11"/>
      <name val="Trebuchet MS"/>
      <family val="2"/>
    </font>
    <font>
      <sz val="11"/>
      <name val="Symbol"/>
      <family val="1"/>
      <charset val="2"/>
    </font>
    <font>
      <b/>
      <sz val="11"/>
      <name val="Trebuchet MS"/>
      <family val="2"/>
    </font>
    <font>
      <sz val="8"/>
      <name val="Trebuchet MS"/>
      <family val="2"/>
    </font>
    <font>
      <b/>
      <sz val="8"/>
      <name val="Trebuchet MS"/>
      <family val="2"/>
    </font>
    <font>
      <sz val="10"/>
      <color indexed="13"/>
      <name val="Trebuchet MS"/>
      <family val="2"/>
    </font>
    <font>
      <sz val="11"/>
      <color indexed="9"/>
      <name val="Trebuchet MS"/>
      <family val="2"/>
    </font>
    <font>
      <sz val="10"/>
      <color indexed="22"/>
      <name val="Trebuchet MS"/>
      <family val="2"/>
    </font>
    <font>
      <b/>
      <sz val="10"/>
      <color indexed="8"/>
      <name val="Arial"/>
      <family val="2"/>
    </font>
    <font>
      <sz val="10"/>
      <color indexed="10"/>
      <name val="Trebuchet MS"/>
      <family val="2"/>
    </font>
    <font>
      <b/>
      <sz val="10"/>
      <color rgb="FFFF0000"/>
      <name val="Arial"/>
      <family val="2"/>
    </font>
    <font>
      <b/>
      <sz val="10"/>
      <color rgb="FF99CCFF"/>
      <name val="Trebuchet MS"/>
      <family val="2"/>
    </font>
    <font>
      <sz val="9"/>
      <name val="Arial"/>
      <family val="2"/>
    </font>
    <font>
      <sz val="12"/>
      <name val="Arial"/>
    </font>
  </fonts>
  <fills count="8">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rgb="FFFFFF00"/>
        <bgColor indexed="64"/>
      </patternFill>
    </fill>
    <fill>
      <patternFill patternType="solid">
        <fgColor rgb="FFCCFFCC"/>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DDDDDD"/>
      </left>
      <right style="thin">
        <color rgb="FFDDDDDD"/>
      </right>
      <top style="thin">
        <color rgb="FFDDDDDD"/>
      </top>
      <bottom style="thin">
        <color rgb="FFDDDDDD"/>
      </bottom>
      <diagonal/>
    </border>
  </borders>
  <cellStyleXfs count="4">
    <xf numFmtId="0" fontId="0" fillId="0" borderId="0"/>
    <xf numFmtId="166" fontId="2" fillId="0" borderId="0" applyFont="0" applyFill="0" applyBorder="0" applyAlignment="0" applyProtection="0"/>
    <xf numFmtId="9" fontId="2" fillId="0" borderId="0" applyFont="0" applyFill="0" applyBorder="0" applyAlignment="0" applyProtection="0"/>
    <xf numFmtId="0" fontId="22" fillId="0" borderId="0"/>
  </cellStyleXfs>
  <cellXfs count="135">
    <xf numFmtId="0" fontId="0" fillId="0" borderId="0" xfId="0"/>
    <xf numFmtId="0" fontId="3" fillId="0" borderId="0" xfId="0" applyFont="1"/>
    <xf numFmtId="0" fontId="2" fillId="0" borderId="0" xfId="0" applyFont="1"/>
    <xf numFmtId="0" fontId="0" fillId="0" borderId="0" xfId="0" applyFill="1"/>
    <xf numFmtId="164" fontId="0" fillId="0" borderId="0" xfId="0" applyNumberFormat="1"/>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left" vertical="top"/>
    </xf>
    <xf numFmtId="0" fontId="0" fillId="0" borderId="0" xfId="0" applyAlignment="1">
      <alignment horizontal="right"/>
    </xf>
    <xf numFmtId="0" fontId="2" fillId="0" borderId="0" xfId="0" applyFont="1" applyAlignment="1">
      <alignment horizontal="right"/>
    </xf>
    <xf numFmtId="0" fontId="0" fillId="0" borderId="1" xfId="0" applyFill="1" applyBorder="1" applyAlignment="1">
      <alignment horizontal="left"/>
    </xf>
    <xf numFmtId="0" fontId="0" fillId="2" borderId="1" xfId="0" applyFill="1" applyBorder="1"/>
    <xf numFmtId="0" fontId="2" fillId="2" borderId="1" xfId="0" applyFont="1" applyFill="1" applyBorder="1"/>
    <xf numFmtId="0" fontId="0" fillId="0" borderId="0" xfId="0" applyAlignment="1">
      <alignment horizontal="left"/>
    </xf>
    <xf numFmtId="3" fontId="0" fillId="0" borderId="0" xfId="0" applyNumberFormat="1"/>
    <xf numFmtId="3" fontId="4" fillId="0" borderId="0" xfId="0" applyNumberFormat="1" applyFont="1"/>
    <xf numFmtId="3" fontId="5" fillId="0" borderId="0" xfId="0" applyNumberFormat="1" applyFont="1"/>
    <xf numFmtId="3" fontId="0" fillId="2" borderId="1" xfId="0" applyNumberFormat="1" applyFill="1" applyBorder="1"/>
    <xf numFmtId="0" fontId="3" fillId="0" borderId="0" xfId="0" applyFont="1" applyAlignment="1">
      <alignment horizontal="left"/>
    </xf>
    <xf numFmtId="14" fontId="3" fillId="0" borderId="0" xfId="0" applyNumberFormat="1" applyFont="1" applyAlignment="1">
      <alignment horizontal="left"/>
    </xf>
    <xf numFmtId="3" fontId="2" fillId="2" borderId="1" xfId="0" applyNumberFormat="1" applyFont="1" applyFill="1" applyBorder="1"/>
    <xf numFmtId="165" fontId="0" fillId="0" borderId="0" xfId="2" applyNumberFormat="1" applyFont="1"/>
    <xf numFmtId="0" fontId="0" fillId="0" borderId="0" xfId="0" quotePrefix="1"/>
    <xf numFmtId="0" fontId="4" fillId="0" borderId="0" xfId="0" applyFont="1"/>
    <xf numFmtId="0" fontId="2" fillId="0" borderId="0" xfId="0" applyFont="1" applyAlignment="1">
      <alignment horizontal="left"/>
    </xf>
    <xf numFmtId="0" fontId="0" fillId="0" borderId="1" xfId="0" applyFill="1" applyBorder="1"/>
    <xf numFmtId="4" fontId="0" fillId="0" borderId="0" xfId="0" applyNumberFormat="1"/>
    <xf numFmtId="0" fontId="0" fillId="3" borderId="0" xfId="0" applyFill="1"/>
    <xf numFmtId="0" fontId="0" fillId="4" borderId="0" xfId="0" applyFill="1"/>
    <xf numFmtId="0" fontId="0" fillId="3" borderId="0" xfId="0" applyFill="1" applyBorder="1"/>
    <xf numFmtId="0" fontId="0" fillId="3" borderId="0" xfId="0" applyFill="1" applyBorder="1" applyAlignment="1">
      <alignment horizontal="left" vertical="top" wrapText="1"/>
    </xf>
    <xf numFmtId="0" fontId="0" fillId="3" borderId="0" xfId="0" applyFill="1" applyAlignment="1">
      <alignment horizontal="left" vertical="top" wrapText="1"/>
    </xf>
    <xf numFmtId="0" fontId="0" fillId="4" borderId="0" xfId="0" applyFill="1" applyAlignment="1">
      <alignment horizontal="left" vertical="top" wrapText="1"/>
    </xf>
    <xf numFmtId="0" fontId="0" fillId="0" borderId="0" xfId="0" applyAlignment="1">
      <alignment horizontal="left" vertical="top" wrapText="1"/>
    </xf>
    <xf numFmtId="0" fontId="9" fillId="3" borderId="0" xfId="0" applyFont="1" applyFill="1"/>
    <xf numFmtId="0" fontId="0" fillId="4" borderId="0" xfId="0" applyFill="1" applyBorder="1"/>
    <xf numFmtId="0" fontId="10" fillId="4" borderId="0" xfId="0" applyFont="1" applyFill="1" applyAlignment="1">
      <alignment horizontal="left" indent="4"/>
    </xf>
    <xf numFmtId="0" fontId="11" fillId="4" borderId="0" xfId="0" applyFont="1" applyFill="1"/>
    <xf numFmtId="0" fontId="12" fillId="0" borderId="2" xfId="0" applyFont="1" applyBorder="1" applyProtection="1"/>
    <xf numFmtId="0" fontId="12" fillId="5" borderId="2" xfId="0" applyFont="1" applyFill="1" applyBorder="1" applyProtection="1">
      <protection locked="0"/>
    </xf>
    <xf numFmtId="0" fontId="13" fillId="4" borderId="2" xfId="0" applyFont="1" applyFill="1" applyBorder="1" applyAlignment="1">
      <alignment vertical="center" wrapText="1"/>
    </xf>
    <xf numFmtId="0" fontId="6" fillId="0" borderId="0" xfId="0" applyFont="1"/>
    <xf numFmtId="0" fontId="6" fillId="3" borderId="0" xfId="0" applyFont="1" applyFill="1"/>
    <xf numFmtId="0" fontId="6" fillId="4" borderId="0" xfId="0" applyFont="1" applyFill="1"/>
    <xf numFmtId="0" fontId="7" fillId="4" borderId="0" xfId="0" applyFont="1" applyFill="1"/>
    <xf numFmtId="0" fontId="12" fillId="4" borderId="3" xfId="0" applyFont="1" applyFill="1" applyBorder="1"/>
    <xf numFmtId="0" fontId="12" fillId="4" borderId="4" xfId="0" applyFont="1" applyFill="1" applyBorder="1"/>
    <xf numFmtId="0" fontId="12" fillId="0" borderId="3" xfId="0" applyFont="1" applyBorder="1"/>
    <xf numFmtId="0" fontId="12" fillId="0" borderId="4" xfId="0" applyFont="1" applyBorder="1"/>
    <xf numFmtId="0" fontId="12" fillId="5" borderId="3" xfId="0" applyFont="1" applyFill="1" applyBorder="1" applyAlignment="1" applyProtection="1">
      <alignment horizontal="center"/>
      <protection locked="0"/>
    </xf>
    <xf numFmtId="0" fontId="12" fillId="5" borderId="4" xfId="0" applyFont="1" applyFill="1" applyBorder="1" applyAlignment="1" applyProtection="1">
      <alignment horizontal="center"/>
      <protection locked="0"/>
    </xf>
    <xf numFmtId="0" fontId="12" fillId="0" borderId="5" xfId="0" applyFont="1" applyBorder="1"/>
    <xf numFmtId="0" fontId="12" fillId="0" borderId="6" xfId="0" applyFont="1" applyBorder="1"/>
    <xf numFmtId="0" fontId="12" fillId="5" borderId="5" xfId="0" applyFont="1" applyFill="1" applyBorder="1" applyAlignment="1" applyProtection="1">
      <alignment horizontal="center"/>
      <protection locked="0"/>
    </xf>
    <xf numFmtId="0" fontId="12" fillId="5" borderId="6" xfId="0" applyFont="1" applyFill="1" applyBorder="1" applyAlignment="1" applyProtection="1">
      <alignment horizontal="center"/>
      <protection locked="0"/>
    </xf>
    <xf numFmtId="0" fontId="16" fillId="4" borderId="0" xfId="0" applyFont="1" applyFill="1"/>
    <xf numFmtId="0" fontId="15" fillId="4" borderId="0" xfId="0" applyFont="1" applyFill="1" applyAlignment="1">
      <alignment horizontal="center"/>
    </xf>
    <xf numFmtId="0" fontId="6" fillId="0" borderId="2" xfId="0" applyFont="1" applyBorder="1" applyAlignment="1">
      <alignmen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12" fillId="0" borderId="7" xfId="0" applyFont="1" applyBorder="1" applyAlignment="1">
      <alignment horizontal="center"/>
    </xf>
    <xf numFmtId="0" fontId="12" fillId="0" borderId="8" xfId="0" applyFont="1" applyBorder="1" applyAlignment="1">
      <alignment horizontal="center"/>
    </xf>
    <xf numFmtId="1" fontId="12" fillId="0" borderId="3" xfId="0" applyNumberFormat="1" applyFont="1" applyBorder="1" applyAlignment="1">
      <alignment horizontal="center"/>
    </xf>
    <xf numFmtId="1" fontId="12" fillId="0" borderId="2" xfId="0" applyNumberFormat="1" applyFont="1" applyBorder="1" applyAlignment="1">
      <alignment horizontal="center"/>
    </xf>
    <xf numFmtId="1" fontId="12" fillId="0" borderId="4" xfId="0" applyNumberFormat="1" applyFont="1" applyBorder="1" applyAlignment="1">
      <alignment horizontal="center"/>
    </xf>
    <xf numFmtId="1" fontId="12" fillId="0" borderId="5" xfId="0" applyNumberFormat="1" applyFont="1" applyBorder="1" applyAlignment="1">
      <alignment horizontal="center"/>
    </xf>
    <xf numFmtId="1" fontId="12" fillId="0" borderId="9" xfId="0" applyNumberFormat="1" applyFont="1" applyBorder="1" applyAlignment="1">
      <alignment horizontal="center"/>
    </xf>
    <xf numFmtId="1" fontId="12" fillId="0" borderId="6" xfId="0" applyNumberFormat="1" applyFont="1" applyBorder="1" applyAlignment="1">
      <alignment horizontal="center"/>
    </xf>
    <xf numFmtId="0" fontId="12" fillId="4" borderId="3" xfId="0" applyFont="1" applyFill="1" applyBorder="1" applyAlignment="1">
      <alignment horizontal="center"/>
    </xf>
    <xf numFmtId="0" fontId="12" fillId="4" borderId="2" xfId="0" applyFont="1" applyFill="1" applyBorder="1" applyAlignment="1">
      <alignment horizontal="center"/>
    </xf>
    <xf numFmtId="0" fontId="12" fillId="4" borderId="4" xfId="0" applyFont="1" applyFill="1" applyBorder="1" applyAlignment="1">
      <alignment horizontal="center"/>
    </xf>
    <xf numFmtId="1" fontId="12" fillId="0" borderId="7" xfId="0" applyNumberFormat="1" applyFont="1" applyBorder="1" applyAlignment="1">
      <alignment horizontal="center"/>
    </xf>
    <xf numFmtId="1" fontId="12" fillId="0" borderId="10" xfId="0" applyNumberFormat="1" applyFont="1" applyBorder="1" applyAlignment="1">
      <alignment horizontal="center"/>
    </xf>
    <xf numFmtId="1" fontId="12" fillId="0" borderId="8" xfId="0" applyNumberFormat="1" applyFont="1" applyBorder="1" applyAlignment="1">
      <alignment horizontal="center"/>
    </xf>
    <xf numFmtId="164" fontId="12" fillId="0" borderId="5" xfId="0" applyNumberFormat="1" applyFont="1" applyBorder="1" applyAlignment="1">
      <alignment horizontal="center"/>
    </xf>
    <xf numFmtId="164" fontId="12" fillId="0" borderId="9" xfId="0" applyNumberFormat="1" applyFont="1" applyBorder="1" applyAlignment="1">
      <alignment horizontal="center"/>
    </xf>
    <xf numFmtId="164" fontId="12" fillId="0" borderId="6" xfId="0" applyNumberFormat="1" applyFont="1" applyBorder="1" applyAlignment="1">
      <alignment horizontal="center"/>
    </xf>
    <xf numFmtId="0" fontId="7" fillId="0" borderId="11" xfId="0" applyFont="1" applyFill="1" applyBorder="1" applyAlignment="1">
      <alignment horizontal="left" vertical="top" wrapText="1"/>
    </xf>
    <xf numFmtId="0" fontId="2" fillId="5" borderId="0" xfId="0" applyFont="1" applyFill="1" applyAlignment="1">
      <alignment horizontal="right"/>
    </xf>
    <xf numFmtId="0" fontId="7" fillId="0" borderId="12" xfId="0" applyFont="1" applyFill="1" applyBorder="1" applyAlignment="1">
      <alignment horizontal="left" vertical="top" wrapText="1"/>
    </xf>
    <xf numFmtId="0" fontId="7" fillId="0" borderId="11" xfId="0" applyFont="1" applyFill="1" applyBorder="1" applyAlignment="1">
      <alignment vertical="top" wrapText="1"/>
    </xf>
    <xf numFmtId="0" fontId="0" fillId="3" borderId="0" xfId="0" applyFill="1" applyBorder="1" applyAlignment="1">
      <alignment horizontal="left" vertical="top" wrapText="1" indent="10"/>
    </xf>
    <xf numFmtId="0" fontId="0" fillId="3" borderId="0" xfId="0" applyFill="1" applyAlignment="1">
      <alignment horizontal="left" vertical="top" wrapText="1" indent="10"/>
    </xf>
    <xf numFmtId="0" fontId="0" fillId="4" borderId="0" xfId="0" applyFill="1" applyAlignment="1">
      <alignment horizontal="left" vertical="top" wrapText="1" indent="10"/>
    </xf>
    <xf numFmtId="0" fontId="0" fillId="0" borderId="0" xfId="0" applyAlignment="1">
      <alignment horizontal="left" vertical="top" wrapText="1" indent="10"/>
    </xf>
    <xf numFmtId="0" fontId="0" fillId="3" borderId="0" xfId="0" applyFill="1" applyProtection="1">
      <protection locked="0"/>
    </xf>
    <xf numFmtId="0" fontId="6" fillId="3" borderId="0" xfId="0" applyFont="1" applyFill="1" applyProtection="1">
      <protection locked="0"/>
    </xf>
    <xf numFmtId="164" fontId="0" fillId="6" borderId="0" xfId="0" applyNumberFormat="1" applyFill="1"/>
    <xf numFmtId="3" fontId="0" fillId="7" borderId="21" xfId="0" applyNumberFormat="1" applyFill="1" applyBorder="1"/>
    <xf numFmtId="0" fontId="19" fillId="0" borderId="0" xfId="0" applyFont="1"/>
    <xf numFmtId="0" fontId="0" fillId="0" borderId="0" xfId="0" applyAlignment="1">
      <alignment horizontal="center"/>
    </xf>
    <xf numFmtId="0" fontId="2" fillId="7" borderId="21" xfId="0" applyFont="1" applyFill="1" applyBorder="1" applyAlignment="1">
      <alignment horizontal="left"/>
    </xf>
    <xf numFmtId="3" fontId="6" fillId="7" borderId="21" xfId="0" applyNumberFormat="1" applyFont="1" applyFill="1" applyBorder="1"/>
    <xf numFmtId="3" fontId="0" fillId="7" borderId="21" xfId="0" applyNumberFormat="1" applyFont="1" applyFill="1" applyBorder="1"/>
    <xf numFmtId="0" fontId="0" fillId="0" borderId="0" xfId="0" applyFont="1" applyAlignment="1">
      <alignment horizontal="center"/>
    </xf>
    <xf numFmtId="3" fontId="21" fillId="0" borderId="0" xfId="3" applyNumberFormat="1" applyFont="1"/>
    <xf numFmtId="0" fontId="0" fillId="3" borderId="0" xfId="0" applyFill="1" applyAlignment="1">
      <alignment horizontal="center"/>
    </xf>
    <xf numFmtId="0" fontId="0" fillId="0" borderId="0" xfId="0" applyBorder="1" applyAlignment="1">
      <alignment horizontal="center"/>
    </xf>
    <xf numFmtId="0" fontId="6" fillId="0" borderId="12" xfId="0" applyFont="1" applyBorder="1" applyAlignment="1">
      <alignment horizontal="left" vertical="top" wrapText="1" indent="10"/>
    </xf>
    <xf numFmtId="0" fontId="6" fillId="0" borderId="0" xfId="0" applyFont="1" applyAlignment="1">
      <alignment horizontal="center" vertical="top" wrapText="1"/>
    </xf>
    <xf numFmtId="0" fontId="0" fillId="0" borderId="13" xfId="0" applyBorder="1" applyAlignment="1">
      <alignment horizontal="center"/>
    </xf>
    <xf numFmtId="0" fontId="0" fillId="0" borderId="0" xfId="0" applyAlignment="1">
      <alignment horizontal="center"/>
    </xf>
    <xf numFmtId="0" fontId="6" fillId="0" borderId="0" xfId="0" applyFont="1" applyAlignment="1">
      <alignment horizontal="left" vertical="top" wrapText="1" indent="10"/>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5" fillId="0" borderId="13" xfId="0" applyFont="1" applyBorder="1" applyAlignment="1">
      <alignment horizontal="center"/>
    </xf>
    <xf numFmtId="0" fontId="5" fillId="0" borderId="2" xfId="0" applyFont="1" applyBorder="1" applyAlignment="1">
      <alignment horizontal="center"/>
    </xf>
    <xf numFmtId="0" fontId="7" fillId="0" borderId="11" xfId="0" applyFont="1" applyBorder="1" applyAlignment="1">
      <alignment horizontal="left" vertical="top" wrapText="1"/>
    </xf>
    <xf numFmtId="0" fontId="6" fillId="0" borderId="13" xfId="0" applyFont="1" applyBorder="1" applyAlignment="1">
      <alignment horizontal="center"/>
    </xf>
    <xf numFmtId="0" fontId="6" fillId="0" borderId="0" xfId="0" applyFont="1" applyAlignment="1">
      <alignment horizontal="center"/>
    </xf>
    <xf numFmtId="0" fontId="7" fillId="0" borderId="11" xfId="0" applyFont="1" applyBorder="1" applyAlignment="1">
      <alignment horizontal="left" vertical="top"/>
    </xf>
    <xf numFmtId="0" fontId="12" fillId="4" borderId="7" xfId="0" applyFont="1" applyFill="1" applyBorder="1" applyAlignment="1">
      <alignment horizontal="left"/>
    </xf>
    <xf numFmtId="0" fontId="12" fillId="4" borderId="8" xfId="0" applyFont="1" applyFill="1" applyBorder="1" applyAlignment="1">
      <alignment horizontal="left"/>
    </xf>
    <xf numFmtId="0" fontId="12" fillId="3" borderId="5" xfId="0" applyFont="1" applyFill="1" applyBorder="1" applyAlignment="1">
      <alignment horizontal="left"/>
    </xf>
    <xf numFmtId="0" fontId="12" fillId="3" borderId="6" xfId="0" applyFont="1" applyFill="1" applyBorder="1" applyAlignment="1">
      <alignment horizontal="left"/>
    </xf>
    <xf numFmtId="0" fontId="6" fillId="0" borderId="17" xfId="0" applyFont="1" applyBorder="1" applyAlignment="1">
      <alignment horizontal="center"/>
    </xf>
    <xf numFmtId="0" fontId="6" fillId="0" borderId="18" xfId="0" applyFont="1" applyBorder="1" applyAlignment="1">
      <alignment horizontal="center"/>
    </xf>
    <xf numFmtId="0" fontId="7" fillId="3" borderId="7" xfId="0" applyFont="1" applyFill="1" applyBorder="1" applyAlignment="1">
      <alignment horizontal="left" vertical="center"/>
    </xf>
    <xf numFmtId="0" fontId="7" fillId="3" borderId="10" xfId="0" applyFont="1" applyFill="1" applyBorder="1" applyAlignment="1">
      <alignment horizontal="left" vertical="center"/>
    </xf>
    <xf numFmtId="0" fontId="7" fillId="3" borderId="8" xfId="0" applyFont="1" applyFill="1" applyBorder="1" applyAlignment="1">
      <alignment horizontal="left" vertical="center"/>
    </xf>
    <xf numFmtId="0" fontId="7" fillId="5" borderId="2" xfId="0" applyFont="1" applyFill="1" applyBorder="1" applyAlignment="1" applyProtection="1">
      <alignment horizontal="left" vertical="center"/>
    </xf>
    <xf numFmtId="0" fontId="6" fillId="0" borderId="16" xfId="0" applyFont="1" applyBorder="1" applyAlignment="1">
      <alignment horizontal="center"/>
    </xf>
    <xf numFmtId="0" fontId="6" fillId="0" borderId="0" xfId="0" applyFont="1" applyBorder="1" applyAlignment="1">
      <alignment horizontal="center"/>
    </xf>
    <xf numFmtId="0" fontId="7" fillId="5" borderId="14" xfId="0" applyFont="1" applyFill="1" applyBorder="1" applyAlignment="1" applyProtection="1">
      <alignment horizontal="left" vertical="center"/>
    </xf>
    <xf numFmtId="0" fontId="7" fillId="5" borderId="15" xfId="0" applyFont="1" applyFill="1" applyBorder="1" applyAlignment="1" applyProtection="1">
      <alignment horizontal="left" vertical="center"/>
    </xf>
    <xf numFmtId="0" fontId="6" fillId="0" borderId="11" xfId="0" applyFont="1" applyFill="1" applyBorder="1" applyAlignment="1">
      <alignment horizontal="left" vertical="top" wrapText="1"/>
    </xf>
    <xf numFmtId="0" fontId="6" fillId="0" borderId="12" xfId="0" applyFont="1" applyFill="1" applyBorder="1" applyAlignment="1">
      <alignment horizontal="left" vertical="top" wrapText="1"/>
    </xf>
    <xf numFmtId="0" fontId="7" fillId="5" borderId="19" xfId="0" applyFont="1" applyFill="1" applyBorder="1" applyAlignment="1" applyProtection="1">
      <alignment horizontal="left" vertical="center"/>
    </xf>
    <xf numFmtId="0" fontId="7" fillId="5" borderId="20" xfId="0" applyFont="1" applyFill="1" applyBorder="1" applyAlignment="1" applyProtection="1">
      <alignment horizontal="left" vertical="center"/>
    </xf>
    <xf numFmtId="0" fontId="17" fillId="5" borderId="2" xfId="0" applyFont="1" applyFill="1" applyBorder="1" applyAlignment="1" applyProtection="1">
      <alignment horizontal="left" vertical="center"/>
    </xf>
    <xf numFmtId="0" fontId="0" fillId="0" borderId="16" xfId="0" applyBorder="1" applyAlignment="1">
      <alignment horizontal="center"/>
    </xf>
    <xf numFmtId="0" fontId="6" fillId="0" borderId="0" xfId="0" applyFont="1" applyBorder="1" applyAlignment="1">
      <alignment horizontal="left" vertical="top" wrapText="1" indent="10"/>
    </xf>
    <xf numFmtId="0" fontId="18" fillId="0" borderId="0" xfId="0" applyFont="1" applyBorder="1" applyAlignment="1">
      <alignment horizontal="left" vertical="top" wrapText="1" indent="10"/>
    </xf>
    <xf numFmtId="0" fontId="6" fillId="4" borderId="0" xfId="0" applyFont="1" applyFill="1" applyBorder="1" applyAlignment="1">
      <alignment horizontal="left" vertical="top" wrapText="1" indent="10"/>
    </xf>
    <xf numFmtId="0" fontId="2" fillId="0" borderId="0" xfId="0" applyFont="1" applyAlignment="1">
      <alignment horizontal="center"/>
    </xf>
  </cellXfs>
  <cellStyles count="4">
    <cellStyle name="Euro" xfId="1"/>
    <cellStyle name="Prozent" xfId="2" builtinId="5"/>
    <cellStyle name="Standard" xfId="0" builtinId="0"/>
    <cellStyle name="Standard 8" xfId="3"/>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69444444444445"/>
          <c:y val="2.076124567474049E-2"/>
          <c:w val="0.68263888888888891"/>
          <c:h val="0.78200692041522479"/>
        </c:manualLayout>
      </c:layout>
      <c:barChart>
        <c:barDir val="col"/>
        <c:grouping val="stacked"/>
        <c:varyColors val="0"/>
        <c:ser>
          <c:idx val="0"/>
          <c:order val="0"/>
          <c:tx>
            <c:strRef>
              <c:f>MA!$BH$73</c:f>
              <c:strCache>
                <c:ptCount val="1"/>
                <c:pt idx="0">
                  <c:v>15-19 Jahre</c:v>
                </c:pt>
              </c:strCache>
            </c:strRef>
          </c:tx>
          <c:spPr>
            <a:solidFill>
              <a:srgbClr val="3366FF"/>
            </a:solidFill>
            <a:ln w="25400">
              <a:noFill/>
            </a:ln>
          </c:spPr>
          <c:invertIfNegative val="0"/>
          <c:cat>
            <c:numRef>
              <c:f>[0]!ASAJahre</c:f>
              <c:numCache>
                <c:formatCode>General</c:formatCode>
                <c:ptCount val="6"/>
                <c:pt idx="0">
                  <c:v>2020</c:v>
                </c:pt>
                <c:pt idx="1">
                  <c:v>2021</c:v>
                </c:pt>
                <c:pt idx="2">
                  <c:v>2022</c:v>
                </c:pt>
                <c:pt idx="3">
                  <c:v>2023</c:v>
                </c:pt>
                <c:pt idx="4">
                  <c:v>2024</c:v>
                </c:pt>
                <c:pt idx="5">
                  <c:v>2025</c:v>
                </c:pt>
              </c:numCache>
            </c:numRef>
          </c:cat>
          <c:val>
            <c:numRef>
              <c:f>[0]!_ASA1519</c:f>
              <c:numCache>
                <c:formatCode>0.0</c:formatCode>
                <c:ptCount val="6"/>
                <c:pt idx="0">
                  <c:v>7</c:v>
                </c:pt>
                <c:pt idx="1">
                  <c:v>7</c:v>
                </c:pt>
                <c:pt idx="2">
                  <c:v>5</c:v>
                </c:pt>
                <c:pt idx="3">
                  <c:v>5</c:v>
                </c:pt>
                <c:pt idx="4">
                  <c:v>5</c:v>
                </c:pt>
                <c:pt idx="5">
                  <c:v>0</c:v>
                </c:pt>
              </c:numCache>
            </c:numRef>
          </c:val>
          <c:extLst>
            <c:ext xmlns:c16="http://schemas.microsoft.com/office/drawing/2014/chart" uri="{C3380CC4-5D6E-409C-BE32-E72D297353CC}">
              <c16:uniqueId val="{00000000-1499-4D3D-8854-522FE6B6CACA}"/>
            </c:ext>
          </c:extLst>
        </c:ser>
        <c:ser>
          <c:idx val="1"/>
          <c:order val="1"/>
          <c:tx>
            <c:strRef>
              <c:f>MA!$BH$74</c:f>
              <c:strCache>
                <c:ptCount val="1"/>
                <c:pt idx="0">
                  <c:v>20-29 Jahre</c:v>
                </c:pt>
              </c:strCache>
            </c:strRef>
          </c:tx>
          <c:spPr>
            <a:solidFill>
              <a:srgbClr val="C0C0C0"/>
            </a:solidFill>
            <a:ln w="25400">
              <a:noFill/>
            </a:ln>
          </c:spPr>
          <c:invertIfNegative val="0"/>
          <c:cat>
            <c:numRef>
              <c:f>[0]!ASAJahre</c:f>
              <c:numCache>
                <c:formatCode>General</c:formatCode>
                <c:ptCount val="6"/>
                <c:pt idx="0">
                  <c:v>2020</c:v>
                </c:pt>
                <c:pt idx="1">
                  <c:v>2021</c:v>
                </c:pt>
                <c:pt idx="2">
                  <c:v>2022</c:v>
                </c:pt>
                <c:pt idx="3">
                  <c:v>2023</c:v>
                </c:pt>
                <c:pt idx="4">
                  <c:v>2024</c:v>
                </c:pt>
                <c:pt idx="5">
                  <c:v>2025</c:v>
                </c:pt>
              </c:numCache>
            </c:numRef>
          </c:cat>
          <c:val>
            <c:numRef>
              <c:f>[0]!_ASA2029</c:f>
              <c:numCache>
                <c:formatCode>0.0</c:formatCode>
                <c:ptCount val="6"/>
                <c:pt idx="0">
                  <c:v>6</c:v>
                </c:pt>
                <c:pt idx="1">
                  <c:v>6</c:v>
                </c:pt>
                <c:pt idx="2">
                  <c:v>8</c:v>
                </c:pt>
                <c:pt idx="3">
                  <c:v>8</c:v>
                </c:pt>
                <c:pt idx="4">
                  <c:v>8</c:v>
                </c:pt>
                <c:pt idx="5">
                  <c:v>8</c:v>
                </c:pt>
              </c:numCache>
            </c:numRef>
          </c:val>
          <c:extLst>
            <c:ext xmlns:c16="http://schemas.microsoft.com/office/drawing/2014/chart" uri="{C3380CC4-5D6E-409C-BE32-E72D297353CC}">
              <c16:uniqueId val="{00000001-1499-4D3D-8854-522FE6B6CACA}"/>
            </c:ext>
          </c:extLst>
        </c:ser>
        <c:ser>
          <c:idx val="2"/>
          <c:order val="2"/>
          <c:tx>
            <c:strRef>
              <c:f>MA!$BH$75</c:f>
              <c:strCache>
                <c:ptCount val="1"/>
                <c:pt idx="0">
                  <c:v>30-39 Jahre</c:v>
                </c:pt>
              </c:strCache>
            </c:strRef>
          </c:tx>
          <c:spPr>
            <a:solidFill>
              <a:srgbClr val="333333"/>
            </a:solidFill>
            <a:ln w="25400">
              <a:noFill/>
            </a:ln>
          </c:spPr>
          <c:invertIfNegative val="0"/>
          <c:cat>
            <c:numRef>
              <c:f>[0]!ASAJahre</c:f>
              <c:numCache>
                <c:formatCode>General</c:formatCode>
                <c:ptCount val="6"/>
                <c:pt idx="0">
                  <c:v>2020</c:v>
                </c:pt>
                <c:pt idx="1">
                  <c:v>2021</c:v>
                </c:pt>
                <c:pt idx="2">
                  <c:v>2022</c:v>
                </c:pt>
                <c:pt idx="3">
                  <c:v>2023</c:v>
                </c:pt>
                <c:pt idx="4">
                  <c:v>2024</c:v>
                </c:pt>
                <c:pt idx="5">
                  <c:v>2025</c:v>
                </c:pt>
              </c:numCache>
            </c:numRef>
          </c:cat>
          <c:val>
            <c:numRef>
              <c:f>[0]!_ASA3039</c:f>
              <c:numCache>
                <c:formatCode>0.0</c:formatCode>
                <c:ptCount val="6"/>
                <c:pt idx="0">
                  <c:v>15</c:v>
                </c:pt>
                <c:pt idx="1">
                  <c:v>11</c:v>
                </c:pt>
                <c:pt idx="2">
                  <c:v>8</c:v>
                </c:pt>
                <c:pt idx="3">
                  <c:v>6</c:v>
                </c:pt>
                <c:pt idx="4">
                  <c:v>5</c:v>
                </c:pt>
                <c:pt idx="5">
                  <c:v>10</c:v>
                </c:pt>
              </c:numCache>
            </c:numRef>
          </c:val>
          <c:extLst>
            <c:ext xmlns:c16="http://schemas.microsoft.com/office/drawing/2014/chart" uri="{C3380CC4-5D6E-409C-BE32-E72D297353CC}">
              <c16:uniqueId val="{00000002-1499-4D3D-8854-522FE6B6CACA}"/>
            </c:ext>
          </c:extLst>
        </c:ser>
        <c:ser>
          <c:idx val="3"/>
          <c:order val="3"/>
          <c:tx>
            <c:strRef>
              <c:f>MA!$BH$76</c:f>
              <c:strCache>
                <c:ptCount val="1"/>
                <c:pt idx="0">
                  <c:v>40-49 Jahre</c:v>
                </c:pt>
              </c:strCache>
            </c:strRef>
          </c:tx>
          <c:spPr>
            <a:solidFill>
              <a:srgbClr val="969696"/>
            </a:solidFill>
            <a:ln w="25400">
              <a:noFill/>
            </a:ln>
          </c:spPr>
          <c:invertIfNegative val="0"/>
          <c:cat>
            <c:numRef>
              <c:f>[0]!ASAJahre</c:f>
              <c:numCache>
                <c:formatCode>General</c:formatCode>
                <c:ptCount val="6"/>
                <c:pt idx="0">
                  <c:v>2020</c:v>
                </c:pt>
                <c:pt idx="1">
                  <c:v>2021</c:v>
                </c:pt>
                <c:pt idx="2">
                  <c:v>2022</c:v>
                </c:pt>
                <c:pt idx="3">
                  <c:v>2023</c:v>
                </c:pt>
                <c:pt idx="4">
                  <c:v>2024</c:v>
                </c:pt>
                <c:pt idx="5">
                  <c:v>2025</c:v>
                </c:pt>
              </c:numCache>
            </c:numRef>
          </c:cat>
          <c:val>
            <c:numRef>
              <c:f>[0]!_ASA4049</c:f>
              <c:numCache>
                <c:formatCode>0.0</c:formatCode>
                <c:ptCount val="6"/>
                <c:pt idx="0">
                  <c:v>115</c:v>
                </c:pt>
                <c:pt idx="1">
                  <c:v>119</c:v>
                </c:pt>
                <c:pt idx="2">
                  <c:v>118</c:v>
                </c:pt>
                <c:pt idx="3">
                  <c:v>120</c:v>
                </c:pt>
                <c:pt idx="4">
                  <c:v>121</c:v>
                </c:pt>
                <c:pt idx="5">
                  <c:v>121</c:v>
                </c:pt>
              </c:numCache>
            </c:numRef>
          </c:val>
          <c:extLst>
            <c:ext xmlns:c16="http://schemas.microsoft.com/office/drawing/2014/chart" uri="{C3380CC4-5D6E-409C-BE32-E72D297353CC}">
              <c16:uniqueId val="{00000003-1499-4D3D-8854-522FE6B6CACA}"/>
            </c:ext>
          </c:extLst>
        </c:ser>
        <c:ser>
          <c:idx val="4"/>
          <c:order val="4"/>
          <c:tx>
            <c:strRef>
              <c:f>MA!$BH$77</c:f>
              <c:strCache>
                <c:ptCount val="1"/>
                <c:pt idx="0">
                  <c:v>50-59 Jahre</c:v>
                </c:pt>
              </c:strCache>
            </c:strRef>
          </c:tx>
          <c:spPr>
            <a:solidFill>
              <a:srgbClr val="99CCFF"/>
            </a:solidFill>
            <a:ln w="25400">
              <a:noFill/>
            </a:ln>
          </c:spPr>
          <c:invertIfNegative val="0"/>
          <c:cat>
            <c:numRef>
              <c:f>[0]!ASAJahre</c:f>
              <c:numCache>
                <c:formatCode>General</c:formatCode>
                <c:ptCount val="6"/>
                <c:pt idx="0">
                  <c:v>2020</c:v>
                </c:pt>
                <c:pt idx="1">
                  <c:v>2021</c:v>
                </c:pt>
                <c:pt idx="2">
                  <c:v>2022</c:v>
                </c:pt>
                <c:pt idx="3">
                  <c:v>2023</c:v>
                </c:pt>
                <c:pt idx="4">
                  <c:v>2024</c:v>
                </c:pt>
                <c:pt idx="5">
                  <c:v>2025</c:v>
                </c:pt>
              </c:numCache>
            </c:numRef>
          </c:cat>
          <c:val>
            <c:numRef>
              <c:f>[0]!_ASA5059</c:f>
              <c:numCache>
                <c:formatCode>0.0</c:formatCode>
                <c:ptCount val="6"/>
                <c:pt idx="0">
                  <c:v>3</c:v>
                </c:pt>
                <c:pt idx="1">
                  <c:v>4</c:v>
                </c:pt>
                <c:pt idx="2">
                  <c:v>8.9</c:v>
                </c:pt>
                <c:pt idx="3">
                  <c:v>9.6999999999999993</c:v>
                </c:pt>
                <c:pt idx="4">
                  <c:v>9.3999999999999844</c:v>
                </c:pt>
                <c:pt idx="5">
                  <c:v>9</c:v>
                </c:pt>
              </c:numCache>
            </c:numRef>
          </c:val>
          <c:extLst>
            <c:ext xmlns:c16="http://schemas.microsoft.com/office/drawing/2014/chart" uri="{C3380CC4-5D6E-409C-BE32-E72D297353CC}">
              <c16:uniqueId val="{00000004-1499-4D3D-8854-522FE6B6CACA}"/>
            </c:ext>
          </c:extLst>
        </c:ser>
        <c:ser>
          <c:idx val="5"/>
          <c:order val="5"/>
          <c:tx>
            <c:strRef>
              <c:f>MA!$BH$78</c:f>
              <c:strCache>
                <c:ptCount val="1"/>
                <c:pt idx="0">
                  <c:v>60-62 Jahre</c:v>
                </c:pt>
              </c:strCache>
            </c:strRef>
          </c:tx>
          <c:spPr>
            <a:solidFill>
              <a:srgbClr val="FF0000"/>
            </a:solidFill>
            <a:ln w="25400">
              <a:noFill/>
            </a:ln>
          </c:spPr>
          <c:invertIfNegative val="0"/>
          <c:cat>
            <c:numRef>
              <c:f>[0]!ASAJahre</c:f>
              <c:numCache>
                <c:formatCode>General</c:formatCode>
                <c:ptCount val="6"/>
                <c:pt idx="0">
                  <c:v>2020</c:v>
                </c:pt>
                <c:pt idx="1">
                  <c:v>2021</c:v>
                </c:pt>
                <c:pt idx="2">
                  <c:v>2022</c:v>
                </c:pt>
                <c:pt idx="3">
                  <c:v>2023</c:v>
                </c:pt>
                <c:pt idx="4">
                  <c:v>2024</c:v>
                </c:pt>
                <c:pt idx="5">
                  <c:v>2025</c:v>
                </c:pt>
              </c:numCache>
            </c:numRef>
          </c:cat>
          <c:val>
            <c:numRef>
              <c:f>[0]!ASA60plus</c:f>
              <c:numCache>
                <c:formatCode>0.0</c:formatCode>
                <c:ptCount val="6"/>
                <c:pt idx="0">
                  <c:v>3</c:v>
                </c:pt>
                <c:pt idx="1">
                  <c:v>2</c:v>
                </c:pt>
                <c:pt idx="2">
                  <c:v>0</c:v>
                </c:pt>
                <c:pt idx="3">
                  <c:v>0</c:v>
                </c:pt>
                <c:pt idx="4">
                  <c:v>0</c:v>
                </c:pt>
                <c:pt idx="5">
                  <c:v>1.1999999999999957</c:v>
                </c:pt>
              </c:numCache>
            </c:numRef>
          </c:val>
          <c:extLst>
            <c:ext xmlns:c16="http://schemas.microsoft.com/office/drawing/2014/chart" uri="{C3380CC4-5D6E-409C-BE32-E72D297353CC}">
              <c16:uniqueId val="{00000005-1499-4D3D-8854-522FE6B6CACA}"/>
            </c:ext>
          </c:extLst>
        </c:ser>
        <c:dLbls>
          <c:showLegendKey val="0"/>
          <c:showVal val="0"/>
          <c:showCatName val="0"/>
          <c:showSerName val="0"/>
          <c:showPercent val="0"/>
          <c:showBubbleSize val="0"/>
        </c:dLbls>
        <c:gapWidth val="150"/>
        <c:overlap val="100"/>
        <c:axId val="49539328"/>
        <c:axId val="49541120"/>
      </c:barChart>
      <c:catAx>
        <c:axId val="49539328"/>
        <c:scaling>
          <c:orientation val="minMax"/>
        </c:scaling>
        <c:delete val="0"/>
        <c:axPos val="b"/>
        <c:numFmt formatCode="General" sourceLinked="1"/>
        <c:majorTickMark val="out"/>
        <c:minorTickMark val="none"/>
        <c:tickLblPos val="nextTo"/>
        <c:txPr>
          <a:bodyPr rot="-5400000" vert="horz"/>
          <a:lstStyle/>
          <a:p>
            <a:pPr>
              <a:defRPr sz="800" b="0" i="0" u="none" strike="noStrike" baseline="0">
                <a:solidFill>
                  <a:srgbClr val="000000"/>
                </a:solidFill>
                <a:latin typeface="Trebuchet"/>
                <a:ea typeface="Trebuchet"/>
                <a:cs typeface="Trebuchet"/>
              </a:defRPr>
            </a:pPr>
            <a:endParaRPr lang="de-DE"/>
          </a:p>
        </c:txPr>
        <c:crossAx val="49541120"/>
        <c:crosses val="autoZero"/>
        <c:auto val="1"/>
        <c:lblAlgn val="ctr"/>
        <c:lblOffset val="100"/>
        <c:noMultiLvlLbl val="0"/>
      </c:catAx>
      <c:valAx>
        <c:axId val="49541120"/>
        <c:scaling>
          <c:orientation val="minMax"/>
        </c:scaling>
        <c:delete val="0"/>
        <c:axPos val="l"/>
        <c:majorGridlines/>
        <c:title>
          <c:tx>
            <c:rich>
              <a:bodyPr/>
              <a:lstStyle/>
              <a:p>
                <a:pPr>
                  <a:defRPr sz="800" b="1" i="0" u="none" strike="noStrike" baseline="0">
                    <a:solidFill>
                      <a:srgbClr val="000000"/>
                    </a:solidFill>
                    <a:latin typeface="Trebuchet MS"/>
                    <a:ea typeface="Trebuchet MS"/>
                    <a:cs typeface="Trebuchet MS"/>
                  </a:defRPr>
                </a:pPr>
                <a:r>
                  <a:rPr lang="de-AT"/>
                  <a:t>Beschäftigte</a:t>
                </a:r>
              </a:p>
            </c:rich>
          </c:tx>
          <c:layout>
            <c:manualLayout>
              <c:xMode val="edge"/>
              <c:yMode val="edge"/>
              <c:x val="2.2594925634295712E-2"/>
              <c:y val="0.29136074253694066"/>
            </c:manualLayout>
          </c:layout>
          <c:overlay val="0"/>
          <c:spPr>
            <a:noFill/>
            <a:ln w="25400">
              <a:noFill/>
            </a:ln>
          </c:spPr>
        </c:title>
        <c:numFmt formatCode="0" sourceLinked="0"/>
        <c:majorTickMark val="out"/>
        <c:minorTickMark val="none"/>
        <c:tickLblPos val="nextTo"/>
        <c:txPr>
          <a:bodyPr rot="0" vert="horz"/>
          <a:lstStyle/>
          <a:p>
            <a:pPr>
              <a:defRPr sz="800" b="0" i="0" u="none" strike="noStrike" baseline="0">
                <a:solidFill>
                  <a:srgbClr val="000000"/>
                </a:solidFill>
                <a:latin typeface="Trebuchet"/>
                <a:ea typeface="Trebuchet"/>
                <a:cs typeface="Trebuchet"/>
              </a:defRPr>
            </a:pPr>
            <a:endParaRPr lang="de-DE"/>
          </a:p>
        </c:txPr>
        <c:crossAx val="49539328"/>
        <c:crosses val="autoZero"/>
        <c:crossBetween val="between"/>
      </c:valAx>
    </c:plotArea>
    <c:legend>
      <c:legendPos val="r"/>
      <c:layout>
        <c:manualLayout>
          <c:xMode val="edge"/>
          <c:yMode val="edge"/>
          <c:x val="0.79583486439195106"/>
          <c:y val="0.11418721448746243"/>
          <c:w val="0.15277799650043744"/>
          <c:h val="0.48212298722175301"/>
        </c:manualLayout>
      </c:layout>
      <c:overlay val="0"/>
      <c:txPr>
        <a:bodyPr/>
        <a:lstStyle/>
        <a:p>
          <a:pPr>
            <a:defRPr sz="800" b="0" i="0" u="none" strike="noStrike" baseline="0">
              <a:solidFill>
                <a:srgbClr val="000000"/>
              </a:solidFill>
              <a:latin typeface="Trebuchet"/>
              <a:ea typeface="Trebuchet"/>
              <a:cs typeface="Trebuchet"/>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046238840301"/>
          <c:y val="3.8327526132404179E-2"/>
          <c:w val="0.69128915736187146"/>
          <c:h val="0.62369337979094053"/>
        </c:manualLayout>
      </c:layout>
      <c:barChart>
        <c:barDir val="bar"/>
        <c:grouping val="clustered"/>
        <c:varyColors val="0"/>
        <c:ser>
          <c:idx val="1"/>
          <c:order val="0"/>
          <c:tx>
            <c:strRef>
              <c:f>FK!$B$13</c:f>
              <c:strCache>
                <c:ptCount val="1"/>
                <c:pt idx="0">
                  <c:v>Bevölkerungsentwicklung (Region: Burgenland, 15-64 Jahre)</c:v>
                </c:pt>
              </c:strCache>
            </c:strRef>
          </c:tx>
          <c:spPr>
            <a:solidFill>
              <a:srgbClr val="FF0000"/>
            </a:solidFill>
            <a:ln w="25400">
              <a:noFill/>
            </a:ln>
          </c:spPr>
          <c:invertIfNegative val="0"/>
          <c:dLbls>
            <c:spPr>
              <a:noFill/>
              <a:ln w="25400">
                <a:noFill/>
              </a:ln>
            </c:spPr>
            <c:txPr>
              <a:bodyPr/>
              <a:lstStyle/>
              <a:p>
                <a:pPr>
                  <a:defRPr sz="800" b="0" i="0" u="none" strike="noStrike" baseline="0">
                    <a:solidFill>
                      <a:srgbClr val="000000"/>
                    </a:solidFill>
                    <a:latin typeface="Trebuchet MS"/>
                    <a:ea typeface="Trebuchet MS"/>
                    <a:cs typeface="Trebuchet M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FK!$B$20:$H$20</c:f>
              <c:strCache>
                <c:ptCount val="7"/>
                <c:pt idx="0">
                  <c:v>Gesamt (15- Jahre)</c:v>
                </c:pt>
                <c:pt idx="1">
                  <c:v>15-19 Jahre</c:v>
                </c:pt>
                <c:pt idx="2">
                  <c:v>20-29 Jahre</c:v>
                </c:pt>
                <c:pt idx="3">
                  <c:v>30-39 Jahre</c:v>
                </c:pt>
                <c:pt idx="4">
                  <c:v>40-49 Jahre</c:v>
                </c:pt>
                <c:pt idx="5">
                  <c:v>50-59 Jahre</c:v>
                </c:pt>
                <c:pt idx="6">
                  <c:v>60+ Jahre</c:v>
                </c:pt>
              </c:strCache>
            </c:strRef>
          </c:cat>
          <c:val>
            <c:numRef>
              <c:f>FK!$B$18:$H$18</c:f>
              <c:numCache>
                <c:formatCode>0.0%</c:formatCode>
                <c:ptCount val="7"/>
                <c:pt idx="0">
                  <c:v>-1.664011608649707E-2</c:v>
                </c:pt>
                <c:pt idx="1">
                  <c:v>-5.8466710516702491E-4</c:v>
                </c:pt>
                <c:pt idx="2">
                  <c:v>-5.724632634584581E-2</c:v>
                </c:pt>
                <c:pt idx="3">
                  <c:v>-1.1863823933975226E-2</c:v>
                </c:pt>
                <c:pt idx="4">
                  <c:v>-3.2168892802974747E-2</c:v>
                </c:pt>
                <c:pt idx="5">
                  <c:v>-4.2771390782378682E-2</c:v>
                </c:pt>
                <c:pt idx="6">
                  <c:v>0.10129790674299688</c:v>
                </c:pt>
              </c:numCache>
            </c:numRef>
          </c:val>
          <c:extLst>
            <c:ext xmlns:c16="http://schemas.microsoft.com/office/drawing/2014/chart" uri="{C3380CC4-5D6E-409C-BE32-E72D297353CC}">
              <c16:uniqueId val="{00000000-32FD-41A8-99B0-9A3E0CEAF846}"/>
            </c:ext>
          </c:extLst>
        </c:ser>
        <c:ser>
          <c:idx val="0"/>
          <c:order val="1"/>
          <c:tx>
            <c:strRef>
              <c:f>FK!$B$4</c:f>
              <c:strCache>
                <c:ptCount val="1"/>
                <c:pt idx="0">
                  <c:v>Beschäftigungsentwicklung im Unternehmen (15-62 Jahre)</c:v>
                </c:pt>
              </c:strCache>
            </c:strRef>
          </c:tx>
          <c:spPr>
            <a:solidFill>
              <a:srgbClr val="969696"/>
            </a:solidFill>
            <a:ln w="25400">
              <a:noFill/>
            </a:ln>
          </c:spPr>
          <c:invertIfNegative val="0"/>
          <c:dLbls>
            <c:spPr>
              <a:noFill/>
              <a:ln w="25400">
                <a:noFill/>
              </a:ln>
            </c:spPr>
            <c:txPr>
              <a:bodyPr/>
              <a:lstStyle/>
              <a:p>
                <a:pPr>
                  <a:defRPr sz="800" b="0" i="0" u="none" strike="noStrike" baseline="0">
                    <a:solidFill>
                      <a:srgbClr val="000000"/>
                    </a:solidFill>
                    <a:latin typeface="Trebuchet MS"/>
                    <a:ea typeface="Trebuchet MS"/>
                    <a:cs typeface="Trebuchet M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FK!$B$20:$H$20</c:f>
              <c:strCache>
                <c:ptCount val="7"/>
                <c:pt idx="0">
                  <c:v>Gesamt (15- Jahre)</c:v>
                </c:pt>
                <c:pt idx="1">
                  <c:v>15-19 Jahre</c:v>
                </c:pt>
                <c:pt idx="2">
                  <c:v>20-29 Jahre</c:v>
                </c:pt>
                <c:pt idx="3">
                  <c:v>30-39 Jahre</c:v>
                </c:pt>
                <c:pt idx="4">
                  <c:v>40-49 Jahre</c:v>
                </c:pt>
                <c:pt idx="5">
                  <c:v>50-59 Jahre</c:v>
                </c:pt>
                <c:pt idx="6">
                  <c:v>60+ Jahre</c:v>
                </c:pt>
              </c:strCache>
            </c:strRef>
          </c:cat>
          <c:val>
            <c:numRef>
              <c:f>FK!$B$9:$H$9</c:f>
              <c:numCache>
                <c:formatCode>0.0%</c:formatCode>
                <c:ptCount val="7"/>
                <c:pt idx="0">
                  <c:v>1.3422818791946067E-3</c:v>
                </c:pt>
                <c:pt idx="1">
                  <c:v>-1</c:v>
                </c:pt>
                <c:pt idx="2">
                  <c:v>0.33333333333333326</c:v>
                </c:pt>
                <c:pt idx="3">
                  <c:v>-0.33333333333333337</c:v>
                </c:pt>
                <c:pt idx="4">
                  <c:v>5.2173913043478182E-2</c:v>
                </c:pt>
                <c:pt idx="5">
                  <c:v>2</c:v>
                </c:pt>
                <c:pt idx="6">
                  <c:v>-0.60000000000000142</c:v>
                </c:pt>
              </c:numCache>
            </c:numRef>
          </c:val>
          <c:extLst>
            <c:ext xmlns:c16="http://schemas.microsoft.com/office/drawing/2014/chart" uri="{C3380CC4-5D6E-409C-BE32-E72D297353CC}">
              <c16:uniqueId val="{00000001-32FD-41A8-99B0-9A3E0CEAF846}"/>
            </c:ext>
          </c:extLst>
        </c:ser>
        <c:dLbls>
          <c:showLegendKey val="0"/>
          <c:showVal val="0"/>
          <c:showCatName val="0"/>
          <c:showSerName val="0"/>
          <c:showPercent val="0"/>
          <c:showBubbleSize val="0"/>
        </c:dLbls>
        <c:gapWidth val="25"/>
        <c:axId val="50468352"/>
        <c:axId val="50469888"/>
      </c:barChart>
      <c:catAx>
        <c:axId val="50468352"/>
        <c:scaling>
          <c:orientation val="minMax"/>
        </c:scaling>
        <c:delete val="0"/>
        <c:axPos val="l"/>
        <c:numFmt formatCode="General" sourceLinked="1"/>
        <c:majorTickMark val="out"/>
        <c:minorTickMark val="none"/>
        <c:tickLblPos val="low"/>
        <c:txPr>
          <a:bodyPr rot="0" vert="horz"/>
          <a:lstStyle/>
          <a:p>
            <a:pPr>
              <a:defRPr sz="800" b="0" i="0" u="none" strike="noStrike" baseline="0">
                <a:solidFill>
                  <a:srgbClr val="000000"/>
                </a:solidFill>
                <a:latin typeface="Trebuchet"/>
                <a:ea typeface="Trebuchet"/>
                <a:cs typeface="Trebuchet"/>
              </a:defRPr>
            </a:pPr>
            <a:endParaRPr lang="de-DE"/>
          </a:p>
        </c:txPr>
        <c:crossAx val="50469888"/>
        <c:crosses val="autoZero"/>
        <c:auto val="1"/>
        <c:lblAlgn val="ctr"/>
        <c:lblOffset val="0"/>
        <c:noMultiLvlLbl val="0"/>
      </c:catAx>
      <c:valAx>
        <c:axId val="50469888"/>
        <c:scaling>
          <c:orientation val="minMax"/>
        </c:scaling>
        <c:delete val="0"/>
        <c:axPos val="b"/>
        <c:majorGridlines/>
        <c:numFmt formatCode="0%" sourceLinked="0"/>
        <c:majorTickMark val="out"/>
        <c:minorTickMark val="none"/>
        <c:tickLblPos val="nextTo"/>
        <c:txPr>
          <a:bodyPr rot="0" vert="horz"/>
          <a:lstStyle/>
          <a:p>
            <a:pPr>
              <a:defRPr sz="800" b="0" i="0" u="none" strike="noStrike" baseline="0">
                <a:solidFill>
                  <a:srgbClr val="000000"/>
                </a:solidFill>
                <a:latin typeface="Trebuchet MS"/>
                <a:ea typeface="Trebuchet MS"/>
                <a:cs typeface="Trebuchet MS"/>
              </a:defRPr>
            </a:pPr>
            <a:endParaRPr lang="de-DE"/>
          </a:p>
        </c:txPr>
        <c:crossAx val="50468352"/>
        <c:crosses val="autoZero"/>
        <c:crossBetween val="between"/>
      </c:valAx>
    </c:plotArea>
    <c:legend>
      <c:legendPos val="r"/>
      <c:layout>
        <c:manualLayout>
          <c:xMode val="edge"/>
          <c:yMode val="edge"/>
          <c:x val="0.11363656247514516"/>
          <c:y val="0.80139372822299648"/>
          <c:w val="0.63447089000238621"/>
          <c:h val="0.1533101045296168"/>
        </c:manualLayout>
      </c:layout>
      <c:overlay val="0"/>
      <c:txPr>
        <a:bodyPr/>
        <a:lstStyle/>
        <a:p>
          <a:pPr>
            <a:defRPr sz="800" b="0" i="0" u="none" strike="noStrike" baseline="0">
              <a:solidFill>
                <a:srgbClr val="000000"/>
              </a:solidFill>
              <a:latin typeface="Trebuchet MS"/>
              <a:ea typeface="Trebuchet MS"/>
              <a:cs typeface="Trebuchet MS"/>
            </a:defRPr>
          </a:pPr>
          <a:endParaRPr lang="de-DE"/>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[0]!ALTER_akt</c:f>
              <c:strCache>
                <c:ptCount val="1"/>
                <c:pt idx="0">
                  <c:v>2020</c:v>
                </c:pt>
              </c:strCache>
            </c:strRef>
          </c:tx>
          <c:spPr>
            <a:solidFill>
              <a:srgbClr val="969696"/>
            </a:solidFill>
            <a:ln w="25400">
              <a:noFill/>
            </a:ln>
          </c:spPr>
          <c:invertIfNegative val="0"/>
          <c:cat>
            <c:strRef>
              <c:f>MA!$BH$73:$BH$78</c:f>
              <c:strCache>
                <c:ptCount val="6"/>
                <c:pt idx="0">
                  <c:v>15-19 Jahre</c:v>
                </c:pt>
                <c:pt idx="1">
                  <c:v>20-29 Jahre</c:v>
                </c:pt>
                <c:pt idx="2">
                  <c:v>30-39 Jahre</c:v>
                </c:pt>
                <c:pt idx="3">
                  <c:v>40-49 Jahre</c:v>
                </c:pt>
                <c:pt idx="4">
                  <c:v>50-59 Jahre</c:v>
                </c:pt>
                <c:pt idx="5">
                  <c:v>60-62 Jahre</c:v>
                </c:pt>
              </c:strCache>
            </c:strRef>
          </c:cat>
          <c:val>
            <c:numRef>
              <c:f>[0]!ASAD_akt</c:f>
              <c:numCache>
                <c:formatCode>0.0</c:formatCode>
                <c:ptCount val="6"/>
                <c:pt idx="0">
                  <c:v>7</c:v>
                </c:pt>
                <c:pt idx="1">
                  <c:v>6</c:v>
                </c:pt>
                <c:pt idx="2">
                  <c:v>15</c:v>
                </c:pt>
                <c:pt idx="3">
                  <c:v>115</c:v>
                </c:pt>
                <c:pt idx="4">
                  <c:v>3</c:v>
                </c:pt>
                <c:pt idx="5">
                  <c:v>3</c:v>
                </c:pt>
              </c:numCache>
            </c:numRef>
          </c:val>
          <c:extLst>
            <c:ext xmlns:c16="http://schemas.microsoft.com/office/drawing/2014/chart" uri="{C3380CC4-5D6E-409C-BE32-E72D297353CC}">
              <c16:uniqueId val="{00000000-0FF9-4CCE-AB9A-E261C4FDB98E}"/>
            </c:ext>
          </c:extLst>
        </c:ser>
        <c:ser>
          <c:idx val="2"/>
          <c:order val="1"/>
          <c:tx>
            <c:strRef>
              <c:f>[0]!ALTER_ende</c:f>
              <c:strCache>
                <c:ptCount val="1"/>
                <c:pt idx="0">
                  <c:v>2025</c:v>
                </c:pt>
              </c:strCache>
            </c:strRef>
          </c:tx>
          <c:spPr>
            <a:solidFill>
              <a:srgbClr val="FF0000"/>
            </a:solidFill>
            <a:ln w="25400">
              <a:noFill/>
            </a:ln>
          </c:spPr>
          <c:invertIfNegative val="0"/>
          <c:cat>
            <c:strRef>
              <c:f>MA!$BH$73:$BH$78</c:f>
              <c:strCache>
                <c:ptCount val="6"/>
                <c:pt idx="0">
                  <c:v>15-19 Jahre</c:v>
                </c:pt>
                <c:pt idx="1">
                  <c:v>20-29 Jahre</c:v>
                </c:pt>
                <c:pt idx="2">
                  <c:v>30-39 Jahre</c:v>
                </c:pt>
                <c:pt idx="3">
                  <c:v>40-49 Jahre</c:v>
                </c:pt>
                <c:pt idx="4">
                  <c:v>50-59 Jahre</c:v>
                </c:pt>
                <c:pt idx="5">
                  <c:v>60-62 Jahre</c:v>
                </c:pt>
              </c:strCache>
            </c:strRef>
          </c:cat>
          <c:val>
            <c:numRef>
              <c:f>[0]!ASAD_ende</c:f>
              <c:numCache>
                <c:formatCode>0.0</c:formatCode>
                <c:ptCount val="6"/>
                <c:pt idx="0">
                  <c:v>0</c:v>
                </c:pt>
                <c:pt idx="1">
                  <c:v>8</c:v>
                </c:pt>
                <c:pt idx="2">
                  <c:v>10</c:v>
                </c:pt>
                <c:pt idx="3">
                  <c:v>121</c:v>
                </c:pt>
                <c:pt idx="4">
                  <c:v>9</c:v>
                </c:pt>
                <c:pt idx="5">
                  <c:v>1.1999999999999957</c:v>
                </c:pt>
              </c:numCache>
            </c:numRef>
          </c:val>
          <c:extLst>
            <c:ext xmlns:c16="http://schemas.microsoft.com/office/drawing/2014/chart" uri="{C3380CC4-5D6E-409C-BE32-E72D297353CC}">
              <c16:uniqueId val="{00000001-0FF9-4CCE-AB9A-E261C4FDB98E}"/>
            </c:ext>
          </c:extLst>
        </c:ser>
        <c:dLbls>
          <c:showLegendKey val="0"/>
          <c:showVal val="0"/>
          <c:showCatName val="0"/>
          <c:showSerName val="0"/>
          <c:showPercent val="0"/>
          <c:showBubbleSize val="0"/>
        </c:dLbls>
        <c:gapWidth val="150"/>
        <c:axId val="50037504"/>
        <c:axId val="50039040"/>
      </c:barChart>
      <c:catAx>
        <c:axId val="50037504"/>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Trebuchet"/>
                <a:ea typeface="Trebuchet"/>
                <a:cs typeface="Trebuchet"/>
              </a:defRPr>
            </a:pPr>
            <a:endParaRPr lang="de-DE"/>
          </a:p>
        </c:txPr>
        <c:crossAx val="50039040"/>
        <c:crosses val="autoZero"/>
        <c:auto val="1"/>
        <c:lblAlgn val="ctr"/>
        <c:lblOffset val="100"/>
        <c:noMultiLvlLbl val="0"/>
      </c:catAx>
      <c:valAx>
        <c:axId val="50039040"/>
        <c:scaling>
          <c:orientation val="minMax"/>
        </c:scaling>
        <c:delete val="0"/>
        <c:axPos val="b"/>
        <c:majorGridlines/>
        <c:title>
          <c:tx>
            <c:rich>
              <a:bodyPr/>
              <a:lstStyle/>
              <a:p>
                <a:pPr>
                  <a:defRPr sz="800" b="1" i="0" u="none" strike="noStrike" baseline="0">
                    <a:solidFill>
                      <a:srgbClr val="000000"/>
                    </a:solidFill>
                    <a:latin typeface="Trebuchet"/>
                    <a:ea typeface="Trebuchet"/>
                    <a:cs typeface="Trebuchet"/>
                  </a:defRPr>
                </a:pPr>
                <a:r>
                  <a:rPr lang="de-AT"/>
                  <a:t>Beschäftigte</a:t>
                </a:r>
              </a:p>
            </c:rich>
          </c:tx>
          <c:layout/>
          <c:overlay val="0"/>
          <c:spPr>
            <a:noFill/>
            <a:ln w="25400">
              <a:noFill/>
            </a:ln>
          </c:spPr>
        </c:title>
        <c:numFmt formatCode="0" sourceLinked="0"/>
        <c:majorTickMark val="out"/>
        <c:minorTickMark val="none"/>
        <c:tickLblPos val="nextTo"/>
        <c:txPr>
          <a:bodyPr rot="0" vert="horz"/>
          <a:lstStyle/>
          <a:p>
            <a:pPr>
              <a:defRPr sz="800" b="0" i="0" u="none" strike="noStrike" baseline="0">
                <a:solidFill>
                  <a:srgbClr val="000000"/>
                </a:solidFill>
                <a:latin typeface="Trebuchet"/>
                <a:ea typeface="Trebuchet"/>
                <a:cs typeface="Trebuchet"/>
              </a:defRPr>
            </a:pPr>
            <a:endParaRPr lang="de-DE"/>
          </a:p>
        </c:txPr>
        <c:crossAx val="50037504"/>
        <c:crosses val="autoZero"/>
        <c:crossBetween val="between"/>
      </c:valAx>
    </c:plotArea>
    <c:legend>
      <c:legendPos val="r"/>
      <c:layout>
        <c:manualLayout>
          <c:xMode val="edge"/>
          <c:yMode val="edge"/>
          <c:x val="0.89375174978127714"/>
          <c:y val="0.43055701370662008"/>
          <c:w val="9.3750218722659651E-2"/>
          <c:h val="0.13888925342665509"/>
        </c:manualLayout>
      </c:layout>
      <c:overlay val="0"/>
      <c:txPr>
        <a:bodyPr/>
        <a:lstStyle/>
        <a:p>
          <a:pPr>
            <a:defRPr sz="800" b="0" i="0" u="none" strike="noStrike" baseline="0">
              <a:solidFill>
                <a:srgbClr val="000000"/>
              </a:solidFill>
              <a:latin typeface="Trebuchet MS"/>
              <a:ea typeface="Trebuchet MS"/>
              <a:cs typeface="Trebuchet MS"/>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527777777777782E-2"/>
          <c:y val="4.5138888888888888E-2"/>
          <c:w val="0.78263888888888888"/>
          <c:h val="0.66319444444444464"/>
        </c:manualLayout>
      </c:layout>
      <c:lineChart>
        <c:grouping val="standard"/>
        <c:varyColors val="0"/>
        <c:ser>
          <c:idx val="3"/>
          <c:order val="0"/>
          <c:tx>
            <c:strRef>
              <c:f>MA!$A$84</c:f>
              <c:strCache>
                <c:ptCount val="1"/>
                <c:pt idx="0">
                  <c:v>Anzahl Beschäftigte</c:v>
                </c:pt>
              </c:strCache>
            </c:strRef>
          </c:tx>
          <c:spPr>
            <a:ln w="25400">
              <a:solidFill>
                <a:srgbClr val="FF0000"/>
              </a:solidFill>
              <a:prstDash val="solid"/>
            </a:ln>
          </c:spPr>
          <c:marker>
            <c:symbol val="none"/>
          </c:marker>
          <c:cat>
            <c:numRef>
              <c:f>[0]!ASAJahre</c:f>
              <c:numCache>
                <c:formatCode>General</c:formatCode>
                <c:ptCount val="6"/>
                <c:pt idx="0">
                  <c:v>2020</c:v>
                </c:pt>
                <c:pt idx="1">
                  <c:v>2021</c:v>
                </c:pt>
                <c:pt idx="2">
                  <c:v>2022</c:v>
                </c:pt>
                <c:pt idx="3">
                  <c:v>2023</c:v>
                </c:pt>
                <c:pt idx="4">
                  <c:v>2024</c:v>
                </c:pt>
                <c:pt idx="5">
                  <c:v>2025</c:v>
                </c:pt>
              </c:numCache>
            </c:numRef>
          </c:cat>
          <c:val>
            <c:numRef>
              <c:f>[0]!ASA_anz</c:f>
              <c:numCache>
                <c:formatCode>0.0</c:formatCode>
                <c:ptCount val="6"/>
                <c:pt idx="0">
                  <c:v>149</c:v>
                </c:pt>
                <c:pt idx="1">
                  <c:v>149</c:v>
                </c:pt>
                <c:pt idx="2">
                  <c:v>147.9</c:v>
                </c:pt>
                <c:pt idx="3">
                  <c:v>148.69999999999999</c:v>
                </c:pt>
                <c:pt idx="4">
                  <c:v>148.39999999999998</c:v>
                </c:pt>
                <c:pt idx="5">
                  <c:v>149.19999999999999</c:v>
                </c:pt>
              </c:numCache>
            </c:numRef>
          </c:val>
          <c:smooth val="1"/>
          <c:extLst>
            <c:ext xmlns:c16="http://schemas.microsoft.com/office/drawing/2014/chart" uri="{C3380CC4-5D6E-409C-BE32-E72D297353CC}">
              <c16:uniqueId val="{00000000-E184-44F1-8D4D-1DBBACEC0157}"/>
            </c:ext>
          </c:extLst>
        </c:ser>
        <c:dLbls>
          <c:showLegendKey val="0"/>
          <c:showVal val="0"/>
          <c:showCatName val="0"/>
          <c:showSerName val="0"/>
          <c:showPercent val="0"/>
          <c:showBubbleSize val="0"/>
        </c:dLbls>
        <c:marker val="1"/>
        <c:smooth val="0"/>
        <c:axId val="50061696"/>
        <c:axId val="50063232"/>
      </c:lineChart>
      <c:lineChart>
        <c:grouping val="standard"/>
        <c:varyColors val="0"/>
        <c:ser>
          <c:idx val="4"/>
          <c:order val="1"/>
          <c:tx>
            <c:strRef>
              <c:f>MA!$A$85</c:f>
              <c:strCache>
                <c:ptCount val="1"/>
                <c:pt idx="0">
                  <c:v>Durchschnittsalter</c:v>
                </c:pt>
              </c:strCache>
            </c:strRef>
          </c:tx>
          <c:spPr>
            <a:ln w="25400">
              <a:solidFill>
                <a:srgbClr val="808080"/>
              </a:solidFill>
              <a:prstDash val="solid"/>
            </a:ln>
          </c:spPr>
          <c:marker>
            <c:symbol val="none"/>
          </c:marker>
          <c:cat>
            <c:numRef>
              <c:f>[0]!ASAJahre</c:f>
              <c:numCache>
                <c:formatCode>General</c:formatCode>
                <c:ptCount val="6"/>
                <c:pt idx="0">
                  <c:v>2020</c:v>
                </c:pt>
                <c:pt idx="1">
                  <c:v>2021</c:v>
                </c:pt>
                <c:pt idx="2">
                  <c:v>2022</c:v>
                </c:pt>
                <c:pt idx="3">
                  <c:v>2023</c:v>
                </c:pt>
                <c:pt idx="4">
                  <c:v>2024</c:v>
                </c:pt>
                <c:pt idx="5">
                  <c:v>2025</c:v>
                </c:pt>
              </c:numCache>
            </c:numRef>
          </c:cat>
          <c:val>
            <c:numRef>
              <c:f>[0]!ASA_mw</c:f>
              <c:numCache>
                <c:formatCode>0.0</c:formatCode>
                <c:ptCount val="6"/>
                <c:pt idx="0">
                  <c:v>41.919463087248324</c:v>
                </c:pt>
                <c:pt idx="1">
                  <c:v>42.147651006711406</c:v>
                </c:pt>
                <c:pt idx="2">
                  <c:v>42.549357674104122</c:v>
                </c:pt>
                <c:pt idx="3">
                  <c:v>42.748150638870207</c:v>
                </c:pt>
                <c:pt idx="4">
                  <c:v>42.791778975741245</c:v>
                </c:pt>
                <c:pt idx="5">
                  <c:v>43.489276139410187</c:v>
                </c:pt>
              </c:numCache>
            </c:numRef>
          </c:val>
          <c:smooth val="1"/>
          <c:extLst>
            <c:ext xmlns:c16="http://schemas.microsoft.com/office/drawing/2014/chart" uri="{C3380CC4-5D6E-409C-BE32-E72D297353CC}">
              <c16:uniqueId val="{00000001-E184-44F1-8D4D-1DBBACEC0157}"/>
            </c:ext>
          </c:extLst>
        </c:ser>
        <c:dLbls>
          <c:showLegendKey val="0"/>
          <c:showVal val="0"/>
          <c:showCatName val="0"/>
          <c:showSerName val="0"/>
          <c:showPercent val="0"/>
          <c:showBubbleSize val="0"/>
        </c:dLbls>
        <c:marker val="1"/>
        <c:smooth val="0"/>
        <c:axId val="49676288"/>
        <c:axId val="49677824"/>
      </c:lineChart>
      <c:catAx>
        <c:axId val="50061696"/>
        <c:scaling>
          <c:orientation val="minMax"/>
        </c:scaling>
        <c:delete val="0"/>
        <c:axPos val="b"/>
        <c:numFmt formatCode="General" sourceLinked="1"/>
        <c:majorTickMark val="out"/>
        <c:minorTickMark val="none"/>
        <c:tickLblPos val="nextTo"/>
        <c:txPr>
          <a:bodyPr rot="-5400000" vert="horz"/>
          <a:lstStyle/>
          <a:p>
            <a:pPr>
              <a:defRPr sz="800" b="0" i="0" u="none" strike="noStrike" baseline="0">
                <a:solidFill>
                  <a:srgbClr val="000000"/>
                </a:solidFill>
                <a:latin typeface="Trebuchet"/>
                <a:ea typeface="Trebuchet"/>
                <a:cs typeface="Trebuchet"/>
              </a:defRPr>
            </a:pPr>
            <a:endParaRPr lang="de-DE"/>
          </a:p>
        </c:txPr>
        <c:crossAx val="50063232"/>
        <c:crosses val="autoZero"/>
        <c:auto val="1"/>
        <c:lblAlgn val="ctr"/>
        <c:lblOffset val="100"/>
        <c:noMultiLvlLbl val="0"/>
      </c:catAx>
      <c:valAx>
        <c:axId val="50063232"/>
        <c:scaling>
          <c:orientation val="minMax"/>
          <c:min val="0"/>
        </c:scaling>
        <c:delete val="0"/>
        <c:axPos val="l"/>
        <c:majorGridlines/>
        <c:title>
          <c:tx>
            <c:rich>
              <a:bodyPr/>
              <a:lstStyle/>
              <a:p>
                <a:pPr>
                  <a:defRPr sz="800" b="1" i="0" u="none" strike="noStrike" baseline="0">
                    <a:solidFill>
                      <a:srgbClr val="000000"/>
                    </a:solidFill>
                    <a:latin typeface="Trebuchet"/>
                    <a:ea typeface="Trebuchet"/>
                    <a:cs typeface="Trebuchet"/>
                  </a:defRPr>
                </a:pPr>
                <a:r>
                  <a:rPr lang="de-AT"/>
                  <a:t>Beschäftigte</a:t>
                </a:r>
              </a:p>
            </c:rich>
          </c:tx>
          <c:layout>
            <c:manualLayout>
              <c:xMode val="edge"/>
              <c:yMode val="edge"/>
              <c:x val="2.1456036745406824E-2"/>
              <c:y val="0.25170129775444738"/>
            </c:manualLayout>
          </c:layout>
          <c:overlay val="0"/>
          <c:spPr>
            <a:noFill/>
            <a:ln w="25400">
              <a:noFill/>
            </a:ln>
          </c:spPr>
        </c:title>
        <c:numFmt formatCode="0" sourceLinked="0"/>
        <c:majorTickMark val="out"/>
        <c:minorTickMark val="none"/>
        <c:tickLblPos val="nextTo"/>
        <c:txPr>
          <a:bodyPr rot="0" vert="horz"/>
          <a:lstStyle/>
          <a:p>
            <a:pPr>
              <a:defRPr sz="800" b="0" i="0" u="none" strike="noStrike" baseline="0">
                <a:solidFill>
                  <a:srgbClr val="000000"/>
                </a:solidFill>
                <a:latin typeface="Trebuchet"/>
                <a:ea typeface="Trebuchet"/>
                <a:cs typeface="Trebuchet"/>
              </a:defRPr>
            </a:pPr>
            <a:endParaRPr lang="de-DE"/>
          </a:p>
        </c:txPr>
        <c:crossAx val="50061696"/>
        <c:crosses val="autoZero"/>
        <c:crossBetween val="between"/>
      </c:valAx>
      <c:catAx>
        <c:axId val="49676288"/>
        <c:scaling>
          <c:orientation val="minMax"/>
        </c:scaling>
        <c:delete val="1"/>
        <c:axPos val="b"/>
        <c:numFmt formatCode="General" sourceLinked="1"/>
        <c:majorTickMark val="out"/>
        <c:minorTickMark val="none"/>
        <c:tickLblPos val="none"/>
        <c:crossAx val="49677824"/>
        <c:crosses val="autoZero"/>
        <c:auto val="1"/>
        <c:lblAlgn val="ctr"/>
        <c:lblOffset val="100"/>
        <c:noMultiLvlLbl val="0"/>
      </c:catAx>
      <c:valAx>
        <c:axId val="49677824"/>
        <c:scaling>
          <c:orientation val="minMax"/>
          <c:min val="0"/>
        </c:scaling>
        <c:delete val="0"/>
        <c:axPos val="r"/>
        <c:title>
          <c:tx>
            <c:rich>
              <a:bodyPr/>
              <a:lstStyle/>
              <a:p>
                <a:pPr>
                  <a:defRPr sz="800" b="1" i="0" u="none" strike="noStrike" baseline="0">
                    <a:solidFill>
                      <a:srgbClr val="000000"/>
                    </a:solidFill>
                    <a:latin typeface="Trebuchet MS"/>
                    <a:ea typeface="Trebuchet MS"/>
                    <a:cs typeface="Trebuchet MS"/>
                  </a:defRPr>
                </a:pPr>
                <a:r>
                  <a:rPr lang="de-AT"/>
                  <a:t>Durchschnittsalter</a:t>
                </a:r>
              </a:p>
            </c:rich>
          </c:tx>
          <c:layout>
            <c:manualLayout>
              <c:xMode val="edge"/>
              <c:yMode val="edge"/>
              <c:x val="0.94722419072615927"/>
              <c:y val="0.23495443277923592"/>
            </c:manualLayout>
          </c:layout>
          <c:overlay val="0"/>
          <c:spPr>
            <a:noFill/>
            <a:ln w="25400">
              <a:noFill/>
            </a:ln>
          </c:spPr>
        </c:title>
        <c:numFmt formatCode="0.0" sourceLinked="1"/>
        <c:majorTickMark val="out"/>
        <c:minorTickMark val="none"/>
        <c:tickLblPos val="nextTo"/>
        <c:txPr>
          <a:bodyPr rot="0" vert="horz"/>
          <a:lstStyle/>
          <a:p>
            <a:pPr>
              <a:defRPr sz="800" b="0" i="0" u="none" strike="noStrike" baseline="0">
                <a:solidFill>
                  <a:srgbClr val="000000"/>
                </a:solidFill>
                <a:latin typeface="Trebuchet"/>
                <a:ea typeface="Trebuchet"/>
                <a:cs typeface="Trebuchet"/>
              </a:defRPr>
            </a:pPr>
            <a:endParaRPr lang="de-DE"/>
          </a:p>
        </c:txPr>
        <c:crossAx val="49676288"/>
        <c:crosses val="max"/>
        <c:crossBetween val="between"/>
      </c:valAx>
    </c:plotArea>
    <c:legend>
      <c:legendPos val="r"/>
      <c:layout>
        <c:manualLayout>
          <c:xMode val="edge"/>
          <c:yMode val="edge"/>
          <c:x val="0.27291666666666675"/>
          <c:y val="0.8368055555555558"/>
          <c:w val="0.30624999999999974"/>
          <c:h val="0.15277777777777757"/>
        </c:manualLayout>
      </c:layout>
      <c:overlay val="0"/>
      <c:txPr>
        <a:bodyPr/>
        <a:lstStyle/>
        <a:p>
          <a:pPr>
            <a:defRPr sz="800" b="0" i="0" u="none" strike="noStrike" baseline="0">
              <a:solidFill>
                <a:srgbClr val="000000"/>
              </a:solidFill>
              <a:latin typeface="Trebuchet MS"/>
              <a:ea typeface="Trebuchet MS"/>
              <a:cs typeface="Trebuchet MS"/>
            </a:defRPr>
          </a:pPr>
          <a:endParaRPr lang="de-DE"/>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419354838709695E-2"/>
          <c:y val="3.8235294117647062E-2"/>
          <c:w val="0.74838709677419379"/>
          <c:h val="0.8294117647058824"/>
        </c:manualLayout>
      </c:layout>
      <c:areaChart>
        <c:grouping val="standard"/>
        <c:varyColors val="0"/>
        <c:ser>
          <c:idx val="0"/>
          <c:order val="0"/>
          <c:tx>
            <c:strRef>
              <c:f>[0]!ALTER_ende</c:f>
              <c:strCache>
                <c:ptCount val="1"/>
                <c:pt idx="0">
                  <c:v>2025</c:v>
                </c:pt>
              </c:strCache>
            </c:strRef>
          </c:tx>
          <c:spPr>
            <a:solidFill>
              <a:srgbClr val="969696"/>
            </a:solidFill>
            <a:ln w="25400">
              <a:noFill/>
            </a:ln>
          </c:spPr>
          <c:cat>
            <c:strRef>
              <c:f>[0]!ASAD_Jahre2</c:f>
              <c:strCache>
                <c:ptCount val="10"/>
                <c:pt idx="0">
                  <c:v>15-19 Jahre</c:v>
                </c:pt>
                <c:pt idx="1">
                  <c:v>20-24 Jahre</c:v>
                </c:pt>
                <c:pt idx="2">
                  <c:v>25-29 Jahre</c:v>
                </c:pt>
                <c:pt idx="3">
                  <c:v>30-34 Jahre</c:v>
                </c:pt>
                <c:pt idx="4">
                  <c:v>35-39 Jahre</c:v>
                </c:pt>
                <c:pt idx="5">
                  <c:v>40-44 Jahre</c:v>
                </c:pt>
                <c:pt idx="6">
                  <c:v>45-49 Jahre</c:v>
                </c:pt>
                <c:pt idx="7">
                  <c:v>50-54 Jahre</c:v>
                </c:pt>
                <c:pt idx="8">
                  <c:v>55-59 Jahre</c:v>
                </c:pt>
                <c:pt idx="9">
                  <c:v>60-62 Jahre</c:v>
                </c:pt>
              </c:strCache>
            </c:strRef>
          </c:cat>
          <c:val>
            <c:numRef>
              <c:f>[0]!ASAD_ende2</c:f>
              <c:numCache>
                <c:formatCode>0.0</c:formatCode>
                <c:ptCount val="10"/>
                <c:pt idx="0">
                  <c:v>0</c:v>
                </c:pt>
                <c:pt idx="1">
                  <c:v>7</c:v>
                </c:pt>
                <c:pt idx="2">
                  <c:v>1</c:v>
                </c:pt>
                <c:pt idx="3">
                  <c:v>5</c:v>
                </c:pt>
                <c:pt idx="4">
                  <c:v>5</c:v>
                </c:pt>
                <c:pt idx="5">
                  <c:v>10</c:v>
                </c:pt>
                <c:pt idx="6">
                  <c:v>111</c:v>
                </c:pt>
                <c:pt idx="7">
                  <c:v>5.5</c:v>
                </c:pt>
                <c:pt idx="8">
                  <c:v>9</c:v>
                </c:pt>
                <c:pt idx="9">
                  <c:v>1.1999999999999957</c:v>
                </c:pt>
              </c:numCache>
            </c:numRef>
          </c:val>
          <c:extLst>
            <c:ext xmlns:c16="http://schemas.microsoft.com/office/drawing/2014/chart" uri="{C3380CC4-5D6E-409C-BE32-E72D297353CC}">
              <c16:uniqueId val="{00000000-C200-49E6-BC01-7B26F2E9051E}"/>
            </c:ext>
          </c:extLst>
        </c:ser>
        <c:dLbls>
          <c:showLegendKey val="0"/>
          <c:showVal val="0"/>
          <c:showCatName val="0"/>
          <c:showSerName val="0"/>
          <c:showPercent val="0"/>
          <c:showBubbleSize val="0"/>
        </c:dLbls>
        <c:axId val="49696128"/>
        <c:axId val="49726592"/>
      </c:areaChart>
      <c:barChart>
        <c:barDir val="col"/>
        <c:grouping val="clustered"/>
        <c:varyColors val="0"/>
        <c:ser>
          <c:idx val="1"/>
          <c:order val="1"/>
          <c:tx>
            <c:strRef>
              <c:f>MA!$BJ$86</c:f>
              <c:strCache>
                <c:ptCount val="1"/>
                <c:pt idx="0">
                  <c:v>Median: 47 Jahre</c:v>
                </c:pt>
              </c:strCache>
            </c:strRef>
          </c:tx>
          <c:spPr>
            <a:solidFill>
              <a:srgbClr val="FF0000"/>
            </a:solidFill>
            <a:ln w="12700">
              <a:solidFill>
                <a:srgbClr val="FF0000"/>
              </a:solidFill>
            </a:ln>
          </c:spPr>
          <c:invertIfNegative val="0"/>
          <c:val>
            <c:numRef>
              <c:f>[0]!Median_Alter_ende_grafik2</c:f>
              <c:numCache>
                <c:formatCode>0.0</c:formatCode>
                <c:ptCount val="10"/>
                <c:pt idx="0">
                  <c:v>0</c:v>
                </c:pt>
                <c:pt idx="1">
                  <c:v>0</c:v>
                </c:pt>
                <c:pt idx="2">
                  <c:v>0</c:v>
                </c:pt>
                <c:pt idx="3">
                  <c:v>0</c:v>
                </c:pt>
                <c:pt idx="4">
                  <c:v>0</c:v>
                </c:pt>
                <c:pt idx="5">
                  <c:v>0</c:v>
                </c:pt>
                <c:pt idx="6">
                  <c:v>47</c:v>
                </c:pt>
                <c:pt idx="7">
                  <c:v>0</c:v>
                </c:pt>
                <c:pt idx="8">
                  <c:v>0</c:v>
                </c:pt>
                <c:pt idx="9">
                  <c:v>0</c:v>
                </c:pt>
              </c:numCache>
            </c:numRef>
          </c:val>
          <c:extLst>
            <c:ext xmlns:c16="http://schemas.microsoft.com/office/drawing/2014/chart" uri="{C3380CC4-5D6E-409C-BE32-E72D297353CC}">
              <c16:uniqueId val="{00000001-C200-49E6-BC01-7B26F2E9051E}"/>
            </c:ext>
          </c:extLst>
        </c:ser>
        <c:dLbls>
          <c:showLegendKey val="0"/>
          <c:showVal val="0"/>
          <c:showCatName val="0"/>
          <c:showSerName val="0"/>
          <c:showPercent val="0"/>
          <c:showBubbleSize val="0"/>
        </c:dLbls>
        <c:gapWidth val="500"/>
        <c:axId val="49728128"/>
        <c:axId val="49734016"/>
      </c:barChart>
      <c:catAx>
        <c:axId val="496961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Trebuchet"/>
                <a:ea typeface="Trebuchet"/>
                <a:cs typeface="Trebuchet"/>
              </a:defRPr>
            </a:pPr>
            <a:endParaRPr lang="de-DE"/>
          </a:p>
        </c:txPr>
        <c:crossAx val="49726592"/>
        <c:crosses val="autoZero"/>
        <c:auto val="1"/>
        <c:lblAlgn val="ctr"/>
        <c:lblOffset val="1"/>
        <c:tickMarkSkip val="1"/>
        <c:noMultiLvlLbl val="0"/>
      </c:catAx>
      <c:valAx>
        <c:axId val="49726592"/>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Trebuchet"/>
                <a:ea typeface="Trebuchet"/>
                <a:cs typeface="Trebuchet"/>
              </a:defRPr>
            </a:pPr>
            <a:endParaRPr lang="de-DE"/>
          </a:p>
        </c:txPr>
        <c:crossAx val="49696128"/>
        <c:crosses val="autoZero"/>
        <c:crossBetween val="midCat"/>
      </c:valAx>
      <c:catAx>
        <c:axId val="49728128"/>
        <c:scaling>
          <c:orientation val="minMax"/>
        </c:scaling>
        <c:delete val="1"/>
        <c:axPos val="b"/>
        <c:majorTickMark val="out"/>
        <c:minorTickMark val="none"/>
        <c:tickLblPos val="none"/>
        <c:crossAx val="49734016"/>
        <c:crosses val="autoZero"/>
        <c:auto val="1"/>
        <c:lblAlgn val="ctr"/>
        <c:lblOffset val="100"/>
        <c:noMultiLvlLbl val="0"/>
      </c:catAx>
      <c:valAx>
        <c:axId val="49734016"/>
        <c:scaling>
          <c:orientation val="minMax"/>
          <c:max val="16"/>
        </c:scaling>
        <c:delete val="0"/>
        <c:axPos val="r"/>
        <c:numFmt formatCode="0.0" sourceLinked="1"/>
        <c:majorTickMark val="out"/>
        <c:minorTickMark val="none"/>
        <c:tickLblPos val="none"/>
        <c:spPr>
          <a:noFill/>
          <a:ln>
            <a:noFill/>
          </a:ln>
        </c:spPr>
        <c:crossAx val="49728128"/>
        <c:crosses val="max"/>
        <c:crossBetween val="midCat"/>
      </c:valAx>
    </c:plotArea>
    <c:legend>
      <c:legendPos val="r"/>
      <c:layout>
        <c:manualLayout>
          <c:xMode val="edge"/>
          <c:yMode val="edge"/>
          <c:x val="0.77419512883470221"/>
          <c:y val="0.24117677937316656"/>
          <c:w val="0.21290367736291027"/>
          <c:h val="0.12941207349081379"/>
        </c:manualLayout>
      </c:layout>
      <c:overlay val="0"/>
      <c:txPr>
        <a:bodyPr/>
        <a:lstStyle/>
        <a:p>
          <a:pPr>
            <a:defRPr sz="800" b="0" i="0" u="none" strike="noStrike" baseline="0">
              <a:solidFill>
                <a:srgbClr val="000000"/>
              </a:solidFill>
              <a:latin typeface="Trebuchet"/>
              <a:ea typeface="Trebuchet"/>
              <a:cs typeface="Trebuchet"/>
            </a:defRPr>
          </a:pPr>
          <a:endParaRPr lang="de-DE"/>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69892473118284E-2"/>
          <c:y val="3.5502958579881658E-2"/>
          <c:w val="0.74193548387096764"/>
          <c:h val="0.79881656804733703"/>
        </c:manualLayout>
      </c:layout>
      <c:areaChart>
        <c:grouping val="standard"/>
        <c:varyColors val="0"/>
        <c:ser>
          <c:idx val="0"/>
          <c:order val="0"/>
          <c:tx>
            <c:strRef>
              <c:f>[0]!ALTER_akt</c:f>
              <c:strCache>
                <c:ptCount val="1"/>
                <c:pt idx="0">
                  <c:v>2020</c:v>
                </c:pt>
              </c:strCache>
            </c:strRef>
          </c:tx>
          <c:spPr>
            <a:solidFill>
              <a:srgbClr val="969696"/>
            </a:solidFill>
            <a:ln w="25400">
              <a:noFill/>
            </a:ln>
          </c:spPr>
          <c:cat>
            <c:strRef>
              <c:f>[0]!ASAD_Jahre2</c:f>
              <c:strCache>
                <c:ptCount val="10"/>
                <c:pt idx="0">
                  <c:v>15-19 Jahre</c:v>
                </c:pt>
                <c:pt idx="1">
                  <c:v>20-24 Jahre</c:v>
                </c:pt>
                <c:pt idx="2">
                  <c:v>25-29 Jahre</c:v>
                </c:pt>
                <c:pt idx="3">
                  <c:v>30-34 Jahre</c:v>
                </c:pt>
                <c:pt idx="4">
                  <c:v>35-39 Jahre</c:v>
                </c:pt>
                <c:pt idx="5">
                  <c:v>40-44 Jahre</c:v>
                </c:pt>
                <c:pt idx="6">
                  <c:v>45-49 Jahre</c:v>
                </c:pt>
                <c:pt idx="7">
                  <c:v>50-54 Jahre</c:v>
                </c:pt>
                <c:pt idx="8">
                  <c:v>55-59 Jahre</c:v>
                </c:pt>
                <c:pt idx="9">
                  <c:v>60-62 Jahre</c:v>
                </c:pt>
              </c:strCache>
            </c:strRef>
          </c:cat>
          <c:val>
            <c:numRef>
              <c:f>[0]!ASAD_akt2</c:f>
              <c:numCache>
                <c:formatCode>0.0</c:formatCode>
                <c:ptCount val="10"/>
                <c:pt idx="0">
                  <c:v>7</c:v>
                </c:pt>
                <c:pt idx="1">
                  <c:v>1</c:v>
                </c:pt>
                <c:pt idx="2">
                  <c:v>5</c:v>
                </c:pt>
                <c:pt idx="3">
                  <c:v>5</c:v>
                </c:pt>
                <c:pt idx="4">
                  <c:v>10</c:v>
                </c:pt>
                <c:pt idx="5">
                  <c:v>111</c:v>
                </c:pt>
                <c:pt idx="6">
                  <c:v>4</c:v>
                </c:pt>
                <c:pt idx="7">
                  <c:v>1</c:v>
                </c:pt>
                <c:pt idx="8">
                  <c:v>3</c:v>
                </c:pt>
                <c:pt idx="9">
                  <c:v>3</c:v>
                </c:pt>
              </c:numCache>
            </c:numRef>
          </c:val>
          <c:extLst>
            <c:ext xmlns:c16="http://schemas.microsoft.com/office/drawing/2014/chart" uri="{C3380CC4-5D6E-409C-BE32-E72D297353CC}">
              <c16:uniqueId val="{00000000-9AA3-491F-9F73-D459757B53F2}"/>
            </c:ext>
          </c:extLst>
        </c:ser>
        <c:dLbls>
          <c:showLegendKey val="0"/>
          <c:showVal val="0"/>
          <c:showCatName val="0"/>
          <c:showSerName val="0"/>
          <c:showPercent val="0"/>
          <c:showBubbleSize val="0"/>
        </c:dLbls>
        <c:axId val="50166400"/>
        <c:axId val="50168192"/>
      </c:areaChart>
      <c:barChart>
        <c:barDir val="col"/>
        <c:grouping val="clustered"/>
        <c:varyColors val="0"/>
        <c:ser>
          <c:idx val="1"/>
          <c:order val="1"/>
          <c:tx>
            <c:strRef>
              <c:f>MA!$BI$86</c:f>
              <c:strCache>
                <c:ptCount val="1"/>
                <c:pt idx="0">
                  <c:v>Median: 42 Jahre</c:v>
                </c:pt>
              </c:strCache>
            </c:strRef>
          </c:tx>
          <c:spPr>
            <a:solidFill>
              <a:srgbClr val="FF0000"/>
            </a:solidFill>
            <a:ln w="12700">
              <a:solidFill>
                <a:srgbClr val="FF0000"/>
              </a:solidFill>
            </a:ln>
          </c:spPr>
          <c:invertIfNegative val="0"/>
          <c:val>
            <c:numRef>
              <c:f>[0]!Median_Alter_akt_grafik2</c:f>
              <c:numCache>
                <c:formatCode>0.0</c:formatCode>
                <c:ptCount val="10"/>
                <c:pt idx="0">
                  <c:v>0</c:v>
                </c:pt>
                <c:pt idx="1">
                  <c:v>0</c:v>
                </c:pt>
                <c:pt idx="2">
                  <c:v>0</c:v>
                </c:pt>
                <c:pt idx="3">
                  <c:v>0</c:v>
                </c:pt>
                <c:pt idx="4">
                  <c:v>0</c:v>
                </c:pt>
                <c:pt idx="5">
                  <c:v>42</c:v>
                </c:pt>
                <c:pt idx="6">
                  <c:v>0</c:v>
                </c:pt>
                <c:pt idx="7">
                  <c:v>0</c:v>
                </c:pt>
                <c:pt idx="8">
                  <c:v>0</c:v>
                </c:pt>
                <c:pt idx="9">
                  <c:v>0</c:v>
                </c:pt>
              </c:numCache>
            </c:numRef>
          </c:val>
          <c:extLst>
            <c:ext xmlns:c16="http://schemas.microsoft.com/office/drawing/2014/chart" uri="{C3380CC4-5D6E-409C-BE32-E72D297353CC}">
              <c16:uniqueId val="{00000001-9AA3-491F-9F73-D459757B53F2}"/>
            </c:ext>
          </c:extLst>
        </c:ser>
        <c:dLbls>
          <c:showLegendKey val="0"/>
          <c:showVal val="0"/>
          <c:showCatName val="0"/>
          <c:showSerName val="0"/>
          <c:showPercent val="0"/>
          <c:showBubbleSize val="0"/>
        </c:dLbls>
        <c:gapWidth val="500"/>
        <c:axId val="50169728"/>
        <c:axId val="50171264"/>
      </c:barChart>
      <c:catAx>
        <c:axId val="50166400"/>
        <c:scaling>
          <c:orientation val="minMax"/>
        </c:scaling>
        <c:delete val="0"/>
        <c:axPos val="b"/>
        <c:numFmt formatCode="General" sourceLinked="0"/>
        <c:majorTickMark val="out"/>
        <c:minorTickMark val="none"/>
        <c:tickLblPos val="nextTo"/>
        <c:txPr>
          <a:bodyPr rot="0" vert="horz"/>
          <a:lstStyle/>
          <a:p>
            <a:pPr>
              <a:defRPr sz="800" b="0" i="0" u="none" strike="noStrike" baseline="0">
                <a:solidFill>
                  <a:srgbClr val="000000"/>
                </a:solidFill>
                <a:latin typeface="Trebuchet MS"/>
                <a:ea typeface="Trebuchet MS"/>
                <a:cs typeface="Trebuchet MS"/>
              </a:defRPr>
            </a:pPr>
            <a:endParaRPr lang="de-DE"/>
          </a:p>
        </c:txPr>
        <c:crossAx val="50168192"/>
        <c:crosses val="autoZero"/>
        <c:auto val="1"/>
        <c:lblAlgn val="ctr"/>
        <c:lblOffset val="1"/>
        <c:tickMarkSkip val="1"/>
        <c:noMultiLvlLbl val="0"/>
      </c:catAx>
      <c:valAx>
        <c:axId val="50168192"/>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Trebuchet MS"/>
                <a:ea typeface="Trebuchet MS"/>
                <a:cs typeface="Trebuchet MS"/>
              </a:defRPr>
            </a:pPr>
            <a:endParaRPr lang="de-DE"/>
          </a:p>
        </c:txPr>
        <c:crossAx val="50166400"/>
        <c:crosses val="autoZero"/>
        <c:crossBetween val="midCat"/>
      </c:valAx>
      <c:catAx>
        <c:axId val="50169728"/>
        <c:scaling>
          <c:orientation val="minMax"/>
        </c:scaling>
        <c:delete val="1"/>
        <c:axPos val="b"/>
        <c:majorTickMark val="out"/>
        <c:minorTickMark val="none"/>
        <c:tickLblPos val="none"/>
        <c:crossAx val="50171264"/>
        <c:crosses val="autoZero"/>
        <c:auto val="1"/>
        <c:lblAlgn val="ctr"/>
        <c:lblOffset val="100"/>
        <c:noMultiLvlLbl val="0"/>
      </c:catAx>
      <c:valAx>
        <c:axId val="50171264"/>
        <c:scaling>
          <c:orientation val="minMax"/>
          <c:max val="16"/>
        </c:scaling>
        <c:delete val="0"/>
        <c:axPos val="r"/>
        <c:numFmt formatCode="0.0" sourceLinked="1"/>
        <c:majorTickMark val="out"/>
        <c:minorTickMark val="none"/>
        <c:tickLblPos val="none"/>
        <c:spPr>
          <a:noFill/>
          <a:ln>
            <a:noFill/>
          </a:ln>
        </c:spPr>
        <c:crossAx val="50169728"/>
        <c:crosses val="max"/>
        <c:crossBetween val="midCat"/>
      </c:valAx>
    </c:plotArea>
    <c:legend>
      <c:legendPos val="r"/>
      <c:layout>
        <c:manualLayout>
          <c:xMode val="edge"/>
          <c:yMode val="edge"/>
          <c:x val="0.76774351593147649"/>
          <c:y val="0.28698224852071008"/>
          <c:w val="0.21290367736291016"/>
          <c:h val="0.13017751479289952"/>
        </c:manualLayout>
      </c:layout>
      <c:overlay val="0"/>
      <c:txPr>
        <a:bodyPr/>
        <a:lstStyle/>
        <a:p>
          <a:pPr>
            <a:defRPr sz="800" b="0" i="0" u="none" strike="noStrike" baseline="0">
              <a:solidFill>
                <a:srgbClr val="000000"/>
              </a:solidFill>
              <a:latin typeface="Trebuchet MS"/>
              <a:ea typeface="Trebuchet MS"/>
              <a:cs typeface="Trebuchet MS"/>
            </a:defRPr>
          </a:pPr>
          <a:endParaRPr lang="de-DE"/>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78740157499999996" l="0.70000000000000062" r="0.70000000000000062" t="0.78740157499999996"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[0]!ALTER_akt</c:f>
          <c:strCache>
            <c:ptCount val="1"/>
            <c:pt idx="0">
              <c:v>2020</c:v>
            </c:pt>
          </c:strCache>
        </c:strRef>
      </c:tx>
      <c:layout>
        <c:manualLayout>
          <c:xMode val="edge"/>
          <c:yMode val="edge"/>
          <c:x val="0.89015310586176699"/>
          <c:y val="1.4705882352941176E-2"/>
        </c:manualLayout>
      </c:layout>
      <c:overlay val="1"/>
      <c:spPr>
        <a:noFill/>
        <a:ln w="25400">
          <a:noFill/>
        </a:ln>
      </c:spPr>
      <c:txPr>
        <a:bodyPr/>
        <a:lstStyle/>
        <a:p>
          <a:pPr>
            <a:defRPr sz="1400" b="1" i="0" u="none" strike="noStrike" baseline="0">
              <a:solidFill>
                <a:srgbClr val="000000"/>
              </a:solidFill>
              <a:latin typeface="Trebuchet"/>
              <a:ea typeface="Trebuchet"/>
              <a:cs typeface="Trebuchet"/>
            </a:defRPr>
          </a:pPr>
          <a:endParaRPr lang="de-DE"/>
        </a:p>
      </c:txPr>
    </c:title>
    <c:autoTitleDeleted val="0"/>
    <c:plotArea>
      <c:layout>
        <c:manualLayout>
          <c:layoutTarget val="inner"/>
          <c:xMode val="edge"/>
          <c:yMode val="edge"/>
          <c:x val="9.4696969696969738E-2"/>
          <c:y val="3.8235294117647062E-2"/>
          <c:w val="0.68939393939393945"/>
          <c:h val="0.82058823529411762"/>
        </c:manualLayout>
      </c:layout>
      <c:barChart>
        <c:barDir val="col"/>
        <c:grouping val="percentStacked"/>
        <c:varyColors val="0"/>
        <c:ser>
          <c:idx val="2"/>
          <c:order val="0"/>
          <c:tx>
            <c:strRef>
              <c:f>SVB!$D$38</c:f>
              <c:strCache>
                <c:ptCount val="1"/>
                <c:pt idx="0">
                  <c:v>15-29 Jahre</c:v>
                </c:pt>
              </c:strCache>
            </c:strRef>
          </c:tx>
          <c:spPr>
            <a:solidFill>
              <a:srgbClr val="FF0000"/>
            </a:solidFill>
            <a:ln w="25400">
              <a:noFill/>
            </a:ln>
          </c:spPr>
          <c:invertIfNegative val="0"/>
          <c:dLbls>
            <c:spPr>
              <a:noFill/>
              <a:ln w="25400">
                <a:noFill/>
              </a:ln>
            </c:spPr>
            <c:txPr>
              <a:bodyPr/>
              <a:lstStyle/>
              <a:p>
                <a:pPr>
                  <a:defRPr sz="1000" b="1" i="0" u="none" strike="noStrike" baseline="0">
                    <a:solidFill>
                      <a:srgbClr val="000000"/>
                    </a:solidFill>
                    <a:latin typeface="Trebuchet MS"/>
                    <a:ea typeface="Trebuchet MS"/>
                    <a:cs typeface="Trebuchet M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(SVB!$C$30,SVB!$C$21)</c:f>
              <c:strCache>
                <c:ptCount val="2"/>
                <c:pt idx="0">
                  <c:v>Ihr Unternehmen 
(15-62 Jahre)</c:v>
                </c:pt>
                <c:pt idx="1">
                  <c:v>Branchendurchschnitt 
(15-62 Jahre)</c:v>
                </c:pt>
              </c:strCache>
            </c:strRef>
          </c:cat>
          <c:val>
            <c:numRef>
              <c:f>(SVB!$D$34,SVB!$D$25)</c:f>
              <c:numCache>
                <c:formatCode>0.0%</c:formatCode>
                <c:ptCount val="2"/>
                <c:pt idx="0">
                  <c:v>8.7248322147651006E-2</c:v>
                </c:pt>
                <c:pt idx="1">
                  <c:v>0.18750458518857094</c:v>
                </c:pt>
              </c:numCache>
            </c:numRef>
          </c:val>
          <c:extLst>
            <c:ext xmlns:c16="http://schemas.microsoft.com/office/drawing/2014/chart" uri="{C3380CC4-5D6E-409C-BE32-E72D297353CC}">
              <c16:uniqueId val="{00000000-1344-47D7-BA19-B760256FEEF4}"/>
            </c:ext>
          </c:extLst>
        </c:ser>
        <c:ser>
          <c:idx val="1"/>
          <c:order val="1"/>
          <c:tx>
            <c:strRef>
              <c:f>SVB!$E$38</c:f>
              <c:strCache>
                <c:ptCount val="1"/>
                <c:pt idx="0">
                  <c:v>30-49 Jahre</c:v>
                </c:pt>
              </c:strCache>
            </c:strRef>
          </c:tx>
          <c:spPr>
            <a:solidFill>
              <a:srgbClr val="969696"/>
            </a:solidFill>
            <a:ln w="25400">
              <a:noFill/>
            </a:ln>
          </c:spPr>
          <c:invertIfNegative val="0"/>
          <c:dLbls>
            <c:spPr>
              <a:noFill/>
              <a:ln w="25400">
                <a:noFill/>
              </a:ln>
            </c:spPr>
            <c:txPr>
              <a:bodyPr/>
              <a:lstStyle/>
              <a:p>
                <a:pPr>
                  <a:defRPr sz="1000" b="1" i="0" u="none" strike="noStrike" baseline="0">
                    <a:solidFill>
                      <a:srgbClr val="000000"/>
                    </a:solidFill>
                    <a:latin typeface="Trebuchet MS"/>
                    <a:ea typeface="Trebuchet MS"/>
                    <a:cs typeface="Trebuchet M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(SVB!$C$30,SVB!$C$21)</c:f>
              <c:strCache>
                <c:ptCount val="2"/>
                <c:pt idx="0">
                  <c:v>Ihr Unternehmen 
(15-62 Jahre)</c:v>
                </c:pt>
                <c:pt idx="1">
                  <c:v>Branchendurchschnitt 
(15-62 Jahre)</c:v>
                </c:pt>
              </c:strCache>
            </c:strRef>
          </c:cat>
          <c:val>
            <c:numRef>
              <c:f>(SVB!$E$34,SVB!$E$25)</c:f>
              <c:numCache>
                <c:formatCode>0.0%</c:formatCode>
                <c:ptCount val="2"/>
                <c:pt idx="0">
                  <c:v>0.87248322147651003</c:v>
                </c:pt>
                <c:pt idx="1">
                  <c:v>0.54032990784476409</c:v>
                </c:pt>
              </c:numCache>
            </c:numRef>
          </c:val>
          <c:extLst>
            <c:ext xmlns:c16="http://schemas.microsoft.com/office/drawing/2014/chart" uri="{C3380CC4-5D6E-409C-BE32-E72D297353CC}">
              <c16:uniqueId val="{00000001-1344-47D7-BA19-B760256FEEF4}"/>
            </c:ext>
          </c:extLst>
        </c:ser>
        <c:ser>
          <c:idx val="0"/>
          <c:order val="2"/>
          <c:tx>
            <c:strRef>
              <c:f>SVB!$F$38</c:f>
              <c:strCache>
                <c:ptCount val="1"/>
                <c:pt idx="0">
                  <c:v>50+</c:v>
                </c:pt>
              </c:strCache>
            </c:strRef>
          </c:tx>
          <c:spPr>
            <a:solidFill>
              <a:srgbClr val="99CCFF"/>
            </a:solidFill>
            <a:ln w="25400">
              <a:noFill/>
            </a:ln>
          </c:spPr>
          <c:invertIfNegative val="0"/>
          <c:dLbls>
            <c:spPr>
              <a:noFill/>
              <a:ln w="25400">
                <a:noFill/>
              </a:ln>
            </c:spPr>
            <c:txPr>
              <a:bodyPr/>
              <a:lstStyle/>
              <a:p>
                <a:pPr>
                  <a:defRPr sz="1000" b="1" i="0" u="none" strike="noStrike" baseline="0">
                    <a:solidFill>
                      <a:srgbClr val="000000"/>
                    </a:solidFill>
                    <a:latin typeface="Trebuchet MS"/>
                    <a:ea typeface="Trebuchet MS"/>
                    <a:cs typeface="Trebuchet M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(SVB!$C$30,SVB!$C$21)</c:f>
              <c:strCache>
                <c:ptCount val="2"/>
                <c:pt idx="0">
                  <c:v>Ihr Unternehmen 
(15-62 Jahre)</c:v>
                </c:pt>
                <c:pt idx="1">
                  <c:v>Branchendurchschnitt 
(15-62 Jahre)</c:v>
                </c:pt>
              </c:strCache>
            </c:strRef>
          </c:cat>
          <c:val>
            <c:numRef>
              <c:f>(SVB!$F$34,SVB!$F$25)</c:f>
              <c:numCache>
                <c:formatCode>0.0%</c:formatCode>
                <c:ptCount val="2"/>
                <c:pt idx="0">
                  <c:v>4.0268456375838924E-2</c:v>
                </c:pt>
                <c:pt idx="1">
                  <c:v>0.27216550696666497</c:v>
                </c:pt>
              </c:numCache>
            </c:numRef>
          </c:val>
          <c:extLst>
            <c:ext xmlns:c16="http://schemas.microsoft.com/office/drawing/2014/chart" uri="{C3380CC4-5D6E-409C-BE32-E72D297353CC}">
              <c16:uniqueId val="{00000002-1344-47D7-BA19-B760256FEEF4}"/>
            </c:ext>
          </c:extLst>
        </c:ser>
        <c:dLbls>
          <c:showLegendKey val="0"/>
          <c:showVal val="0"/>
          <c:showCatName val="0"/>
          <c:showSerName val="0"/>
          <c:showPercent val="0"/>
          <c:showBubbleSize val="0"/>
        </c:dLbls>
        <c:gapWidth val="150"/>
        <c:overlap val="100"/>
        <c:axId val="51002752"/>
        <c:axId val="51012736"/>
      </c:barChart>
      <c:catAx>
        <c:axId val="5100275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Trebuchet"/>
                <a:ea typeface="Trebuchet"/>
                <a:cs typeface="Trebuchet"/>
              </a:defRPr>
            </a:pPr>
            <a:endParaRPr lang="de-DE"/>
          </a:p>
        </c:txPr>
        <c:crossAx val="51012736"/>
        <c:crosses val="autoZero"/>
        <c:auto val="1"/>
        <c:lblAlgn val="ctr"/>
        <c:lblOffset val="100"/>
        <c:noMultiLvlLbl val="0"/>
      </c:catAx>
      <c:valAx>
        <c:axId val="51012736"/>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Trebuchet"/>
                <a:ea typeface="Trebuchet"/>
                <a:cs typeface="Trebuchet"/>
              </a:defRPr>
            </a:pPr>
            <a:endParaRPr lang="de-DE"/>
          </a:p>
        </c:txPr>
        <c:crossAx val="51002752"/>
        <c:crosses val="autoZero"/>
        <c:crossBetween val="between"/>
      </c:valAx>
    </c:plotArea>
    <c:legend>
      <c:legendPos val="r"/>
      <c:layout>
        <c:manualLayout>
          <c:xMode val="edge"/>
          <c:yMode val="edge"/>
          <c:x val="0.8181834088920702"/>
          <c:y val="0.42941238227574502"/>
          <c:w val="0.15909110792969061"/>
          <c:h val="0.17941207349081362"/>
        </c:manualLayout>
      </c:layout>
      <c:overlay val="0"/>
      <c:txPr>
        <a:bodyPr/>
        <a:lstStyle/>
        <a:p>
          <a:pPr>
            <a:defRPr sz="800" b="0" i="0" u="none" strike="noStrike" baseline="0">
              <a:solidFill>
                <a:srgbClr val="000000"/>
              </a:solidFill>
              <a:latin typeface="Trebuchet"/>
              <a:ea typeface="Trebuchet"/>
              <a:cs typeface="Trebuchet"/>
            </a:defRPr>
          </a:pPr>
          <a:endParaRPr lang="de-DE"/>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[0]!ALTER_ende</c:f>
          <c:strCache>
            <c:ptCount val="1"/>
            <c:pt idx="0">
              <c:v>2025</c:v>
            </c:pt>
          </c:strCache>
        </c:strRef>
      </c:tx>
      <c:layout>
        <c:manualLayout>
          <c:xMode val="edge"/>
          <c:yMode val="edge"/>
          <c:x val="0.89204704525570655"/>
          <c:y val="1.488095238095238E-2"/>
        </c:manualLayout>
      </c:layout>
      <c:overlay val="1"/>
      <c:spPr>
        <a:noFill/>
        <a:ln w="25400">
          <a:noFill/>
        </a:ln>
      </c:spPr>
      <c:txPr>
        <a:bodyPr/>
        <a:lstStyle/>
        <a:p>
          <a:pPr>
            <a:defRPr sz="1400" b="1" i="0" u="none" strike="noStrike" baseline="0">
              <a:solidFill>
                <a:srgbClr val="000000"/>
              </a:solidFill>
              <a:latin typeface="Trebuchet MS"/>
              <a:ea typeface="Trebuchet MS"/>
              <a:cs typeface="Trebuchet MS"/>
            </a:defRPr>
          </a:pPr>
          <a:endParaRPr lang="de-DE"/>
        </a:p>
      </c:txPr>
    </c:title>
    <c:autoTitleDeleted val="0"/>
    <c:plotArea>
      <c:layout>
        <c:manualLayout>
          <c:layoutTarget val="inner"/>
          <c:xMode val="edge"/>
          <c:yMode val="edge"/>
          <c:x val="9.4696969696969738E-2"/>
          <c:y val="3.8690476190476192E-2"/>
          <c:w val="0.68560606060606055"/>
          <c:h val="0.82738095238095233"/>
        </c:manualLayout>
      </c:layout>
      <c:barChart>
        <c:barDir val="col"/>
        <c:grouping val="percentStacked"/>
        <c:varyColors val="0"/>
        <c:ser>
          <c:idx val="2"/>
          <c:order val="0"/>
          <c:tx>
            <c:strRef>
              <c:f>SVB!$D$38</c:f>
              <c:strCache>
                <c:ptCount val="1"/>
                <c:pt idx="0">
                  <c:v>15-29 Jahre</c:v>
                </c:pt>
              </c:strCache>
            </c:strRef>
          </c:tx>
          <c:spPr>
            <a:solidFill>
              <a:srgbClr val="FF0000"/>
            </a:solidFill>
            <a:ln w="25400">
              <a:noFill/>
            </a:ln>
          </c:spPr>
          <c:invertIfNegative val="0"/>
          <c:dLbls>
            <c:spPr>
              <a:noFill/>
              <a:ln w="25400">
                <a:noFill/>
              </a:ln>
            </c:spPr>
            <c:txPr>
              <a:bodyPr/>
              <a:lstStyle/>
              <a:p>
                <a:pPr>
                  <a:defRPr sz="1000" b="1" i="0" u="none" strike="noStrike" baseline="0">
                    <a:solidFill>
                      <a:srgbClr val="000000"/>
                    </a:solidFill>
                    <a:latin typeface="Trebuchet MS"/>
                    <a:ea typeface="Trebuchet MS"/>
                    <a:cs typeface="Trebuchet M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(SVB!$C$30,SVB!$C$21)</c:f>
              <c:strCache>
                <c:ptCount val="2"/>
                <c:pt idx="0">
                  <c:v>Ihr Unternehmen 
(15-62 Jahre)</c:v>
                </c:pt>
                <c:pt idx="1">
                  <c:v>Branchendurchschnitt 
(15-62 Jahre)</c:v>
                </c:pt>
              </c:strCache>
            </c:strRef>
          </c:cat>
          <c:val>
            <c:numRef>
              <c:f>(SVB!$D$36,SVB!$D$27)</c:f>
              <c:numCache>
                <c:formatCode>0.0%</c:formatCode>
                <c:ptCount val="2"/>
                <c:pt idx="0">
                  <c:v>5.3619302949061663E-2</c:v>
                </c:pt>
                <c:pt idx="1">
                  <c:v>0.18750458518857094</c:v>
                </c:pt>
              </c:numCache>
            </c:numRef>
          </c:val>
          <c:extLst>
            <c:ext xmlns:c16="http://schemas.microsoft.com/office/drawing/2014/chart" uri="{C3380CC4-5D6E-409C-BE32-E72D297353CC}">
              <c16:uniqueId val="{00000000-18AE-4904-8E14-C41A56851A43}"/>
            </c:ext>
          </c:extLst>
        </c:ser>
        <c:ser>
          <c:idx val="1"/>
          <c:order val="1"/>
          <c:tx>
            <c:strRef>
              <c:f>SVB!$E$38</c:f>
              <c:strCache>
                <c:ptCount val="1"/>
                <c:pt idx="0">
                  <c:v>30-49 Jahre</c:v>
                </c:pt>
              </c:strCache>
            </c:strRef>
          </c:tx>
          <c:spPr>
            <a:solidFill>
              <a:srgbClr val="969696"/>
            </a:solidFill>
            <a:ln w="25400">
              <a:noFill/>
            </a:ln>
          </c:spPr>
          <c:invertIfNegative val="0"/>
          <c:dLbls>
            <c:spPr>
              <a:noFill/>
              <a:ln w="25400">
                <a:noFill/>
              </a:ln>
            </c:spPr>
            <c:txPr>
              <a:bodyPr/>
              <a:lstStyle/>
              <a:p>
                <a:pPr>
                  <a:defRPr sz="1000" b="1" i="0" u="none" strike="noStrike" baseline="0">
                    <a:solidFill>
                      <a:srgbClr val="000000"/>
                    </a:solidFill>
                    <a:latin typeface="Trebuchet MS"/>
                    <a:ea typeface="Trebuchet MS"/>
                    <a:cs typeface="Trebuchet M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(SVB!$C$30,SVB!$C$21)</c:f>
              <c:strCache>
                <c:ptCount val="2"/>
                <c:pt idx="0">
                  <c:v>Ihr Unternehmen 
(15-62 Jahre)</c:v>
                </c:pt>
                <c:pt idx="1">
                  <c:v>Branchendurchschnitt 
(15-62 Jahre)</c:v>
                </c:pt>
              </c:strCache>
            </c:strRef>
          </c:cat>
          <c:val>
            <c:numRef>
              <c:f>(SVB!$E$36,SVB!$E$27)</c:f>
              <c:numCache>
                <c:formatCode>0.0%</c:formatCode>
                <c:ptCount val="2"/>
                <c:pt idx="0">
                  <c:v>0.87801608579088475</c:v>
                </c:pt>
                <c:pt idx="1">
                  <c:v>0.54032990784476409</c:v>
                </c:pt>
              </c:numCache>
            </c:numRef>
          </c:val>
          <c:extLst>
            <c:ext xmlns:c16="http://schemas.microsoft.com/office/drawing/2014/chart" uri="{C3380CC4-5D6E-409C-BE32-E72D297353CC}">
              <c16:uniqueId val="{00000001-18AE-4904-8E14-C41A56851A43}"/>
            </c:ext>
          </c:extLst>
        </c:ser>
        <c:ser>
          <c:idx val="0"/>
          <c:order val="2"/>
          <c:tx>
            <c:strRef>
              <c:f>SVB!$F$38</c:f>
              <c:strCache>
                <c:ptCount val="1"/>
                <c:pt idx="0">
                  <c:v>50+</c:v>
                </c:pt>
              </c:strCache>
            </c:strRef>
          </c:tx>
          <c:spPr>
            <a:solidFill>
              <a:srgbClr val="99CCFF"/>
            </a:solidFill>
            <a:ln w="25400">
              <a:noFill/>
            </a:ln>
          </c:spPr>
          <c:invertIfNegative val="0"/>
          <c:dLbls>
            <c:spPr>
              <a:noFill/>
              <a:ln w="25400">
                <a:noFill/>
              </a:ln>
            </c:spPr>
            <c:txPr>
              <a:bodyPr/>
              <a:lstStyle/>
              <a:p>
                <a:pPr>
                  <a:defRPr sz="1000" b="1" i="0" u="none" strike="noStrike" baseline="0">
                    <a:solidFill>
                      <a:srgbClr val="000000"/>
                    </a:solidFill>
                    <a:latin typeface="Trebuchet MS"/>
                    <a:ea typeface="Trebuchet MS"/>
                    <a:cs typeface="Trebuchet M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(SVB!$C$30,SVB!$C$21)</c:f>
              <c:strCache>
                <c:ptCount val="2"/>
                <c:pt idx="0">
                  <c:v>Ihr Unternehmen 
(15-62 Jahre)</c:v>
                </c:pt>
                <c:pt idx="1">
                  <c:v>Branchendurchschnitt 
(15-62 Jahre)</c:v>
                </c:pt>
              </c:strCache>
            </c:strRef>
          </c:cat>
          <c:val>
            <c:numRef>
              <c:f>(SVB!$F$36,SVB!$F$27)</c:f>
              <c:numCache>
                <c:formatCode>0.0%</c:formatCode>
                <c:ptCount val="2"/>
                <c:pt idx="0">
                  <c:v>6.8364611260053595E-2</c:v>
                </c:pt>
                <c:pt idx="1">
                  <c:v>0.27216550696666497</c:v>
                </c:pt>
              </c:numCache>
            </c:numRef>
          </c:val>
          <c:extLst>
            <c:ext xmlns:c16="http://schemas.microsoft.com/office/drawing/2014/chart" uri="{C3380CC4-5D6E-409C-BE32-E72D297353CC}">
              <c16:uniqueId val="{00000002-18AE-4904-8E14-C41A56851A43}"/>
            </c:ext>
          </c:extLst>
        </c:ser>
        <c:dLbls>
          <c:showLegendKey val="0"/>
          <c:showVal val="0"/>
          <c:showCatName val="0"/>
          <c:showSerName val="0"/>
          <c:showPercent val="0"/>
          <c:showBubbleSize val="0"/>
        </c:dLbls>
        <c:gapWidth val="150"/>
        <c:overlap val="100"/>
        <c:axId val="50380800"/>
        <c:axId val="50382336"/>
      </c:barChart>
      <c:catAx>
        <c:axId val="5038080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Trebuchet"/>
                <a:ea typeface="Trebuchet"/>
                <a:cs typeface="Trebuchet"/>
              </a:defRPr>
            </a:pPr>
            <a:endParaRPr lang="de-DE"/>
          </a:p>
        </c:txPr>
        <c:crossAx val="50382336"/>
        <c:crosses val="autoZero"/>
        <c:auto val="0"/>
        <c:lblAlgn val="ctr"/>
        <c:lblOffset val="1"/>
        <c:noMultiLvlLbl val="0"/>
      </c:catAx>
      <c:valAx>
        <c:axId val="50382336"/>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Trebuchet"/>
                <a:ea typeface="Trebuchet"/>
                <a:cs typeface="Trebuchet"/>
              </a:defRPr>
            </a:pPr>
            <a:endParaRPr lang="de-DE"/>
          </a:p>
        </c:txPr>
        <c:crossAx val="50380800"/>
        <c:crosses val="autoZero"/>
        <c:crossBetween val="between"/>
      </c:valAx>
    </c:plotArea>
    <c:legend>
      <c:legendPos val="r"/>
      <c:layout>
        <c:manualLayout>
          <c:xMode val="edge"/>
          <c:yMode val="edge"/>
          <c:x val="0.82260260081126213"/>
          <c:y val="0.42559648793900773"/>
          <c:w val="0.1489900978286805"/>
          <c:h val="0.18154824396950398"/>
        </c:manualLayout>
      </c:layout>
      <c:overlay val="0"/>
      <c:txPr>
        <a:bodyPr/>
        <a:lstStyle/>
        <a:p>
          <a:pPr>
            <a:defRPr sz="800" b="0" i="0" u="none" strike="noStrike" baseline="0">
              <a:solidFill>
                <a:srgbClr val="000000"/>
              </a:solidFill>
              <a:latin typeface="Trebuchet"/>
              <a:ea typeface="Trebuchet"/>
              <a:cs typeface="Trebuchet"/>
            </a:defRPr>
          </a:pPr>
          <a:endParaRPr lang="de-DE"/>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09120333807444"/>
          <c:y val="4.166680795222974E-2"/>
          <c:w val="0.77967310904318921"/>
          <c:h val="0.74653030914411467"/>
        </c:manualLayout>
      </c:layout>
      <c:barChart>
        <c:barDir val="bar"/>
        <c:grouping val="clustered"/>
        <c:varyColors val="0"/>
        <c:ser>
          <c:idx val="0"/>
          <c:order val="0"/>
          <c:tx>
            <c:strRef>
              <c:f>FK!$A$16</c:f>
              <c:strCache>
                <c:ptCount val="1"/>
                <c:pt idx="0">
                  <c:v>Bevölkerung 2020</c:v>
                </c:pt>
              </c:strCache>
            </c:strRef>
          </c:tx>
          <c:spPr>
            <a:solidFill>
              <a:srgbClr val="969696"/>
            </a:solidFill>
            <a:ln w="25400">
              <a:noFill/>
            </a:ln>
          </c:spPr>
          <c:invertIfNegative val="0"/>
          <c:dLbls>
            <c:spPr>
              <a:noFill/>
              <a:ln w="25400">
                <a:noFill/>
              </a:ln>
            </c:spPr>
            <c:txPr>
              <a:bodyPr/>
              <a:lstStyle/>
              <a:p>
                <a:pPr>
                  <a:defRPr sz="800" b="0" i="0" u="none" strike="noStrike" baseline="0">
                    <a:solidFill>
                      <a:srgbClr val="000000"/>
                    </a:solidFill>
                    <a:latin typeface="Trebuchet MS"/>
                    <a:ea typeface="Trebuchet MS"/>
                    <a:cs typeface="Trebuchet M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FK!$C$15:$H$15</c:f>
              <c:strCache>
                <c:ptCount val="6"/>
                <c:pt idx="0">
                  <c:v>15-19 Jahre</c:v>
                </c:pt>
                <c:pt idx="1">
                  <c:v>20-29 Jahre</c:v>
                </c:pt>
                <c:pt idx="2">
                  <c:v>30-39 Jahre</c:v>
                </c:pt>
                <c:pt idx="3">
                  <c:v>40-49 Jahre</c:v>
                </c:pt>
                <c:pt idx="4">
                  <c:v>50-59 Jahre</c:v>
                </c:pt>
                <c:pt idx="5">
                  <c:v>60-64 Jahre</c:v>
                </c:pt>
              </c:strCache>
            </c:strRef>
          </c:cat>
          <c:val>
            <c:numRef>
              <c:f>FK!$C$16:$H$16</c:f>
              <c:numCache>
                <c:formatCode>#,##0</c:formatCode>
                <c:ptCount val="6"/>
                <c:pt idx="0">
                  <c:v>13683</c:v>
                </c:pt>
                <c:pt idx="1">
                  <c:v>28718</c:v>
                </c:pt>
                <c:pt idx="2">
                  <c:v>34896</c:v>
                </c:pt>
                <c:pt idx="3">
                  <c:v>40878</c:v>
                </c:pt>
                <c:pt idx="4">
                  <c:v>49145</c:v>
                </c:pt>
                <c:pt idx="5">
                  <c:v>22883</c:v>
                </c:pt>
              </c:numCache>
            </c:numRef>
          </c:val>
          <c:extLst>
            <c:ext xmlns:c16="http://schemas.microsoft.com/office/drawing/2014/chart" uri="{C3380CC4-5D6E-409C-BE32-E72D297353CC}">
              <c16:uniqueId val="{00000000-9E74-4FE2-AC34-87CA963CDAE8}"/>
            </c:ext>
          </c:extLst>
        </c:ser>
        <c:ser>
          <c:idx val="1"/>
          <c:order val="1"/>
          <c:tx>
            <c:strRef>
              <c:f>FK!$A$17</c:f>
              <c:strCache>
                <c:ptCount val="1"/>
                <c:pt idx="0">
                  <c:v>Bevölkerung 2025</c:v>
                </c:pt>
              </c:strCache>
            </c:strRef>
          </c:tx>
          <c:spPr>
            <a:solidFill>
              <a:srgbClr val="FF0000"/>
            </a:solidFill>
            <a:ln w="25400">
              <a:noFill/>
            </a:ln>
          </c:spPr>
          <c:invertIfNegative val="0"/>
          <c:dLbls>
            <c:spPr>
              <a:noFill/>
              <a:ln w="25400">
                <a:noFill/>
              </a:ln>
            </c:spPr>
            <c:txPr>
              <a:bodyPr/>
              <a:lstStyle/>
              <a:p>
                <a:pPr>
                  <a:defRPr sz="800" b="0" i="0" u="none" strike="noStrike" baseline="0">
                    <a:solidFill>
                      <a:srgbClr val="000000"/>
                    </a:solidFill>
                    <a:latin typeface="Trebuchet MS"/>
                    <a:ea typeface="Trebuchet MS"/>
                    <a:cs typeface="Trebuchet M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FK!$C$15:$H$15</c:f>
              <c:strCache>
                <c:ptCount val="6"/>
                <c:pt idx="0">
                  <c:v>15-19 Jahre</c:v>
                </c:pt>
                <c:pt idx="1">
                  <c:v>20-29 Jahre</c:v>
                </c:pt>
                <c:pt idx="2">
                  <c:v>30-39 Jahre</c:v>
                </c:pt>
                <c:pt idx="3">
                  <c:v>40-49 Jahre</c:v>
                </c:pt>
                <c:pt idx="4">
                  <c:v>50-59 Jahre</c:v>
                </c:pt>
                <c:pt idx="5">
                  <c:v>60-64 Jahre</c:v>
                </c:pt>
              </c:strCache>
            </c:strRef>
          </c:cat>
          <c:val>
            <c:numRef>
              <c:f>FK!$C$17:$H$17</c:f>
              <c:numCache>
                <c:formatCode>#,##0</c:formatCode>
                <c:ptCount val="6"/>
                <c:pt idx="0">
                  <c:v>13675</c:v>
                </c:pt>
                <c:pt idx="1">
                  <c:v>27074</c:v>
                </c:pt>
                <c:pt idx="2">
                  <c:v>34482</c:v>
                </c:pt>
                <c:pt idx="3">
                  <c:v>39563</c:v>
                </c:pt>
                <c:pt idx="4">
                  <c:v>47043</c:v>
                </c:pt>
                <c:pt idx="5">
                  <c:v>25201</c:v>
                </c:pt>
              </c:numCache>
            </c:numRef>
          </c:val>
          <c:extLst>
            <c:ext xmlns:c16="http://schemas.microsoft.com/office/drawing/2014/chart" uri="{C3380CC4-5D6E-409C-BE32-E72D297353CC}">
              <c16:uniqueId val="{00000001-9E74-4FE2-AC34-87CA963CDAE8}"/>
            </c:ext>
          </c:extLst>
        </c:ser>
        <c:dLbls>
          <c:showLegendKey val="0"/>
          <c:showVal val="0"/>
          <c:showCatName val="0"/>
          <c:showSerName val="0"/>
          <c:showPercent val="0"/>
          <c:showBubbleSize val="0"/>
        </c:dLbls>
        <c:gapWidth val="25"/>
        <c:axId val="45858816"/>
        <c:axId val="45860352"/>
      </c:barChart>
      <c:catAx>
        <c:axId val="45858816"/>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Trebuchet MS"/>
                <a:ea typeface="Trebuchet MS"/>
                <a:cs typeface="Trebuchet MS"/>
              </a:defRPr>
            </a:pPr>
            <a:endParaRPr lang="de-DE"/>
          </a:p>
        </c:txPr>
        <c:crossAx val="45860352"/>
        <c:crosses val="autoZero"/>
        <c:auto val="1"/>
        <c:lblAlgn val="ctr"/>
        <c:lblOffset val="0"/>
        <c:noMultiLvlLbl val="0"/>
      </c:catAx>
      <c:valAx>
        <c:axId val="45860352"/>
        <c:scaling>
          <c:orientation val="minMax"/>
        </c:scaling>
        <c:delete val="0"/>
        <c:axPos val="b"/>
        <c:majorGridlines/>
        <c:numFmt formatCode="#,##0" sourceLinked="1"/>
        <c:majorTickMark val="out"/>
        <c:minorTickMark val="none"/>
        <c:tickLblPos val="nextTo"/>
        <c:txPr>
          <a:bodyPr rot="0" vert="horz"/>
          <a:lstStyle/>
          <a:p>
            <a:pPr>
              <a:defRPr sz="800" b="0" i="0" u="none" strike="noStrike" baseline="0">
                <a:solidFill>
                  <a:srgbClr val="000000"/>
                </a:solidFill>
                <a:latin typeface="Trebuchet MS"/>
                <a:ea typeface="Trebuchet MS"/>
                <a:cs typeface="Trebuchet MS"/>
              </a:defRPr>
            </a:pPr>
            <a:endParaRPr lang="de-DE"/>
          </a:p>
        </c:txPr>
        <c:crossAx val="45858816"/>
        <c:crosses val="autoZero"/>
        <c:crossBetween val="between"/>
      </c:valAx>
    </c:plotArea>
    <c:legend>
      <c:legendPos val="r"/>
      <c:layout>
        <c:manualLayout>
          <c:xMode val="edge"/>
          <c:yMode val="edge"/>
          <c:x val="0.1382577745963573"/>
          <c:y val="0.91666994750656172"/>
          <c:w val="0.39394018929452007"/>
          <c:h val="6.9444808982210615E-2"/>
        </c:manualLayout>
      </c:layout>
      <c:overlay val="0"/>
      <c:txPr>
        <a:bodyPr/>
        <a:lstStyle/>
        <a:p>
          <a:pPr>
            <a:defRPr sz="800" b="0" i="0" u="none" strike="noStrike" baseline="0">
              <a:solidFill>
                <a:srgbClr val="000000"/>
              </a:solidFill>
              <a:latin typeface="Trebuchet MS"/>
              <a:ea typeface="Trebuchet MS"/>
              <a:cs typeface="Trebuchet MS"/>
            </a:defRPr>
          </a:pPr>
          <a:endParaRPr lang="de-DE"/>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72289827407939"/>
          <c:y val="5.0749711649365634E-2"/>
          <c:w val="0.7918303109838547"/>
          <c:h val="0.78875042003832563"/>
        </c:manualLayout>
      </c:layout>
      <c:barChart>
        <c:barDir val="bar"/>
        <c:grouping val="clustered"/>
        <c:varyColors val="0"/>
        <c:ser>
          <c:idx val="0"/>
          <c:order val="0"/>
          <c:tx>
            <c:strRef>
              <c:f>FK!$A$7</c:f>
              <c:strCache>
                <c:ptCount val="1"/>
                <c:pt idx="0">
                  <c:v>Beschäftigte 2020</c:v>
                </c:pt>
              </c:strCache>
            </c:strRef>
          </c:tx>
          <c:spPr>
            <a:solidFill>
              <a:srgbClr val="969696"/>
            </a:solidFill>
            <a:ln w="25400">
              <a:noFill/>
            </a:ln>
          </c:spPr>
          <c:invertIfNegative val="0"/>
          <c:dLbls>
            <c:spPr>
              <a:noFill/>
              <a:ln w="25400">
                <a:noFill/>
              </a:ln>
            </c:spPr>
            <c:txPr>
              <a:bodyPr/>
              <a:lstStyle/>
              <a:p>
                <a:pPr>
                  <a:defRPr sz="800" b="0" i="0" u="none" strike="noStrike" baseline="0">
                    <a:solidFill>
                      <a:srgbClr val="000000"/>
                    </a:solidFill>
                    <a:latin typeface="Trebuchet MS"/>
                    <a:ea typeface="Trebuchet MS"/>
                    <a:cs typeface="Trebuchet M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FK!$C$6:$H$6</c:f>
              <c:strCache>
                <c:ptCount val="6"/>
                <c:pt idx="0">
                  <c:v>15-19 Jahre</c:v>
                </c:pt>
                <c:pt idx="1">
                  <c:v>20-29 Jahre</c:v>
                </c:pt>
                <c:pt idx="2">
                  <c:v>30-39 Jahre</c:v>
                </c:pt>
                <c:pt idx="3">
                  <c:v>40-49 Jahre</c:v>
                </c:pt>
                <c:pt idx="4">
                  <c:v>50-59 Jahre</c:v>
                </c:pt>
                <c:pt idx="5">
                  <c:v>60-62 Jahre</c:v>
                </c:pt>
              </c:strCache>
            </c:strRef>
          </c:cat>
          <c:val>
            <c:numRef>
              <c:f>[0]!Besch_akt</c:f>
              <c:numCache>
                <c:formatCode>#,##0</c:formatCode>
                <c:ptCount val="6"/>
                <c:pt idx="0">
                  <c:v>7</c:v>
                </c:pt>
                <c:pt idx="1">
                  <c:v>6</c:v>
                </c:pt>
                <c:pt idx="2">
                  <c:v>15</c:v>
                </c:pt>
                <c:pt idx="3">
                  <c:v>115</c:v>
                </c:pt>
                <c:pt idx="4">
                  <c:v>3</c:v>
                </c:pt>
                <c:pt idx="5">
                  <c:v>3</c:v>
                </c:pt>
              </c:numCache>
            </c:numRef>
          </c:val>
          <c:extLst>
            <c:ext xmlns:c16="http://schemas.microsoft.com/office/drawing/2014/chart" uri="{C3380CC4-5D6E-409C-BE32-E72D297353CC}">
              <c16:uniqueId val="{00000000-89CB-49CB-B5B2-04F4CFDEE8D6}"/>
            </c:ext>
          </c:extLst>
        </c:ser>
        <c:ser>
          <c:idx val="1"/>
          <c:order val="1"/>
          <c:tx>
            <c:strRef>
              <c:f>FK!$A$8</c:f>
              <c:strCache>
                <c:ptCount val="1"/>
                <c:pt idx="0">
                  <c:v>Beschäftigte 2025</c:v>
                </c:pt>
              </c:strCache>
            </c:strRef>
          </c:tx>
          <c:spPr>
            <a:solidFill>
              <a:srgbClr val="FF0000"/>
            </a:solidFill>
            <a:ln w="25400">
              <a:noFill/>
            </a:ln>
          </c:spPr>
          <c:invertIfNegative val="0"/>
          <c:dLbls>
            <c:spPr>
              <a:noFill/>
              <a:ln w="25400">
                <a:noFill/>
              </a:ln>
            </c:spPr>
            <c:txPr>
              <a:bodyPr/>
              <a:lstStyle/>
              <a:p>
                <a:pPr>
                  <a:defRPr sz="800" b="0" i="0" u="none" strike="noStrike" baseline="0">
                    <a:solidFill>
                      <a:srgbClr val="000000"/>
                    </a:solidFill>
                    <a:latin typeface="Trebuchet MS"/>
                    <a:ea typeface="Trebuchet MS"/>
                    <a:cs typeface="Trebuchet M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FK!$C$6:$H$6</c:f>
              <c:strCache>
                <c:ptCount val="6"/>
                <c:pt idx="0">
                  <c:v>15-19 Jahre</c:v>
                </c:pt>
                <c:pt idx="1">
                  <c:v>20-29 Jahre</c:v>
                </c:pt>
                <c:pt idx="2">
                  <c:v>30-39 Jahre</c:v>
                </c:pt>
                <c:pt idx="3">
                  <c:v>40-49 Jahre</c:v>
                </c:pt>
                <c:pt idx="4">
                  <c:v>50-59 Jahre</c:v>
                </c:pt>
                <c:pt idx="5">
                  <c:v>60-62 Jahre</c:v>
                </c:pt>
              </c:strCache>
            </c:strRef>
          </c:cat>
          <c:val>
            <c:numRef>
              <c:f>[0]!Besch_ende</c:f>
              <c:numCache>
                <c:formatCode>#,##0</c:formatCode>
                <c:ptCount val="6"/>
                <c:pt idx="0">
                  <c:v>0</c:v>
                </c:pt>
                <c:pt idx="1">
                  <c:v>8</c:v>
                </c:pt>
                <c:pt idx="2">
                  <c:v>10</c:v>
                </c:pt>
                <c:pt idx="3">
                  <c:v>121</c:v>
                </c:pt>
                <c:pt idx="4">
                  <c:v>9</c:v>
                </c:pt>
                <c:pt idx="5">
                  <c:v>1.1999999999999957</c:v>
                </c:pt>
              </c:numCache>
            </c:numRef>
          </c:val>
          <c:extLst>
            <c:ext xmlns:c16="http://schemas.microsoft.com/office/drawing/2014/chart" uri="{C3380CC4-5D6E-409C-BE32-E72D297353CC}">
              <c16:uniqueId val="{00000001-89CB-49CB-B5B2-04F4CFDEE8D6}"/>
            </c:ext>
          </c:extLst>
        </c:ser>
        <c:dLbls>
          <c:showLegendKey val="0"/>
          <c:showVal val="0"/>
          <c:showCatName val="0"/>
          <c:showSerName val="0"/>
          <c:showPercent val="0"/>
          <c:showBubbleSize val="0"/>
        </c:dLbls>
        <c:gapWidth val="25"/>
        <c:axId val="50096768"/>
        <c:axId val="50110848"/>
      </c:barChart>
      <c:catAx>
        <c:axId val="50096768"/>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Trebuchet MS"/>
                <a:ea typeface="Trebuchet MS"/>
                <a:cs typeface="Trebuchet MS"/>
              </a:defRPr>
            </a:pPr>
            <a:endParaRPr lang="de-DE"/>
          </a:p>
        </c:txPr>
        <c:crossAx val="50110848"/>
        <c:crosses val="autoZero"/>
        <c:auto val="1"/>
        <c:lblAlgn val="ctr"/>
        <c:lblOffset val="0"/>
        <c:tickMarkSkip val="1"/>
        <c:noMultiLvlLbl val="0"/>
      </c:catAx>
      <c:valAx>
        <c:axId val="50110848"/>
        <c:scaling>
          <c:orientation val="minMax"/>
        </c:scaling>
        <c:delete val="0"/>
        <c:axPos val="b"/>
        <c:majorGridlines/>
        <c:numFmt formatCode="#,##0" sourceLinked="1"/>
        <c:majorTickMark val="out"/>
        <c:minorTickMark val="none"/>
        <c:tickLblPos val="nextTo"/>
        <c:txPr>
          <a:bodyPr rot="0" vert="horz"/>
          <a:lstStyle/>
          <a:p>
            <a:pPr>
              <a:defRPr sz="800" b="0" i="0" u="none" strike="noStrike" baseline="0">
                <a:solidFill>
                  <a:srgbClr val="000000"/>
                </a:solidFill>
                <a:latin typeface="Trebuchet MS"/>
                <a:ea typeface="Trebuchet MS"/>
                <a:cs typeface="Trebuchet MS"/>
              </a:defRPr>
            </a:pPr>
            <a:endParaRPr lang="de-DE"/>
          </a:p>
        </c:txPr>
        <c:crossAx val="50096768"/>
        <c:crosses val="autoZero"/>
        <c:crossBetween val="between"/>
      </c:valAx>
    </c:plotArea>
    <c:legend>
      <c:legendPos val="r"/>
      <c:layout>
        <c:manualLayout>
          <c:xMode val="edge"/>
          <c:yMode val="edge"/>
          <c:x val="0.15151535035393304"/>
          <c:y val="0.92733709324396729"/>
          <c:w val="0.39204624990058057"/>
          <c:h val="6.9204152249135009E-2"/>
        </c:manualLayout>
      </c:layout>
      <c:overlay val="0"/>
      <c:txPr>
        <a:bodyPr/>
        <a:lstStyle/>
        <a:p>
          <a:pPr>
            <a:defRPr sz="800" b="0" i="0" u="none" strike="noStrike" baseline="0">
              <a:solidFill>
                <a:srgbClr val="000000"/>
              </a:solidFill>
              <a:latin typeface="Trebuchet MS"/>
              <a:ea typeface="Trebuchet MS"/>
              <a:cs typeface="Trebuchet MS"/>
            </a:defRPr>
          </a:pPr>
          <a:endParaRPr lang="de-DE"/>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trlProps/ctrlProp1.xml><?xml version="1.0" encoding="utf-8"?>
<formControlPr xmlns="http://schemas.microsoft.com/office/spreadsheetml/2009/9/main" objectType="Drop" dropLines="11" dropStyle="combo" dx="16" fmlaLink="Dropdown!$E$15" fmlaRange="Dropdown!$F$3:$F$13" noThreeD="1" sel="2" val="0"/>
</file>

<file path=xl/ctrlProps/ctrlProp10.xml><?xml version="1.0" encoding="utf-8"?>
<formControlPr xmlns="http://schemas.microsoft.com/office/spreadsheetml/2009/9/main" objectType="Spin" dx="16" max="30000" page="10" val="2"/>
</file>

<file path=xl/ctrlProps/ctrlProp11.xml><?xml version="1.0" encoding="utf-8"?>
<formControlPr xmlns="http://schemas.microsoft.com/office/spreadsheetml/2009/9/main" objectType="Spin" dx="16" max="30000" page="10" val="2"/>
</file>

<file path=xl/ctrlProps/ctrlProp12.xml><?xml version="1.0" encoding="utf-8"?>
<formControlPr xmlns="http://schemas.microsoft.com/office/spreadsheetml/2009/9/main" objectType="Spin" dx="16" fmlaLink="$J$13" max="30000" page="10"/>
</file>

<file path=xl/ctrlProps/ctrlProp13.xml><?xml version="1.0" encoding="utf-8"?>
<formControlPr xmlns="http://schemas.microsoft.com/office/spreadsheetml/2009/9/main" objectType="Spin" dx="16" fmlaLink="$K$10" max="30000" page="10" val="0"/>
</file>

<file path=xl/ctrlProps/ctrlProp14.xml><?xml version="1.0" encoding="utf-8"?>
<formControlPr xmlns="http://schemas.microsoft.com/office/spreadsheetml/2009/9/main" objectType="Spin" dx="16" fmlaLink="$K$11" max="30000" page="10" val="0"/>
</file>

<file path=xl/ctrlProps/ctrlProp15.xml><?xml version="1.0" encoding="utf-8"?>
<formControlPr xmlns="http://schemas.microsoft.com/office/spreadsheetml/2009/9/main" objectType="Spin" dx="16" fmlaLink="$K$12" max="30000" page="10" val="0"/>
</file>

<file path=xl/ctrlProps/ctrlProp16.xml><?xml version="1.0" encoding="utf-8"?>
<formControlPr xmlns="http://schemas.microsoft.com/office/spreadsheetml/2009/9/main" objectType="Spin" dx="16" fmlaLink="$K$13" max="30000" page="10" val="0"/>
</file>

<file path=xl/ctrlProps/ctrlProp17.xml><?xml version="1.0" encoding="utf-8"?>
<formControlPr xmlns="http://schemas.microsoft.com/office/spreadsheetml/2009/9/main" objectType="Spin" dx="16" fmlaLink="$J$14" max="30000" page="10" val="0"/>
</file>

<file path=xl/ctrlProps/ctrlProp18.xml><?xml version="1.0" encoding="utf-8"?>
<formControlPr xmlns="http://schemas.microsoft.com/office/spreadsheetml/2009/9/main" objectType="Spin" dx="16" fmlaLink="$K$14" max="30000" page="10"/>
</file>

<file path=xl/ctrlProps/ctrlProp19.xml><?xml version="1.0" encoding="utf-8"?>
<formControlPr xmlns="http://schemas.microsoft.com/office/spreadsheetml/2009/9/main" objectType="Spin" dx="16" max="30000" page="10" val="2"/>
</file>

<file path=xl/ctrlProps/ctrlProp2.xml><?xml version="1.0" encoding="utf-8"?>
<formControlPr xmlns="http://schemas.microsoft.com/office/spreadsheetml/2009/9/main" objectType="Drop" dropStyle="combo" dx="16" fmlaLink="Dropdown!$A$19" fmlaRange="Dropdown!$B$3:$B$17" noThreeD="1" sel="8" val="7"/>
</file>

<file path=xl/ctrlProps/ctrlProp20.xml><?xml version="1.0" encoding="utf-8"?>
<formControlPr xmlns="http://schemas.microsoft.com/office/spreadsheetml/2009/9/main" objectType="Spin" dx="16" fmlaLink="$K$13" max="30000" page="10" val="0"/>
</file>

<file path=xl/ctrlProps/ctrlProp21.xml><?xml version="1.0" encoding="utf-8"?>
<formControlPr xmlns="http://schemas.microsoft.com/office/spreadsheetml/2009/9/main" objectType="Spin" dx="16" fmlaLink="$K$10" max="30000" page="10" val="0"/>
</file>

<file path=xl/ctrlProps/ctrlProp22.xml><?xml version="1.0" encoding="utf-8"?>
<formControlPr xmlns="http://schemas.microsoft.com/office/spreadsheetml/2009/9/main" objectType="Spin" dx="16" fmlaLink="$K$11" max="30000" page="10" val="0"/>
</file>

<file path=xl/ctrlProps/ctrlProp23.xml><?xml version="1.0" encoding="utf-8"?>
<formControlPr xmlns="http://schemas.microsoft.com/office/spreadsheetml/2009/9/main" objectType="Spin" dx="16" fmlaLink="$K$12" max="30000" page="10" val="0"/>
</file>

<file path=xl/ctrlProps/ctrlProp24.xml><?xml version="1.0" encoding="utf-8"?>
<formControlPr xmlns="http://schemas.microsoft.com/office/spreadsheetml/2009/9/main" objectType="Spin" dx="16" fmlaLink="$K$13" max="30000" page="10" val="0"/>
</file>

<file path=xl/ctrlProps/ctrlProp25.xml><?xml version="1.0" encoding="utf-8"?>
<formControlPr xmlns="http://schemas.microsoft.com/office/spreadsheetml/2009/9/main" objectType="Spin" dx="16" fmlaLink="$K$14" max="30000" page="10"/>
</file>

<file path=xl/ctrlProps/ctrlProp26.xml><?xml version="1.0" encoding="utf-8"?>
<formControlPr xmlns="http://schemas.microsoft.com/office/spreadsheetml/2009/9/main" objectType="Drop" dropLines="11" dropStyle="combo" dx="16" fmlaLink="Dropdown!$E$15" fmlaRange="Dropdown!$F$3:$F$13" noThreeD="1" sel="2" val="0"/>
</file>

<file path=xl/ctrlProps/ctrlProp27.xml><?xml version="1.0" encoding="utf-8"?>
<formControlPr xmlns="http://schemas.microsoft.com/office/spreadsheetml/2009/9/main" objectType="Drop" dropStyle="combo" dx="16" fmlaLink="Dropdown!$M$16" fmlaRange="Dropdown!$N$3:$N$14" noThreeD="1" sel="4" val="0"/>
</file>

<file path=xl/ctrlProps/ctrlProp28.xml><?xml version="1.0" encoding="utf-8"?>
<formControlPr xmlns="http://schemas.microsoft.com/office/spreadsheetml/2009/9/main" objectType="Spin" dx="16" fmlaLink="#REF!" max="30000" page="10" val="2"/>
</file>

<file path=xl/ctrlProps/ctrlProp29.xml><?xml version="1.0" encoding="utf-8"?>
<formControlPr xmlns="http://schemas.microsoft.com/office/spreadsheetml/2009/9/main" objectType="Spin" dx="16" fmlaLink="#REF!" max="30000" page="10" val="0"/>
</file>

<file path=xl/ctrlProps/ctrlProp3.xml><?xml version="1.0" encoding="utf-8"?>
<formControlPr xmlns="http://schemas.microsoft.com/office/spreadsheetml/2009/9/main" objectType="Spin" dx="16" fmlaLink="$J$12" max="30000" page="10" val="0"/>
</file>

<file path=xl/ctrlProps/ctrlProp30.xml><?xml version="1.0" encoding="utf-8"?>
<formControlPr xmlns="http://schemas.microsoft.com/office/spreadsheetml/2009/9/main" objectType="Spin" dx="16" fmlaLink="#REF!" max="30000" page="10" val="3"/>
</file>

<file path=xl/ctrlProps/ctrlProp31.xml><?xml version="1.0" encoding="utf-8"?>
<formControlPr xmlns="http://schemas.microsoft.com/office/spreadsheetml/2009/9/main" objectType="Spin" dx="16" fmlaLink="#REF!" max="30000" page="10" val="3"/>
</file>

<file path=xl/ctrlProps/ctrlProp32.xml><?xml version="1.0" encoding="utf-8"?>
<formControlPr xmlns="http://schemas.microsoft.com/office/spreadsheetml/2009/9/main" objectType="Spin" dx="16" fmlaLink="#REF!" max="30000" page="10" val="0"/>
</file>

<file path=xl/ctrlProps/ctrlProp33.xml><?xml version="1.0" encoding="utf-8"?>
<formControlPr xmlns="http://schemas.microsoft.com/office/spreadsheetml/2009/9/main" objectType="Spin" dx="16" max="30000" page="10" val="2"/>
</file>

<file path=xl/ctrlProps/ctrlProp34.xml><?xml version="1.0" encoding="utf-8"?>
<formControlPr xmlns="http://schemas.microsoft.com/office/spreadsheetml/2009/9/main" objectType="Spin" dx="16" max="30000" page="10" val="2"/>
</file>

<file path=xl/ctrlProps/ctrlProp35.xml><?xml version="1.0" encoding="utf-8"?>
<formControlPr xmlns="http://schemas.microsoft.com/office/spreadsheetml/2009/9/main" objectType="Spin" dx="16" max="30000" page="10" val="2"/>
</file>

<file path=xl/ctrlProps/ctrlProp36.xml><?xml version="1.0" encoding="utf-8"?>
<formControlPr xmlns="http://schemas.microsoft.com/office/spreadsheetml/2009/9/main" objectType="Spin" dx="16" max="30000" page="10" val="2"/>
</file>

<file path=xl/ctrlProps/ctrlProp37.xml><?xml version="1.0" encoding="utf-8"?>
<formControlPr xmlns="http://schemas.microsoft.com/office/spreadsheetml/2009/9/main" objectType="Spin" dx="16" fmlaLink="#REF!" max="30000" page="10" val="0"/>
</file>

<file path=xl/ctrlProps/ctrlProp38.xml><?xml version="1.0" encoding="utf-8"?>
<formControlPr xmlns="http://schemas.microsoft.com/office/spreadsheetml/2009/9/main" objectType="Spin" dx="16" fmlaLink="#REF!" max="30000" page="10" val="0"/>
</file>

<file path=xl/ctrlProps/ctrlProp39.xml><?xml version="1.0" encoding="utf-8"?>
<formControlPr xmlns="http://schemas.microsoft.com/office/spreadsheetml/2009/9/main" objectType="Spin" dx="16" fmlaLink="#REF!" max="30000" page="10" val="4"/>
</file>

<file path=xl/ctrlProps/ctrlProp4.xml><?xml version="1.0" encoding="utf-8"?>
<formControlPr xmlns="http://schemas.microsoft.com/office/spreadsheetml/2009/9/main" objectType="Spin" dx="16" fmlaLink="$J$9" max="30000" page="10" val="0"/>
</file>

<file path=xl/ctrlProps/ctrlProp40.xml><?xml version="1.0" encoding="utf-8"?>
<formControlPr xmlns="http://schemas.microsoft.com/office/spreadsheetml/2009/9/main" objectType="Spin" dx="16" fmlaLink="#REF!" max="30000" page="10" val="3"/>
</file>

<file path=xl/ctrlProps/ctrlProp41.xml><?xml version="1.0" encoding="utf-8"?>
<formControlPr xmlns="http://schemas.microsoft.com/office/spreadsheetml/2009/9/main" objectType="Spin" dx="16" fmlaLink="#REF!" max="30000" page="10" val="3"/>
</file>

<file path=xl/ctrlProps/ctrlProp42.xml><?xml version="1.0" encoding="utf-8"?>
<formControlPr xmlns="http://schemas.microsoft.com/office/spreadsheetml/2009/9/main" objectType="Spin" dx="16" fmlaLink="#REF!" max="30000" page="10" val="0"/>
</file>

<file path=xl/ctrlProps/ctrlProp43.xml><?xml version="1.0" encoding="utf-8"?>
<formControlPr xmlns="http://schemas.microsoft.com/office/spreadsheetml/2009/9/main" objectType="Spin" dx="16" fmlaLink="#REF!" max="30000" page="10" val="3"/>
</file>

<file path=xl/ctrlProps/ctrlProp44.xml><?xml version="1.0" encoding="utf-8"?>
<formControlPr xmlns="http://schemas.microsoft.com/office/spreadsheetml/2009/9/main" objectType="Drop" dropStyle="combo" dx="16" fmlaLink="Dropdown!$I$16" fmlaRange="Dropdown!$J$3:$J$12" noThreeD="1" sel="2" val="0"/>
</file>

<file path=xl/ctrlProps/ctrlProp45.xml><?xml version="1.0" encoding="utf-8"?>
<formControlPr xmlns="http://schemas.microsoft.com/office/spreadsheetml/2009/9/main" objectType="Drop" dropLines="11" dropStyle="combo" dx="16" fmlaLink="Dropdown!$E$15" fmlaRange="Dropdown!$F$3:$F$13" noThreeD="1" sel="2" val="2"/>
</file>

<file path=xl/ctrlProps/ctrlProp46.xml><?xml version="1.0" encoding="utf-8"?>
<formControlPr xmlns="http://schemas.microsoft.com/office/spreadsheetml/2009/9/main" objectType="Spin" dx="16" fmlaLink="#REF!" max="30000" page="10" val="2"/>
</file>

<file path=xl/ctrlProps/ctrlProp47.xml><?xml version="1.0" encoding="utf-8"?>
<formControlPr xmlns="http://schemas.microsoft.com/office/spreadsheetml/2009/9/main" objectType="Spin" dx="16" fmlaLink="#REF!" max="30000" page="10" val="0"/>
</file>

<file path=xl/ctrlProps/ctrlProp48.xml><?xml version="1.0" encoding="utf-8"?>
<formControlPr xmlns="http://schemas.microsoft.com/office/spreadsheetml/2009/9/main" objectType="Spin" dx="16" fmlaLink="#REF!" max="30000" page="10" val="3"/>
</file>

<file path=xl/ctrlProps/ctrlProp49.xml><?xml version="1.0" encoding="utf-8"?>
<formControlPr xmlns="http://schemas.microsoft.com/office/spreadsheetml/2009/9/main" objectType="Spin" dx="16" fmlaLink="#REF!" max="30000" page="10" val="3"/>
</file>

<file path=xl/ctrlProps/ctrlProp5.xml><?xml version="1.0" encoding="utf-8"?>
<formControlPr xmlns="http://schemas.microsoft.com/office/spreadsheetml/2009/9/main" objectType="Spin" dx="16" fmlaLink="$J$10" max="30000" page="10" val="0"/>
</file>

<file path=xl/ctrlProps/ctrlProp50.xml><?xml version="1.0" encoding="utf-8"?>
<formControlPr xmlns="http://schemas.microsoft.com/office/spreadsheetml/2009/9/main" objectType="Spin" dx="16" fmlaLink="#REF!" max="30000" page="10" val="0"/>
</file>

<file path=xl/ctrlProps/ctrlProp51.xml><?xml version="1.0" encoding="utf-8"?>
<formControlPr xmlns="http://schemas.microsoft.com/office/spreadsheetml/2009/9/main" objectType="Spin" dx="16" max="30000" page="10" val="2"/>
</file>

<file path=xl/ctrlProps/ctrlProp52.xml><?xml version="1.0" encoding="utf-8"?>
<formControlPr xmlns="http://schemas.microsoft.com/office/spreadsheetml/2009/9/main" objectType="Spin" dx="16" max="30000" page="10" val="2"/>
</file>

<file path=xl/ctrlProps/ctrlProp53.xml><?xml version="1.0" encoding="utf-8"?>
<formControlPr xmlns="http://schemas.microsoft.com/office/spreadsheetml/2009/9/main" objectType="Spin" dx="16" max="30000" page="10" val="2"/>
</file>

<file path=xl/ctrlProps/ctrlProp54.xml><?xml version="1.0" encoding="utf-8"?>
<formControlPr xmlns="http://schemas.microsoft.com/office/spreadsheetml/2009/9/main" objectType="Spin" dx="16" max="30000" page="10" val="2"/>
</file>

<file path=xl/ctrlProps/ctrlProp55.xml><?xml version="1.0" encoding="utf-8"?>
<formControlPr xmlns="http://schemas.microsoft.com/office/spreadsheetml/2009/9/main" objectType="Spin" dx="16" fmlaLink="#REF!" max="30000" page="10" val="0"/>
</file>

<file path=xl/ctrlProps/ctrlProp56.xml><?xml version="1.0" encoding="utf-8"?>
<formControlPr xmlns="http://schemas.microsoft.com/office/spreadsheetml/2009/9/main" objectType="Spin" dx="16" fmlaLink="#REF!" max="30000" page="10" val="0"/>
</file>

<file path=xl/ctrlProps/ctrlProp57.xml><?xml version="1.0" encoding="utf-8"?>
<formControlPr xmlns="http://schemas.microsoft.com/office/spreadsheetml/2009/9/main" objectType="Spin" dx="16" fmlaLink="#REF!" max="30000" page="10" val="4"/>
</file>

<file path=xl/ctrlProps/ctrlProp58.xml><?xml version="1.0" encoding="utf-8"?>
<formControlPr xmlns="http://schemas.microsoft.com/office/spreadsheetml/2009/9/main" objectType="Spin" dx="16" fmlaLink="#REF!" max="30000" page="10" val="3"/>
</file>

<file path=xl/ctrlProps/ctrlProp59.xml><?xml version="1.0" encoding="utf-8"?>
<formControlPr xmlns="http://schemas.microsoft.com/office/spreadsheetml/2009/9/main" objectType="Spin" dx="16" fmlaLink="#REF!" max="30000" page="10" val="3"/>
</file>

<file path=xl/ctrlProps/ctrlProp6.xml><?xml version="1.0" encoding="utf-8"?>
<formControlPr xmlns="http://schemas.microsoft.com/office/spreadsheetml/2009/9/main" objectType="Spin" dx="16" fmlaLink="$J$11" max="30000" page="10" val="0"/>
</file>

<file path=xl/ctrlProps/ctrlProp60.xml><?xml version="1.0" encoding="utf-8"?>
<formControlPr xmlns="http://schemas.microsoft.com/office/spreadsheetml/2009/9/main" objectType="Spin" dx="16" fmlaLink="#REF!" max="30000" page="10" val="0"/>
</file>

<file path=xl/ctrlProps/ctrlProp61.xml><?xml version="1.0" encoding="utf-8"?>
<formControlPr xmlns="http://schemas.microsoft.com/office/spreadsheetml/2009/9/main" objectType="Spin" dx="16" fmlaLink="#REF!" max="30000" page="10" val="3"/>
</file>

<file path=xl/ctrlProps/ctrlProp62.xml><?xml version="1.0" encoding="utf-8"?>
<formControlPr xmlns="http://schemas.microsoft.com/office/spreadsheetml/2009/9/main" objectType="Drop" dropStyle="combo" dx="16" fmlaLink="Dropdown!$I$16" fmlaRange="Dropdown!$J$3:$J$12" noThreeD="1" sel="2" val="0"/>
</file>

<file path=xl/ctrlProps/ctrlProp7.xml><?xml version="1.0" encoding="utf-8"?>
<formControlPr xmlns="http://schemas.microsoft.com/office/spreadsheetml/2009/9/main" objectType="Spin" dx="16" fmlaLink="$K$9" max="30000" page="10" val="0"/>
</file>

<file path=xl/ctrlProps/ctrlProp8.xml><?xml version="1.0" encoding="utf-8"?>
<formControlPr xmlns="http://schemas.microsoft.com/office/spreadsheetml/2009/9/main" objectType="Spin" dx="16" max="30000" page="10" val="2"/>
</file>

<file path=xl/ctrlProps/ctrlProp9.xml><?xml version="1.0" encoding="utf-8"?>
<formControlPr xmlns="http://schemas.microsoft.com/office/spreadsheetml/2009/9/main" objectType="Spin" dx="16" max="30000" page="10" val="2"/>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Ihr Demografie-Check'!A1"/><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hyperlink" Target="#'Ihr Altersstruktur-Check'!A1"/><Relationship Id="rId7" Type="http://schemas.openxmlformats.org/officeDocument/2006/relationships/image" Target="../media/image6.jpeg"/><Relationship Id="rId2" Type="http://schemas.openxmlformats.org/officeDocument/2006/relationships/image" Target="../media/image3.jpeg"/><Relationship Id="rId1" Type="http://schemas.openxmlformats.org/officeDocument/2006/relationships/image" Target="../media/image4.jpeg"/><Relationship Id="rId6" Type="http://schemas.openxmlformats.org/officeDocument/2006/relationships/hyperlink" Target="#Einleitung!A1"/><Relationship Id="rId5" Type="http://schemas.openxmlformats.org/officeDocument/2006/relationships/image" Target="../media/image5.jpeg"/><Relationship Id="rId4"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hyperlink" Target="#'Ihr Branchen-Check'!A1"/><Relationship Id="rId3" Type="http://schemas.openxmlformats.org/officeDocument/2006/relationships/chart" Target="../charts/chart3.xml"/><Relationship Id="rId7" Type="http://schemas.openxmlformats.org/officeDocument/2006/relationships/chart" Target="../charts/chart5.xml"/><Relationship Id="rId12" Type="http://schemas.openxmlformats.org/officeDocument/2006/relationships/image" Target="../media/image8.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11" Type="http://schemas.openxmlformats.org/officeDocument/2006/relationships/image" Target="../media/image7.jpeg"/><Relationship Id="rId5" Type="http://schemas.openxmlformats.org/officeDocument/2006/relationships/image" Target="../media/image4.jpeg"/><Relationship Id="rId10" Type="http://schemas.openxmlformats.org/officeDocument/2006/relationships/hyperlink" Target="#'Ihr Demografie-Check'!A1"/><Relationship Id="rId4" Type="http://schemas.openxmlformats.org/officeDocument/2006/relationships/chart" Target="../charts/chart4.xml"/><Relationship Id="rId9" Type="http://schemas.openxmlformats.org/officeDocument/2006/relationships/image" Target="../media/image1.jpeg"/></Relationships>
</file>

<file path=xl/drawings/_rels/drawing5.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4.jpeg"/><Relationship Id="rId7" Type="http://schemas.openxmlformats.org/officeDocument/2006/relationships/hyperlink" Target="#'Ihr Altersstruktur-Check'!A1"/><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1.jpeg"/><Relationship Id="rId5" Type="http://schemas.openxmlformats.org/officeDocument/2006/relationships/hyperlink" Target="#'Ihr Bundesl&#228;nder-Check'!A1"/><Relationship Id="rId4" Type="http://schemas.openxmlformats.org/officeDocument/2006/relationships/image" Target="../media/image3.jpeg"/><Relationship Id="rId9" Type="http://schemas.openxmlformats.org/officeDocument/2006/relationships/image" Target="../media/image9.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chart" Target="../charts/chart10.xml"/><Relationship Id="rId7" Type="http://schemas.openxmlformats.org/officeDocument/2006/relationships/image" Target="../media/image7.jpeg"/><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hyperlink" Target="#'Ihr Branchen-Check'!A1"/><Relationship Id="rId5" Type="http://schemas.openxmlformats.org/officeDocument/2006/relationships/image" Target="../media/image3.jpeg"/><Relationship Id="rId4"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1.jpg"/><Relationship Id="rId7" Type="http://schemas.openxmlformats.org/officeDocument/2006/relationships/image" Target="../media/image13.jpeg"/><Relationship Id="rId2" Type="http://schemas.openxmlformats.org/officeDocument/2006/relationships/hyperlink" Target="https://www.wko.at/Content.Node/Service/Unternehmensfuehrung--Finanzierung-und-Foerderungen/Unternehmensfuehrung/Strategie--Organisation-und-Marketing/Best_Ager_-_Der_Silberne_Markt.html" TargetMode="External"/><Relationship Id="rId1" Type="http://schemas.openxmlformats.org/officeDocument/2006/relationships/image" Target="../media/image3.jpeg"/><Relationship Id="rId6" Type="http://schemas.openxmlformats.org/officeDocument/2006/relationships/hyperlink" Target="https://www.wko.at/Content.Node/Service/Unternehmensfuehrung--Finanzierung-und-Foerderungen/Unternehmensfuehrung/Mitarbeiter/Generationen-Balance_im_Unternehmen.html" TargetMode="External"/><Relationship Id="rId5" Type="http://schemas.openxmlformats.org/officeDocument/2006/relationships/image" Target="../media/image12.jpeg"/><Relationship Id="rId4" Type="http://schemas.openxmlformats.org/officeDocument/2006/relationships/hyperlink" Target="https://www.wko.at/Content.Node/Service/Unternehmensfuehrung--Finanzierung-und-Foerderungen/Unternehmensfuehrung/Mitarbeiter/Demografische_Fitness__Broschuere_ueber_Trends__Beispiele__.html"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657225</xdr:colOff>
      <xdr:row>3</xdr:row>
      <xdr:rowOff>304800</xdr:rowOff>
    </xdr:from>
    <xdr:to>
      <xdr:col>10</xdr:col>
      <xdr:colOff>714375</xdr:colOff>
      <xdr:row>3</xdr:row>
      <xdr:rowOff>647700</xdr:rowOff>
    </xdr:to>
    <xdr:pic>
      <xdr:nvPicPr>
        <xdr:cNvPr id="607485" name="Picture 1" descr="demografie_weiter">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48375" y="7200900"/>
          <a:ext cx="1552575" cy="342900"/>
        </a:xfrm>
        <a:prstGeom prst="rect">
          <a:avLst/>
        </a:prstGeom>
        <a:noFill/>
        <a:ln w="9525">
          <a:noFill/>
          <a:miter lim="800000"/>
          <a:headEnd/>
          <a:tailEnd/>
        </a:ln>
      </xdr:spPr>
    </xdr:pic>
    <xdr:clientData/>
  </xdr:twoCellAnchor>
  <xdr:twoCellAnchor editAs="oneCell">
    <xdr:from>
      <xdr:col>4</xdr:col>
      <xdr:colOff>381000</xdr:colOff>
      <xdr:row>3</xdr:row>
      <xdr:rowOff>342900</xdr:rowOff>
    </xdr:from>
    <xdr:to>
      <xdr:col>7</xdr:col>
      <xdr:colOff>333375</xdr:colOff>
      <xdr:row>3</xdr:row>
      <xdr:rowOff>609600</xdr:rowOff>
    </xdr:to>
    <xdr:pic>
      <xdr:nvPicPr>
        <xdr:cNvPr id="607486" name="Picture 2" descr="demografie__einleitung"/>
        <xdr:cNvPicPr>
          <a:picLocks noChangeAspect="1" noChangeArrowheads="1"/>
        </xdr:cNvPicPr>
      </xdr:nvPicPr>
      <xdr:blipFill>
        <a:blip xmlns:r="http://schemas.openxmlformats.org/officeDocument/2006/relationships" r:embed="rId3" cstate="print"/>
        <a:srcRect/>
        <a:stretch>
          <a:fillRect/>
        </a:stretch>
      </xdr:blipFill>
      <xdr:spPr bwMode="auto">
        <a:xfrm>
          <a:off x="2724150" y="7239000"/>
          <a:ext cx="2238375" cy="266700"/>
        </a:xfrm>
        <a:prstGeom prst="rect">
          <a:avLst/>
        </a:prstGeom>
        <a:noFill/>
        <a:ln w="9525">
          <a:noFill/>
          <a:miter lim="800000"/>
          <a:headEnd/>
          <a:tailEnd/>
        </a:ln>
      </xdr:spPr>
    </xdr:pic>
    <xdr:clientData/>
  </xdr:twoCellAnchor>
  <xdr:twoCellAnchor editAs="oneCell">
    <xdr:from>
      <xdr:col>1</xdr:col>
      <xdr:colOff>9525</xdr:colOff>
      <xdr:row>1</xdr:row>
      <xdr:rowOff>155800</xdr:rowOff>
    </xdr:from>
    <xdr:to>
      <xdr:col>10</xdr:col>
      <xdr:colOff>704850</xdr:colOff>
      <xdr:row>2</xdr:row>
      <xdr:rowOff>101375</xdr:rowOff>
    </xdr:to>
    <xdr:pic>
      <xdr:nvPicPr>
        <xdr:cNvPr id="607487" name="Picture 3"/>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66675" y="212950"/>
          <a:ext cx="7524750" cy="1907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142875</xdr:rowOff>
    </xdr:from>
    <xdr:to>
      <xdr:col>12</xdr:col>
      <xdr:colOff>762000</xdr:colOff>
      <xdr:row>2</xdr:row>
      <xdr:rowOff>104775</xdr:rowOff>
    </xdr:to>
    <xdr:pic>
      <xdr:nvPicPr>
        <xdr:cNvPr id="608677" name="Picture 178" descr="demografie_header_dk"/>
        <xdr:cNvPicPr>
          <a:picLocks noChangeAspect="1" noChangeArrowheads="1"/>
        </xdr:cNvPicPr>
      </xdr:nvPicPr>
      <xdr:blipFill>
        <a:blip xmlns:r="http://schemas.openxmlformats.org/officeDocument/2006/relationships" r:embed="rId1" cstate="print"/>
        <a:srcRect/>
        <a:stretch>
          <a:fillRect/>
        </a:stretch>
      </xdr:blipFill>
      <xdr:spPr bwMode="auto">
        <a:xfrm>
          <a:off x="66675" y="200025"/>
          <a:ext cx="7562850" cy="1924050"/>
        </a:xfrm>
        <a:prstGeom prst="rect">
          <a:avLst/>
        </a:prstGeom>
        <a:noFill/>
        <a:ln w="9525">
          <a:noFill/>
          <a:miter lim="800000"/>
          <a:headEnd/>
          <a:tailEnd/>
        </a:ln>
      </xdr:spPr>
    </xdr:pic>
    <xdr:clientData/>
  </xdr:twoCellAnchor>
  <xdr:twoCellAnchor editAs="oneCell">
    <xdr:from>
      <xdr:col>1</xdr:col>
      <xdr:colOff>28575</xdr:colOff>
      <xdr:row>1</xdr:row>
      <xdr:rowOff>155800</xdr:rowOff>
    </xdr:from>
    <xdr:to>
      <xdr:col>12</xdr:col>
      <xdr:colOff>742950</xdr:colOff>
      <xdr:row>2</xdr:row>
      <xdr:rowOff>101375</xdr:rowOff>
    </xdr:to>
    <xdr:pic>
      <xdr:nvPicPr>
        <xdr:cNvPr id="608678" name="Picture 179"/>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5725" y="212950"/>
          <a:ext cx="7524750" cy="1907725"/>
        </a:xfrm>
        <a:prstGeom prst="rect">
          <a:avLst/>
        </a:prstGeom>
        <a:noFill/>
        <a:ln w="9525">
          <a:noFill/>
          <a:miter lim="800000"/>
          <a:headEnd/>
          <a:tailEnd/>
        </a:ln>
      </xdr:spPr>
    </xdr:pic>
    <xdr:clientData/>
  </xdr:twoCellAnchor>
  <xdr:twoCellAnchor editAs="oneCell">
    <xdr:from>
      <xdr:col>10</xdr:col>
      <xdr:colOff>295275</xdr:colOff>
      <xdr:row>22</xdr:row>
      <xdr:rowOff>266700</xdr:rowOff>
    </xdr:from>
    <xdr:to>
      <xdr:col>12</xdr:col>
      <xdr:colOff>714375</xdr:colOff>
      <xdr:row>22</xdr:row>
      <xdr:rowOff>628650</xdr:rowOff>
    </xdr:to>
    <xdr:pic>
      <xdr:nvPicPr>
        <xdr:cNvPr id="608679" name="Picture 180" descr="demografie_weiter">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srcRect/>
        <a:stretch>
          <a:fillRect/>
        </a:stretch>
      </xdr:blipFill>
      <xdr:spPr bwMode="auto">
        <a:xfrm>
          <a:off x="6029325" y="8553450"/>
          <a:ext cx="1552575" cy="361950"/>
        </a:xfrm>
        <a:prstGeom prst="rect">
          <a:avLst/>
        </a:prstGeom>
        <a:noFill/>
        <a:ln w="9525">
          <a:noFill/>
          <a:miter lim="800000"/>
          <a:headEnd/>
          <a:tailEnd/>
        </a:ln>
      </xdr:spPr>
    </xdr:pic>
    <xdr:clientData/>
  </xdr:twoCellAnchor>
  <xdr:twoCellAnchor editAs="oneCell">
    <xdr:from>
      <xdr:col>5</xdr:col>
      <xdr:colOff>76200</xdr:colOff>
      <xdr:row>22</xdr:row>
      <xdr:rowOff>295275</xdr:rowOff>
    </xdr:from>
    <xdr:to>
      <xdr:col>9</xdr:col>
      <xdr:colOff>95250</xdr:colOff>
      <xdr:row>22</xdr:row>
      <xdr:rowOff>581025</xdr:rowOff>
    </xdr:to>
    <xdr:pic>
      <xdr:nvPicPr>
        <xdr:cNvPr id="608680" name="Picture 181" descr="demografie__democheck"/>
        <xdr:cNvPicPr>
          <a:picLocks noChangeAspect="1" noChangeArrowheads="1"/>
        </xdr:cNvPicPr>
      </xdr:nvPicPr>
      <xdr:blipFill>
        <a:blip xmlns:r="http://schemas.openxmlformats.org/officeDocument/2006/relationships" r:embed="rId5" cstate="print"/>
        <a:srcRect/>
        <a:stretch>
          <a:fillRect/>
        </a:stretch>
      </xdr:blipFill>
      <xdr:spPr bwMode="auto">
        <a:xfrm>
          <a:off x="2733675" y="8582025"/>
          <a:ext cx="2324100" cy="285750"/>
        </a:xfrm>
        <a:prstGeom prst="rect">
          <a:avLst/>
        </a:prstGeom>
        <a:noFill/>
        <a:ln w="9525">
          <a:noFill/>
          <a:miter lim="800000"/>
          <a:headEnd/>
          <a:tailEnd/>
        </a:ln>
      </xdr:spPr>
    </xdr:pic>
    <xdr:clientData/>
  </xdr:twoCellAnchor>
  <xdr:twoCellAnchor editAs="oneCell">
    <xdr:from>
      <xdr:col>1</xdr:col>
      <xdr:colOff>266700</xdr:colOff>
      <xdr:row>22</xdr:row>
      <xdr:rowOff>266700</xdr:rowOff>
    </xdr:from>
    <xdr:to>
      <xdr:col>3</xdr:col>
      <xdr:colOff>628650</xdr:colOff>
      <xdr:row>22</xdr:row>
      <xdr:rowOff>628650</xdr:rowOff>
    </xdr:to>
    <xdr:pic>
      <xdr:nvPicPr>
        <xdr:cNvPr id="608681" name="Picture 182" descr="demografie__einleitung_pfei">
          <a:hlinkClick xmlns:r="http://schemas.openxmlformats.org/officeDocument/2006/relationships" r:id="rId6"/>
        </xdr:cNvPr>
        <xdr:cNvPicPr>
          <a:picLocks noChangeAspect="1" noChangeArrowheads="1"/>
        </xdr:cNvPicPr>
      </xdr:nvPicPr>
      <xdr:blipFill>
        <a:blip xmlns:r="http://schemas.openxmlformats.org/officeDocument/2006/relationships" r:embed="rId7" cstate="print"/>
        <a:srcRect/>
        <a:stretch>
          <a:fillRect/>
        </a:stretch>
      </xdr:blipFill>
      <xdr:spPr bwMode="auto">
        <a:xfrm>
          <a:off x="323850" y="8553450"/>
          <a:ext cx="1495425" cy="361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0</xdr:colOff>
      <xdr:row>20</xdr:row>
      <xdr:rowOff>561975</xdr:rowOff>
    </xdr:from>
    <xdr:to>
      <xdr:col>9</xdr:col>
      <xdr:colOff>304800</xdr:colOff>
      <xdr:row>20</xdr:row>
      <xdr:rowOff>3314700</xdr:rowOff>
    </xdr:to>
    <xdr:graphicFrame macro="">
      <xdr:nvGraphicFramePr>
        <xdr:cNvPr id="1005085"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1152525</xdr:colOff>
      <xdr:row>19</xdr:row>
      <xdr:rowOff>590550</xdr:rowOff>
    </xdr:from>
    <xdr:to>
      <xdr:col>9</xdr:col>
      <xdr:colOff>285750</xdr:colOff>
      <xdr:row>19</xdr:row>
      <xdr:rowOff>3333750</xdr:rowOff>
    </xdr:to>
    <xdr:graphicFrame macro="">
      <xdr:nvGraphicFramePr>
        <xdr:cNvPr id="1005086"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xdr:col>
      <xdr:colOff>0</xdr:colOff>
      <xdr:row>21</xdr:row>
      <xdr:rowOff>609600</xdr:rowOff>
    </xdr:from>
    <xdr:to>
      <xdr:col>9</xdr:col>
      <xdr:colOff>304800</xdr:colOff>
      <xdr:row>21</xdr:row>
      <xdr:rowOff>3352800</xdr:rowOff>
    </xdr:to>
    <xdr:graphicFrame macro="">
      <xdr:nvGraphicFramePr>
        <xdr:cNvPr id="1005087"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18</xdr:row>
      <xdr:rowOff>571500</xdr:rowOff>
    </xdr:from>
    <xdr:to>
      <xdr:col>9</xdr:col>
      <xdr:colOff>161925</xdr:colOff>
      <xdr:row>18</xdr:row>
      <xdr:rowOff>3810000</xdr:rowOff>
    </xdr:to>
    <xdr:graphicFrame macro="">
      <xdr:nvGraphicFramePr>
        <xdr:cNvPr id="1005088" name="Diagram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9525</xdr:colOff>
      <xdr:row>1</xdr:row>
      <xdr:rowOff>142875</xdr:rowOff>
    </xdr:from>
    <xdr:to>
      <xdr:col>12</xdr:col>
      <xdr:colOff>447675</xdr:colOff>
      <xdr:row>2</xdr:row>
      <xdr:rowOff>104775</xdr:rowOff>
    </xdr:to>
    <xdr:pic>
      <xdr:nvPicPr>
        <xdr:cNvPr id="1005089" name="Picture 1225" descr="demografie_header_dk"/>
        <xdr:cNvPicPr>
          <a:picLocks noChangeAspect="1" noChangeArrowheads="1"/>
        </xdr:cNvPicPr>
      </xdr:nvPicPr>
      <xdr:blipFill>
        <a:blip xmlns:r="http://schemas.openxmlformats.org/officeDocument/2006/relationships" r:embed="rId5" cstate="print"/>
        <a:srcRect/>
        <a:stretch>
          <a:fillRect/>
        </a:stretch>
      </xdr:blipFill>
      <xdr:spPr bwMode="auto">
        <a:xfrm>
          <a:off x="66675" y="200025"/>
          <a:ext cx="7562850" cy="1924050"/>
        </a:xfrm>
        <a:prstGeom prst="rect">
          <a:avLst/>
        </a:prstGeom>
        <a:noFill/>
        <a:ln w="9525">
          <a:noFill/>
          <a:miter lim="800000"/>
          <a:headEnd/>
          <a:tailEnd/>
        </a:ln>
      </xdr:spPr>
    </xdr:pic>
    <xdr:clientData/>
  </xdr:twoCellAnchor>
  <xdr:twoCellAnchor editAs="oneCell">
    <xdr:from>
      <xdr:col>1</xdr:col>
      <xdr:colOff>28575</xdr:colOff>
      <xdr:row>1</xdr:row>
      <xdr:rowOff>155800</xdr:rowOff>
    </xdr:from>
    <xdr:to>
      <xdr:col>12</xdr:col>
      <xdr:colOff>428625</xdr:colOff>
      <xdr:row>2</xdr:row>
      <xdr:rowOff>101375</xdr:rowOff>
    </xdr:to>
    <xdr:pic>
      <xdr:nvPicPr>
        <xdr:cNvPr id="1005090" name="Picture 1226"/>
        <xdr:cNvPicPr preferRelativeResize="0">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85725" y="212950"/>
          <a:ext cx="7524750" cy="1907725"/>
        </a:xfrm>
        <a:prstGeom prst="rect">
          <a:avLst/>
        </a:prstGeom>
        <a:noFill/>
        <a:ln w="9525">
          <a:noFill/>
          <a:miter lim="800000"/>
          <a:headEnd/>
          <a:tailEnd/>
        </a:ln>
      </xdr:spPr>
    </xdr:pic>
    <xdr:clientData/>
  </xdr:twoCellAnchor>
  <xdr:twoCellAnchor>
    <xdr:from>
      <xdr:col>2</xdr:col>
      <xdr:colOff>0</xdr:colOff>
      <xdr:row>17</xdr:row>
      <xdr:rowOff>561975</xdr:rowOff>
    </xdr:from>
    <xdr:to>
      <xdr:col>9</xdr:col>
      <xdr:colOff>161925</xdr:colOff>
      <xdr:row>17</xdr:row>
      <xdr:rowOff>3781425</xdr:rowOff>
    </xdr:to>
    <xdr:graphicFrame macro="">
      <xdr:nvGraphicFramePr>
        <xdr:cNvPr id="1005091" name="Diagram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371475</xdr:colOff>
      <xdr:row>17</xdr:row>
      <xdr:rowOff>825500</xdr:rowOff>
    </xdr:from>
    <xdr:to>
      <xdr:col>4</xdr:col>
      <xdr:colOff>333375</xdr:colOff>
      <xdr:row>17</xdr:row>
      <xdr:rowOff>1120775</xdr:rowOff>
    </xdr:to>
    <xdr:sp macro="" textlink="">
      <xdr:nvSpPr>
        <xdr:cNvPr id="11" name="Textfeld 10"/>
        <xdr:cNvSpPr txBox="1"/>
      </xdr:nvSpPr>
      <xdr:spPr>
        <a:xfrm>
          <a:off x="2114550" y="7864475"/>
          <a:ext cx="476250" cy="304800"/>
        </a:xfrm>
        <a:prstGeom prst="rect">
          <a:avLst/>
        </a:prstGeom>
      </xdr:spPr>
      <xdr:txBody>
        <a:bodyPr wrap="square" rtlCol="0" anchor="t"/>
        <a:lstStyle/>
        <a:p>
          <a:r>
            <a:rPr lang="de-AT" sz="1000">
              <a:latin typeface="Calibri"/>
            </a:rPr>
            <a:t>50</a:t>
          </a:r>
          <a:r>
            <a:rPr lang="de-AT" sz="1000" baseline="0">
              <a:latin typeface="Calibri"/>
            </a:rPr>
            <a:t> %</a:t>
          </a:r>
          <a:endParaRPr lang="de-AT" sz="1000">
            <a:latin typeface="Calibri"/>
          </a:endParaRPr>
        </a:p>
      </xdr:txBody>
    </xdr:sp>
    <xdr:clientData/>
  </xdr:twoCellAnchor>
  <xdr:twoCellAnchor>
    <xdr:from>
      <xdr:col>7</xdr:col>
      <xdr:colOff>104775</xdr:colOff>
      <xdr:row>17</xdr:row>
      <xdr:rowOff>806450</xdr:rowOff>
    </xdr:from>
    <xdr:to>
      <xdr:col>7</xdr:col>
      <xdr:colOff>571500</xdr:colOff>
      <xdr:row>17</xdr:row>
      <xdr:rowOff>1130300</xdr:rowOff>
    </xdr:to>
    <xdr:sp macro="" textlink="">
      <xdr:nvSpPr>
        <xdr:cNvPr id="12" name="Textfeld 11"/>
        <xdr:cNvSpPr txBox="1"/>
      </xdr:nvSpPr>
      <xdr:spPr>
        <a:xfrm>
          <a:off x="4305300" y="7854950"/>
          <a:ext cx="466725" cy="323850"/>
        </a:xfrm>
        <a:prstGeom prst="rect">
          <a:avLst/>
        </a:prstGeom>
      </xdr:spPr>
      <xdr:txBody>
        <a:bodyPr wrap="square" rtlCol="0" anchor="t"/>
        <a:lstStyle/>
        <a:p>
          <a:r>
            <a:rPr lang="de-AT" sz="1000">
              <a:latin typeface="Calibri"/>
            </a:rPr>
            <a:t>50</a:t>
          </a:r>
          <a:r>
            <a:rPr lang="de-AT" sz="1000" baseline="0">
              <a:latin typeface="Calibri"/>
            </a:rPr>
            <a:t> %</a:t>
          </a:r>
          <a:endParaRPr lang="de-AT" sz="1000">
            <a:latin typeface="Calibri"/>
          </a:endParaRPr>
        </a:p>
      </xdr:txBody>
    </xdr:sp>
    <xdr:clientData/>
  </xdr:twoCellAnchor>
  <xdr:twoCellAnchor editAs="oneCell">
    <xdr:from>
      <xdr:col>9</xdr:col>
      <xdr:colOff>542925</xdr:colOff>
      <xdr:row>22</xdr:row>
      <xdr:rowOff>276225</xdr:rowOff>
    </xdr:from>
    <xdr:to>
      <xdr:col>12</xdr:col>
      <xdr:colOff>409575</xdr:colOff>
      <xdr:row>22</xdr:row>
      <xdr:rowOff>638175</xdr:rowOff>
    </xdr:to>
    <xdr:pic>
      <xdr:nvPicPr>
        <xdr:cNvPr id="1005094" name="Picture 1232" descr="demografie_weiter">
          <a:hlinkClick xmlns:r="http://schemas.openxmlformats.org/officeDocument/2006/relationships" r:id="rId8"/>
        </xdr:cNvPr>
        <xdr:cNvPicPr>
          <a:picLocks noChangeAspect="1" noChangeArrowheads="1"/>
        </xdr:cNvPicPr>
      </xdr:nvPicPr>
      <xdr:blipFill>
        <a:blip xmlns:r="http://schemas.openxmlformats.org/officeDocument/2006/relationships" r:embed="rId9" cstate="print"/>
        <a:srcRect/>
        <a:stretch>
          <a:fillRect/>
        </a:stretch>
      </xdr:blipFill>
      <xdr:spPr bwMode="auto">
        <a:xfrm>
          <a:off x="6038850" y="26469975"/>
          <a:ext cx="1552575" cy="361950"/>
        </a:xfrm>
        <a:prstGeom prst="rect">
          <a:avLst/>
        </a:prstGeom>
        <a:noFill/>
        <a:ln w="9525">
          <a:noFill/>
          <a:miter lim="800000"/>
          <a:headEnd/>
          <a:tailEnd/>
        </a:ln>
      </xdr:spPr>
    </xdr:pic>
    <xdr:clientData/>
  </xdr:twoCellAnchor>
  <xdr:twoCellAnchor editAs="oneCell">
    <xdr:from>
      <xdr:col>1</xdr:col>
      <xdr:colOff>47625</xdr:colOff>
      <xdr:row>22</xdr:row>
      <xdr:rowOff>276225</xdr:rowOff>
    </xdr:from>
    <xdr:to>
      <xdr:col>2</xdr:col>
      <xdr:colOff>342900</xdr:colOff>
      <xdr:row>22</xdr:row>
      <xdr:rowOff>638175</xdr:rowOff>
    </xdr:to>
    <xdr:pic>
      <xdr:nvPicPr>
        <xdr:cNvPr id="1005095" name="Picture 1233" descr="demografie_zurueck">
          <a:hlinkClick xmlns:r="http://schemas.openxmlformats.org/officeDocument/2006/relationships" r:id="rId10"/>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04775" y="26469975"/>
          <a:ext cx="1466850" cy="361950"/>
        </a:xfrm>
        <a:prstGeom prst="rect">
          <a:avLst/>
        </a:prstGeom>
        <a:noFill/>
        <a:ln w="9525">
          <a:noFill/>
          <a:miter lim="800000"/>
          <a:headEnd/>
          <a:tailEnd/>
        </a:ln>
      </xdr:spPr>
    </xdr:pic>
    <xdr:clientData/>
  </xdr:twoCellAnchor>
  <xdr:twoCellAnchor editAs="oneCell">
    <xdr:from>
      <xdr:col>4</xdr:col>
      <xdr:colOff>581025</xdr:colOff>
      <xdr:row>22</xdr:row>
      <xdr:rowOff>323850</xdr:rowOff>
    </xdr:from>
    <xdr:to>
      <xdr:col>7</xdr:col>
      <xdr:colOff>638175</xdr:colOff>
      <xdr:row>22</xdr:row>
      <xdr:rowOff>609600</xdr:rowOff>
    </xdr:to>
    <xdr:pic>
      <xdr:nvPicPr>
        <xdr:cNvPr id="1005096" name="Picture 1234" descr="demografie_alterscheck"/>
        <xdr:cNvPicPr>
          <a:picLocks noChangeAspect="1" noChangeArrowheads="1"/>
        </xdr:cNvPicPr>
      </xdr:nvPicPr>
      <xdr:blipFill>
        <a:blip xmlns:r="http://schemas.openxmlformats.org/officeDocument/2006/relationships" r:embed="rId12" cstate="print"/>
        <a:srcRect/>
        <a:stretch>
          <a:fillRect/>
        </a:stretch>
      </xdr:blipFill>
      <xdr:spPr bwMode="auto">
        <a:xfrm>
          <a:off x="2838450" y="26517600"/>
          <a:ext cx="2000250" cy="2857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9</xdr:col>
          <xdr:colOff>579120</xdr:colOff>
          <xdr:row>4</xdr:row>
          <xdr:rowOff>0</xdr:rowOff>
        </xdr:to>
        <xdr:sp macro="" textlink="">
          <xdr:nvSpPr>
            <xdr:cNvPr id="24577" name="Drop Down 1" hidden="1">
              <a:extLst>
                <a:ext uri="{63B3BB69-23CF-44E3-9099-C40C66FF867C}">
                  <a14:compatExt spid="_x0000_s245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9</xdr:col>
          <xdr:colOff>579120</xdr:colOff>
          <xdr:row>5</xdr:row>
          <xdr:rowOff>0</xdr:rowOff>
        </xdr:to>
        <xdr:sp macro="" textlink="">
          <xdr:nvSpPr>
            <xdr:cNvPr id="24579" name="Drop Down 3" hidden="1">
              <a:extLst>
                <a:ext uri="{63B3BB69-23CF-44E3-9099-C40C66FF867C}">
                  <a14:compatExt spid="_x0000_s245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11</xdr:row>
          <xdr:rowOff>0</xdr:rowOff>
        </xdr:from>
        <xdr:to>
          <xdr:col>10</xdr:col>
          <xdr:colOff>7620</xdr:colOff>
          <xdr:row>11</xdr:row>
          <xdr:rowOff>228600</xdr:rowOff>
        </xdr:to>
        <xdr:sp macro="" textlink="">
          <xdr:nvSpPr>
            <xdr:cNvPr id="24584" name="Spinner 8" hidden="1">
              <a:extLst>
                <a:ext uri="{63B3BB69-23CF-44E3-9099-C40C66FF867C}">
                  <a14:compatExt spid="_x0000_s2458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8</xdr:row>
          <xdr:rowOff>0</xdr:rowOff>
        </xdr:from>
        <xdr:to>
          <xdr:col>10</xdr:col>
          <xdr:colOff>7620</xdr:colOff>
          <xdr:row>8</xdr:row>
          <xdr:rowOff>228600</xdr:rowOff>
        </xdr:to>
        <xdr:sp macro="" textlink="">
          <xdr:nvSpPr>
            <xdr:cNvPr id="24587" name="Spinner 11" hidden="1">
              <a:extLst>
                <a:ext uri="{63B3BB69-23CF-44E3-9099-C40C66FF867C}">
                  <a14:compatExt spid="_x0000_s2458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9</xdr:row>
          <xdr:rowOff>0</xdr:rowOff>
        </xdr:from>
        <xdr:to>
          <xdr:col>10</xdr:col>
          <xdr:colOff>7620</xdr:colOff>
          <xdr:row>9</xdr:row>
          <xdr:rowOff>228600</xdr:rowOff>
        </xdr:to>
        <xdr:sp macro="" textlink="">
          <xdr:nvSpPr>
            <xdr:cNvPr id="24588" name="Spinner 12" hidden="1">
              <a:extLst>
                <a:ext uri="{63B3BB69-23CF-44E3-9099-C40C66FF867C}">
                  <a14:compatExt spid="_x0000_s2458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10</xdr:row>
          <xdr:rowOff>0</xdr:rowOff>
        </xdr:from>
        <xdr:to>
          <xdr:col>10</xdr:col>
          <xdr:colOff>7620</xdr:colOff>
          <xdr:row>10</xdr:row>
          <xdr:rowOff>228600</xdr:rowOff>
        </xdr:to>
        <xdr:sp macro="" textlink="">
          <xdr:nvSpPr>
            <xdr:cNvPr id="24589" name="Spinner 13" hidden="1">
              <a:extLst>
                <a:ext uri="{63B3BB69-23CF-44E3-9099-C40C66FF867C}">
                  <a14:compatExt spid="_x0000_s2458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8</xdr:row>
          <xdr:rowOff>0</xdr:rowOff>
        </xdr:from>
        <xdr:to>
          <xdr:col>11</xdr:col>
          <xdr:colOff>7620</xdr:colOff>
          <xdr:row>8</xdr:row>
          <xdr:rowOff>228600</xdr:rowOff>
        </xdr:to>
        <xdr:sp macro="" textlink="">
          <xdr:nvSpPr>
            <xdr:cNvPr id="24590" name="Spinner 14" hidden="1">
              <a:extLst>
                <a:ext uri="{63B3BB69-23CF-44E3-9099-C40C66FF867C}">
                  <a14:compatExt spid="_x0000_s2459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9</xdr:row>
          <xdr:rowOff>0</xdr:rowOff>
        </xdr:from>
        <xdr:to>
          <xdr:col>11</xdr:col>
          <xdr:colOff>7620</xdr:colOff>
          <xdr:row>9</xdr:row>
          <xdr:rowOff>228600</xdr:rowOff>
        </xdr:to>
        <xdr:sp macro="" textlink="">
          <xdr:nvSpPr>
            <xdr:cNvPr id="24591" name="Spinner 15" hidden="1">
              <a:extLst>
                <a:ext uri="{63B3BB69-23CF-44E3-9099-C40C66FF867C}">
                  <a14:compatExt spid="_x0000_s2459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10</xdr:row>
          <xdr:rowOff>0</xdr:rowOff>
        </xdr:from>
        <xdr:to>
          <xdr:col>11</xdr:col>
          <xdr:colOff>7620</xdr:colOff>
          <xdr:row>10</xdr:row>
          <xdr:rowOff>228600</xdr:rowOff>
        </xdr:to>
        <xdr:sp macro="" textlink="">
          <xdr:nvSpPr>
            <xdr:cNvPr id="24592" name="Spinner 16" hidden="1">
              <a:extLst>
                <a:ext uri="{63B3BB69-23CF-44E3-9099-C40C66FF867C}">
                  <a14:compatExt spid="_x0000_s2459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11</xdr:row>
          <xdr:rowOff>0</xdr:rowOff>
        </xdr:from>
        <xdr:to>
          <xdr:col>11</xdr:col>
          <xdr:colOff>7620</xdr:colOff>
          <xdr:row>11</xdr:row>
          <xdr:rowOff>228600</xdr:rowOff>
        </xdr:to>
        <xdr:sp macro="" textlink="">
          <xdr:nvSpPr>
            <xdr:cNvPr id="24593" name="Spinner 17" hidden="1">
              <a:extLst>
                <a:ext uri="{63B3BB69-23CF-44E3-9099-C40C66FF867C}">
                  <a14:compatExt spid="_x0000_s2459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12</xdr:row>
          <xdr:rowOff>0</xdr:rowOff>
        </xdr:from>
        <xdr:to>
          <xdr:col>11</xdr:col>
          <xdr:colOff>7620</xdr:colOff>
          <xdr:row>12</xdr:row>
          <xdr:rowOff>228600</xdr:rowOff>
        </xdr:to>
        <xdr:sp macro="" textlink="">
          <xdr:nvSpPr>
            <xdr:cNvPr id="24594" name="Spinner 18" hidden="1">
              <a:extLst>
                <a:ext uri="{63B3BB69-23CF-44E3-9099-C40C66FF867C}">
                  <a14:compatExt spid="_x0000_s2459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12</xdr:row>
          <xdr:rowOff>0</xdr:rowOff>
        </xdr:from>
        <xdr:to>
          <xdr:col>10</xdr:col>
          <xdr:colOff>7620</xdr:colOff>
          <xdr:row>12</xdr:row>
          <xdr:rowOff>228600</xdr:rowOff>
        </xdr:to>
        <xdr:sp macro="" textlink="">
          <xdr:nvSpPr>
            <xdr:cNvPr id="24595" name="Spinner 19" hidden="1">
              <a:extLst>
                <a:ext uri="{63B3BB69-23CF-44E3-9099-C40C66FF867C}">
                  <a14:compatExt spid="_x0000_s2459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9</xdr:row>
          <xdr:rowOff>0</xdr:rowOff>
        </xdr:from>
        <xdr:to>
          <xdr:col>11</xdr:col>
          <xdr:colOff>7620</xdr:colOff>
          <xdr:row>9</xdr:row>
          <xdr:rowOff>228600</xdr:rowOff>
        </xdr:to>
        <xdr:sp macro="" textlink="">
          <xdr:nvSpPr>
            <xdr:cNvPr id="24596" name="Spinner 20" hidden="1">
              <a:extLst>
                <a:ext uri="{63B3BB69-23CF-44E3-9099-C40C66FF867C}">
                  <a14:compatExt spid="_x0000_s2459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10</xdr:row>
          <xdr:rowOff>0</xdr:rowOff>
        </xdr:from>
        <xdr:to>
          <xdr:col>11</xdr:col>
          <xdr:colOff>7620</xdr:colOff>
          <xdr:row>10</xdr:row>
          <xdr:rowOff>228600</xdr:rowOff>
        </xdr:to>
        <xdr:sp macro="" textlink="">
          <xdr:nvSpPr>
            <xdr:cNvPr id="24597" name="Spinner 21" hidden="1">
              <a:extLst>
                <a:ext uri="{63B3BB69-23CF-44E3-9099-C40C66FF867C}">
                  <a14:compatExt spid="_x0000_s2459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11</xdr:row>
          <xdr:rowOff>0</xdr:rowOff>
        </xdr:from>
        <xdr:to>
          <xdr:col>11</xdr:col>
          <xdr:colOff>7620</xdr:colOff>
          <xdr:row>11</xdr:row>
          <xdr:rowOff>228600</xdr:rowOff>
        </xdr:to>
        <xdr:sp macro="" textlink="">
          <xdr:nvSpPr>
            <xdr:cNvPr id="24598" name="Spinner 22" hidden="1">
              <a:extLst>
                <a:ext uri="{63B3BB69-23CF-44E3-9099-C40C66FF867C}">
                  <a14:compatExt spid="_x0000_s2459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12</xdr:row>
          <xdr:rowOff>0</xdr:rowOff>
        </xdr:from>
        <xdr:to>
          <xdr:col>11</xdr:col>
          <xdr:colOff>7620</xdr:colOff>
          <xdr:row>12</xdr:row>
          <xdr:rowOff>228600</xdr:rowOff>
        </xdr:to>
        <xdr:sp macro="" textlink="">
          <xdr:nvSpPr>
            <xdr:cNvPr id="24599" name="Spinner 23" hidden="1">
              <a:extLst>
                <a:ext uri="{63B3BB69-23CF-44E3-9099-C40C66FF867C}">
                  <a14:compatExt spid="_x0000_s2459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13</xdr:row>
          <xdr:rowOff>0</xdr:rowOff>
        </xdr:from>
        <xdr:to>
          <xdr:col>10</xdr:col>
          <xdr:colOff>7620</xdr:colOff>
          <xdr:row>13</xdr:row>
          <xdr:rowOff>228600</xdr:rowOff>
        </xdr:to>
        <xdr:sp macro="" textlink="">
          <xdr:nvSpPr>
            <xdr:cNvPr id="24762" name="Spinner 186" hidden="1">
              <a:extLst>
                <a:ext uri="{63B3BB69-23CF-44E3-9099-C40C66FF867C}">
                  <a14:compatExt spid="_x0000_s2476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13</xdr:row>
          <xdr:rowOff>0</xdr:rowOff>
        </xdr:from>
        <xdr:to>
          <xdr:col>11</xdr:col>
          <xdr:colOff>7620</xdr:colOff>
          <xdr:row>13</xdr:row>
          <xdr:rowOff>228600</xdr:rowOff>
        </xdr:to>
        <xdr:sp macro="" textlink="">
          <xdr:nvSpPr>
            <xdr:cNvPr id="24763" name="Spinner 187" hidden="1">
              <a:extLst>
                <a:ext uri="{63B3BB69-23CF-44E3-9099-C40C66FF867C}">
                  <a14:compatExt spid="_x0000_s2476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13</xdr:row>
          <xdr:rowOff>0</xdr:rowOff>
        </xdr:from>
        <xdr:to>
          <xdr:col>11</xdr:col>
          <xdr:colOff>7620</xdr:colOff>
          <xdr:row>13</xdr:row>
          <xdr:rowOff>228600</xdr:rowOff>
        </xdr:to>
        <xdr:sp macro="" textlink="">
          <xdr:nvSpPr>
            <xdr:cNvPr id="25126" name="Spinner 550" hidden="1">
              <a:extLst>
                <a:ext uri="{63B3BB69-23CF-44E3-9099-C40C66FF867C}">
                  <a14:compatExt spid="_x0000_s2512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13</xdr:row>
          <xdr:rowOff>0</xdr:rowOff>
        </xdr:from>
        <xdr:to>
          <xdr:col>11</xdr:col>
          <xdr:colOff>7620</xdr:colOff>
          <xdr:row>13</xdr:row>
          <xdr:rowOff>228600</xdr:rowOff>
        </xdr:to>
        <xdr:sp macro="" textlink="">
          <xdr:nvSpPr>
            <xdr:cNvPr id="25127" name="Spinner 551" hidden="1">
              <a:extLst>
                <a:ext uri="{63B3BB69-23CF-44E3-9099-C40C66FF867C}">
                  <a14:compatExt spid="_x0000_s2512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9</xdr:row>
          <xdr:rowOff>0</xdr:rowOff>
        </xdr:from>
        <xdr:to>
          <xdr:col>11</xdr:col>
          <xdr:colOff>7620</xdr:colOff>
          <xdr:row>9</xdr:row>
          <xdr:rowOff>228600</xdr:rowOff>
        </xdr:to>
        <xdr:sp macro="" textlink="">
          <xdr:nvSpPr>
            <xdr:cNvPr id="25128" name="Spinner 552" hidden="1">
              <a:extLst>
                <a:ext uri="{63B3BB69-23CF-44E3-9099-C40C66FF867C}">
                  <a14:compatExt spid="_x0000_s2512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10</xdr:row>
          <xdr:rowOff>0</xdr:rowOff>
        </xdr:from>
        <xdr:to>
          <xdr:col>11</xdr:col>
          <xdr:colOff>7620</xdr:colOff>
          <xdr:row>10</xdr:row>
          <xdr:rowOff>228600</xdr:rowOff>
        </xdr:to>
        <xdr:sp macro="" textlink="">
          <xdr:nvSpPr>
            <xdr:cNvPr id="25129" name="Spinner 553" hidden="1">
              <a:extLst>
                <a:ext uri="{63B3BB69-23CF-44E3-9099-C40C66FF867C}">
                  <a14:compatExt spid="_x0000_s2512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11</xdr:row>
          <xdr:rowOff>0</xdr:rowOff>
        </xdr:from>
        <xdr:to>
          <xdr:col>11</xdr:col>
          <xdr:colOff>7620</xdr:colOff>
          <xdr:row>11</xdr:row>
          <xdr:rowOff>228600</xdr:rowOff>
        </xdr:to>
        <xdr:sp macro="" textlink="">
          <xdr:nvSpPr>
            <xdr:cNvPr id="25130" name="Spinner 554" hidden="1">
              <a:extLst>
                <a:ext uri="{63B3BB69-23CF-44E3-9099-C40C66FF867C}">
                  <a14:compatExt spid="_x0000_s2513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12</xdr:row>
          <xdr:rowOff>0</xdr:rowOff>
        </xdr:from>
        <xdr:to>
          <xdr:col>11</xdr:col>
          <xdr:colOff>7620</xdr:colOff>
          <xdr:row>12</xdr:row>
          <xdr:rowOff>228600</xdr:rowOff>
        </xdr:to>
        <xdr:sp macro="" textlink="">
          <xdr:nvSpPr>
            <xdr:cNvPr id="25131" name="Spinner 555" hidden="1">
              <a:extLst>
                <a:ext uri="{63B3BB69-23CF-44E3-9099-C40C66FF867C}">
                  <a14:compatExt spid="_x0000_s2513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594360</xdr:colOff>
          <xdr:row>13</xdr:row>
          <xdr:rowOff>0</xdr:rowOff>
        </xdr:from>
        <xdr:to>
          <xdr:col>11</xdr:col>
          <xdr:colOff>7620</xdr:colOff>
          <xdr:row>13</xdr:row>
          <xdr:rowOff>228600</xdr:rowOff>
        </xdr:to>
        <xdr:sp macro="" textlink="">
          <xdr:nvSpPr>
            <xdr:cNvPr id="25132" name="Spinner 556" hidden="1">
              <a:extLst>
                <a:ext uri="{63B3BB69-23CF-44E3-9099-C40C66FF867C}">
                  <a14:compatExt spid="_x0000_s25132"/>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c:userShapes xmlns:c="http://schemas.openxmlformats.org/drawingml/2006/chart">
  <cdr:relSizeAnchor xmlns:cdr="http://schemas.openxmlformats.org/drawingml/2006/chartDrawing">
    <cdr:from>
      <cdr:x>0.12539</cdr:x>
      <cdr:y>0.05972</cdr:y>
    </cdr:from>
    <cdr:to>
      <cdr:x>0.22844</cdr:x>
      <cdr:y>0.16276</cdr:y>
    </cdr:to>
    <cdr:sp macro="" textlink="">
      <cdr:nvSpPr>
        <cdr:cNvPr id="2" name="Textfeld 10"/>
        <cdr:cNvSpPr txBox="1"/>
      </cdr:nvSpPr>
      <cdr:spPr>
        <a:xfrm xmlns:a="http://schemas.openxmlformats.org/drawingml/2006/main">
          <a:off x="555368" y="193399"/>
          <a:ext cx="456421" cy="33369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AT" sz="1000">
              <a:latin typeface="Calibri"/>
            </a:rPr>
            <a:t>50</a:t>
          </a:r>
          <a:r>
            <a:rPr lang="de-AT" sz="1000" baseline="0">
              <a:latin typeface="Calibri"/>
            </a:rPr>
            <a:t> %</a:t>
          </a:r>
          <a:endParaRPr lang="de-AT" sz="1000">
            <a:latin typeface="Calibri"/>
          </a:endParaRPr>
        </a:p>
      </cdr:txBody>
    </cdr:sp>
  </cdr:relSizeAnchor>
  <cdr:relSizeAnchor xmlns:cdr="http://schemas.openxmlformats.org/drawingml/2006/chartDrawing">
    <cdr:from>
      <cdr:x>0.75061</cdr:x>
      <cdr:y>0.05756</cdr:y>
    </cdr:from>
    <cdr:to>
      <cdr:x>0.85344</cdr:x>
      <cdr:y>0.16084</cdr:y>
    </cdr:to>
    <cdr:sp macro="" textlink="">
      <cdr:nvSpPr>
        <cdr:cNvPr id="3" name="Textfeld 11"/>
        <cdr:cNvSpPr txBox="1"/>
      </cdr:nvSpPr>
      <cdr:spPr>
        <a:xfrm xmlns:a="http://schemas.openxmlformats.org/drawingml/2006/main">
          <a:off x="3324546" y="186397"/>
          <a:ext cx="455446" cy="33447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de-AT" sz="1000">
              <a:latin typeface="Calibri"/>
            </a:rPr>
            <a:t>50</a:t>
          </a:r>
          <a:r>
            <a:rPr lang="de-AT" sz="1000" baseline="0">
              <a:latin typeface="Calibri"/>
            </a:rPr>
            <a:t> %</a:t>
          </a:r>
          <a:endParaRPr lang="de-AT" sz="1000">
            <a:latin typeface="Calibri"/>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28575</xdr:colOff>
      <xdr:row>7</xdr:row>
      <xdr:rowOff>704850</xdr:rowOff>
    </xdr:from>
    <xdr:to>
      <xdr:col>9</xdr:col>
      <xdr:colOff>57150</xdr:colOff>
      <xdr:row>7</xdr:row>
      <xdr:rowOff>3943350</xdr:rowOff>
    </xdr:to>
    <xdr:graphicFrame macro="">
      <xdr:nvGraphicFramePr>
        <xdr:cNvPr id="525920" name="Diagram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8</xdr:row>
      <xdr:rowOff>828675</xdr:rowOff>
    </xdr:from>
    <xdr:to>
      <xdr:col>9</xdr:col>
      <xdr:colOff>28575</xdr:colOff>
      <xdr:row>8</xdr:row>
      <xdr:rowOff>4029075</xdr:rowOff>
    </xdr:to>
    <xdr:graphicFrame macro="">
      <xdr:nvGraphicFramePr>
        <xdr:cNvPr id="525921" name="Diagram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1</xdr:row>
      <xdr:rowOff>142875</xdr:rowOff>
    </xdr:from>
    <xdr:to>
      <xdr:col>11</xdr:col>
      <xdr:colOff>381000</xdr:colOff>
      <xdr:row>2</xdr:row>
      <xdr:rowOff>104775</xdr:rowOff>
    </xdr:to>
    <xdr:pic>
      <xdr:nvPicPr>
        <xdr:cNvPr id="525922" name="Picture 598" descr="demografie_header_dk"/>
        <xdr:cNvPicPr>
          <a:picLocks noChangeAspect="1" noChangeArrowheads="1"/>
        </xdr:cNvPicPr>
      </xdr:nvPicPr>
      <xdr:blipFill>
        <a:blip xmlns:r="http://schemas.openxmlformats.org/officeDocument/2006/relationships" r:embed="rId3" cstate="print"/>
        <a:srcRect/>
        <a:stretch>
          <a:fillRect/>
        </a:stretch>
      </xdr:blipFill>
      <xdr:spPr bwMode="auto">
        <a:xfrm>
          <a:off x="66675" y="200025"/>
          <a:ext cx="7562850" cy="1924050"/>
        </a:xfrm>
        <a:prstGeom prst="rect">
          <a:avLst/>
        </a:prstGeom>
        <a:noFill/>
        <a:ln w="9525">
          <a:noFill/>
          <a:miter lim="800000"/>
          <a:headEnd/>
          <a:tailEnd/>
        </a:ln>
      </xdr:spPr>
    </xdr:pic>
    <xdr:clientData/>
  </xdr:twoCellAnchor>
  <xdr:twoCellAnchor editAs="oneCell">
    <xdr:from>
      <xdr:col>1</xdr:col>
      <xdr:colOff>28575</xdr:colOff>
      <xdr:row>1</xdr:row>
      <xdr:rowOff>155800</xdr:rowOff>
    </xdr:from>
    <xdr:to>
      <xdr:col>11</xdr:col>
      <xdr:colOff>361950</xdr:colOff>
      <xdr:row>2</xdr:row>
      <xdr:rowOff>101375</xdr:rowOff>
    </xdr:to>
    <xdr:pic>
      <xdr:nvPicPr>
        <xdr:cNvPr id="525923" name="Picture 599"/>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85725" y="212950"/>
          <a:ext cx="7524750" cy="1907725"/>
        </a:xfrm>
        <a:prstGeom prst="rect">
          <a:avLst/>
        </a:prstGeom>
        <a:noFill/>
        <a:ln w="9525">
          <a:noFill/>
          <a:miter lim="800000"/>
          <a:headEnd/>
          <a:tailEnd/>
        </a:ln>
      </xdr:spPr>
    </xdr:pic>
    <xdr:clientData/>
  </xdr:twoCellAnchor>
  <xdr:twoCellAnchor editAs="oneCell">
    <xdr:from>
      <xdr:col>8</xdr:col>
      <xdr:colOff>523875</xdr:colOff>
      <xdr:row>9</xdr:row>
      <xdr:rowOff>257175</xdr:rowOff>
    </xdr:from>
    <xdr:to>
      <xdr:col>11</xdr:col>
      <xdr:colOff>361950</xdr:colOff>
      <xdr:row>9</xdr:row>
      <xdr:rowOff>628650</xdr:rowOff>
    </xdr:to>
    <xdr:pic>
      <xdr:nvPicPr>
        <xdr:cNvPr id="525924" name="Picture 604" descr="demografie_weiter">
          <a:hlinkClick xmlns:r="http://schemas.openxmlformats.org/officeDocument/2006/relationships" r:id="rId5"/>
        </xdr:cNvPr>
        <xdr:cNvPicPr>
          <a:picLocks noChangeAspect="1" noChangeArrowheads="1"/>
        </xdr:cNvPicPr>
      </xdr:nvPicPr>
      <xdr:blipFill>
        <a:blip xmlns:r="http://schemas.openxmlformats.org/officeDocument/2006/relationships" r:embed="rId6" cstate="print"/>
        <a:srcRect/>
        <a:stretch>
          <a:fillRect/>
        </a:stretch>
      </xdr:blipFill>
      <xdr:spPr bwMode="auto">
        <a:xfrm>
          <a:off x="6057900" y="13068300"/>
          <a:ext cx="1552575" cy="371475"/>
        </a:xfrm>
        <a:prstGeom prst="rect">
          <a:avLst/>
        </a:prstGeom>
        <a:noFill/>
        <a:ln w="9525">
          <a:noFill/>
          <a:miter lim="800000"/>
          <a:headEnd/>
          <a:tailEnd/>
        </a:ln>
      </xdr:spPr>
    </xdr:pic>
    <xdr:clientData/>
  </xdr:twoCellAnchor>
  <xdr:twoCellAnchor editAs="oneCell">
    <xdr:from>
      <xdr:col>1</xdr:col>
      <xdr:colOff>28575</xdr:colOff>
      <xdr:row>9</xdr:row>
      <xdr:rowOff>257175</xdr:rowOff>
    </xdr:from>
    <xdr:to>
      <xdr:col>2</xdr:col>
      <xdr:colOff>304800</xdr:colOff>
      <xdr:row>9</xdr:row>
      <xdr:rowOff>628650</xdr:rowOff>
    </xdr:to>
    <xdr:pic>
      <xdr:nvPicPr>
        <xdr:cNvPr id="525925" name="Picture 605" descr="demografie_zurueck">
          <a:hlinkClick xmlns:r="http://schemas.openxmlformats.org/officeDocument/2006/relationships" r:id="rId7"/>
        </xdr:cNvPr>
        <xdr:cNvPicPr>
          <a:picLocks noChangeAspect="1" noChangeArrowheads="1"/>
        </xdr:cNvPicPr>
      </xdr:nvPicPr>
      <xdr:blipFill>
        <a:blip xmlns:r="http://schemas.openxmlformats.org/officeDocument/2006/relationships" r:embed="rId8" cstate="print"/>
        <a:srcRect/>
        <a:stretch>
          <a:fillRect/>
        </a:stretch>
      </xdr:blipFill>
      <xdr:spPr bwMode="auto">
        <a:xfrm>
          <a:off x="85725" y="13068300"/>
          <a:ext cx="1466850" cy="371475"/>
        </a:xfrm>
        <a:prstGeom prst="rect">
          <a:avLst/>
        </a:prstGeom>
        <a:noFill/>
        <a:ln w="9525">
          <a:noFill/>
          <a:miter lim="800000"/>
          <a:headEnd/>
          <a:tailEnd/>
        </a:ln>
      </xdr:spPr>
    </xdr:pic>
    <xdr:clientData/>
  </xdr:twoCellAnchor>
  <xdr:twoCellAnchor editAs="oneCell">
    <xdr:from>
      <xdr:col>4</xdr:col>
      <xdr:colOff>400050</xdr:colOff>
      <xdr:row>9</xdr:row>
      <xdr:rowOff>295275</xdr:rowOff>
    </xdr:from>
    <xdr:to>
      <xdr:col>7</xdr:col>
      <xdr:colOff>257175</xdr:colOff>
      <xdr:row>9</xdr:row>
      <xdr:rowOff>581025</xdr:rowOff>
    </xdr:to>
    <xdr:pic>
      <xdr:nvPicPr>
        <xdr:cNvPr id="525926" name="Picture 606" descr="demografie_branchencheck"/>
        <xdr:cNvPicPr>
          <a:picLocks noChangeAspect="1" noChangeArrowheads="1"/>
        </xdr:cNvPicPr>
      </xdr:nvPicPr>
      <xdr:blipFill>
        <a:blip xmlns:r="http://schemas.openxmlformats.org/officeDocument/2006/relationships" r:embed="rId9" cstate="print"/>
        <a:srcRect/>
        <a:stretch>
          <a:fillRect/>
        </a:stretch>
      </xdr:blipFill>
      <xdr:spPr bwMode="auto">
        <a:xfrm>
          <a:off x="3076575" y="13106400"/>
          <a:ext cx="2000250" cy="2857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6</xdr:col>
          <xdr:colOff>449580</xdr:colOff>
          <xdr:row>4</xdr:row>
          <xdr:rowOff>0</xdr:rowOff>
        </xdr:to>
        <xdr:sp macro="" textlink="">
          <xdr:nvSpPr>
            <xdr:cNvPr id="525313" name="Drop Down 1" hidden="1">
              <a:extLst>
                <a:ext uri="{63B3BB69-23CF-44E3-9099-C40C66FF867C}">
                  <a14:compatExt spid="_x0000_s525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6</xdr:col>
          <xdr:colOff>449580</xdr:colOff>
          <xdr:row>5</xdr:row>
          <xdr:rowOff>0</xdr:rowOff>
        </xdr:to>
        <xdr:sp macro="" textlink="">
          <xdr:nvSpPr>
            <xdr:cNvPr id="525314" name="Drop Down 2" hidden="1">
              <a:extLst>
                <a:ext uri="{63B3BB69-23CF-44E3-9099-C40C66FF867C}">
                  <a14:compatExt spid="_x0000_s5253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7</xdr:row>
          <xdr:rowOff>0</xdr:rowOff>
        </xdr:from>
        <xdr:to>
          <xdr:col>9</xdr:col>
          <xdr:colOff>7620</xdr:colOff>
          <xdr:row>7</xdr:row>
          <xdr:rowOff>0</xdr:rowOff>
        </xdr:to>
        <xdr:sp macro="" textlink="">
          <xdr:nvSpPr>
            <xdr:cNvPr id="525315" name="Spinner 3" hidden="1">
              <a:extLst>
                <a:ext uri="{63B3BB69-23CF-44E3-9099-C40C66FF867C}">
                  <a14:compatExt spid="_x0000_s52531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7</xdr:row>
          <xdr:rowOff>0</xdr:rowOff>
        </xdr:from>
        <xdr:to>
          <xdr:col>9</xdr:col>
          <xdr:colOff>7620</xdr:colOff>
          <xdr:row>7</xdr:row>
          <xdr:rowOff>0</xdr:rowOff>
        </xdr:to>
        <xdr:sp macro="" textlink="">
          <xdr:nvSpPr>
            <xdr:cNvPr id="525316" name="Spinner 4" hidden="1">
              <a:extLst>
                <a:ext uri="{63B3BB69-23CF-44E3-9099-C40C66FF867C}">
                  <a14:compatExt spid="_x0000_s52531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7</xdr:row>
          <xdr:rowOff>0</xdr:rowOff>
        </xdr:from>
        <xdr:to>
          <xdr:col>9</xdr:col>
          <xdr:colOff>7620</xdr:colOff>
          <xdr:row>7</xdr:row>
          <xdr:rowOff>0</xdr:rowOff>
        </xdr:to>
        <xdr:sp macro="" textlink="">
          <xdr:nvSpPr>
            <xdr:cNvPr id="525317" name="Spinner 5" hidden="1">
              <a:extLst>
                <a:ext uri="{63B3BB69-23CF-44E3-9099-C40C66FF867C}">
                  <a14:compatExt spid="_x0000_s52531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7</xdr:row>
          <xdr:rowOff>0</xdr:rowOff>
        </xdr:from>
        <xdr:to>
          <xdr:col>9</xdr:col>
          <xdr:colOff>7620</xdr:colOff>
          <xdr:row>7</xdr:row>
          <xdr:rowOff>0</xdr:rowOff>
        </xdr:to>
        <xdr:sp macro="" textlink="">
          <xdr:nvSpPr>
            <xdr:cNvPr id="525318" name="Spinner 6" hidden="1">
              <a:extLst>
                <a:ext uri="{63B3BB69-23CF-44E3-9099-C40C66FF867C}">
                  <a14:compatExt spid="_x0000_s52531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7</xdr:row>
          <xdr:rowOff>0</xdr:rowOff>
        </xdr:from>
        <xdr:to>
          <xdr:col>10</xdr:col>
          <xdr:colOff>7620</xdr:colOff>
          <xdr:row>7</xdr:row>
          <xdr:rowOff>0</xdr:rowOff>
        </xdr:to>
        <xdr:sp macro="" textlink="">
          <xdr:nvSpPr>
            <xdr:cNvPr id="525319" name="Spinner 7" hidden="1">
              <a:extLst>
                <a:ext uri="{63B3BB69-23CF-44E3-9099-C40C66FF867C}">
                  <a14:compatExt spid="_x0000_s52531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7</xdr:row>
          <xdr:rowOff>0</xdr:rowOff>
        </xdr:from>
        <xdr:to>
          <xdr:col>10</xdr:col>
          <xdr:colOff>7620</xdr:colOff>
          <xdr:row>7</xdr:row>
          <xdr:rowOff>0</xdr:rowOff>
        </xdr:to>
        <xdr:sp macro="" textlink="">
          <xdr:nvSpPr>
            <xdr:cNvPr id="525320" name="Spinner 8" hidden="1">
              <a:extLst>
                <a:ext uri="{63B3BB69-23CF-44E3-9099-C40C66FF867C}">
                  <a14:compatExt spid="_x0000_s52532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7</xdr:row>
          <xdr:rowOff>0</xdr:rowOff>
        </xdr:from>
        <xdr:to>
          <xdr:col>10</xdr:col>
          <xdr:colOff>7620</xdr:colOff>
          <xdr:row>7</xdr:row>
          <xdr:rowOff>0</xdr:rowOff>
        </xdr:to>
        <xdr:sp macro="" textlink="">
          <xdr:nvSpPr>
            <xdr:cNvPr id="525321" name="Spinner 9" hidden="1">
              <a:extLst>
                <a:ext uri="{63B3BB69-23CF-44E3-9099-C40C66FF867C}">
                  <a14:compatExt spid="_x0000_s52532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7</xdr:row>
          <xdr:rowOff>0</xdr:rowOff>
        </xdr:from>
        <xdr:to>
          <xdr:col>10</xdr:col>
          <xdr:colOff>7620</xdr:colOff>
          <xdr:row>7</xdr:row>
          <xdr:rowOff>0</xdr:rowOff>
        </xdr:to>
        <xdr:sp macro="" textlink="">
          <xdr:nvSpPr>
            <xdr:cNvPr id="525322" name="Spinner 10" hidden="1">
              <a:extLst>
                <a:ext uri="{63B3BB69-23CF-44E3-9099-C40C66FF867C}">
                  <a14:compatExt spid="_x0000_s52532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7</xdr:row>
          <xdr:rowOff>0</xdr:rowOff>
        </xdr:from>
        <xdr:to>
          <xdr:col>10</xdr:col>
          <xdr:colOff>7620</xdr:colOff>
          <xdr:row>7</xdr:row>
          <xdr:rowOff>0</xdr:rowOff>
        </xdr:to>
        <xdr:sp macro="" textlink="">
          <xdr:nvSpPr>
            <xdr:cNvPr id="525323" name="Spinner 11" hidden="1">
              <a:extLst>
                <a:ext uri="{63B3BB69-23CF-44E3-9099-C40C66FF867C}">
                  <a14:compatExt spid="_x0000_s52532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7</xdr:row>
          <xdr:rowOff>0</xdr:rowOff>
        </xdr:from>
        <xdr:to>
          <xdr:col>9</xdr:col>
          <xdr:colOff>7620</xdr:colOff>
          <xdr:row>7</xdr:row>
          <xdr:rowOff>0</xdr:rowOff>
        </xdr:to>
        <xdr:sp macro="" textlink="">
          <xdr:nvSpPr>
            <xdr:cNvPr id="525324" name="Spinner 12" hidden="1">
              <a:extLst>
                <a:ext uri="{63B3BB69-23CF-44E3-9099-C40C66FF867C}">
                  <a14:compatExt spid="_x0000_s52532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7</xdr:row>
          <xdr:rowOff>0</xdr:rowOff>
        </xdr:from>
        <xdr:to>
          <xdr:col>10</xdr:col>
          <xdr:colOff>7620</xdr:colOff>
          <xdr:row>7</xdr:row>
          <xdr:rowOff>0</xdr:rowOff>
        </xdr:to>
        <xdr:sp macro="" textlink="">
          <xdr:nvSpPr>
            <xdr:cNvPr id="525325" name="Spinner 13" hidden="1">
              <a:extLst>
                <a:ext uri="{63B3BB69-23CF-44E3-9099-C40C66FF867C}">
                  <a14:compatExt spid="_x0000_s52532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7</xdr:row>
          <xdr:rowOff>0</xdr:rowOff>
        </xdr:from>
        <xdr:to>
          <xdr:col>10</xdr:col>
          <xdr:colOff>7620</xdr:colOff>
          <xdr:row>7</xdr:row>
          <xdr:rowOff>0</xdr:rowOff>
        </xdr:to>
        <xdr:sp macro="" textlink="">
          <xdr:nvSpPr>
            <xdr:cNvPr id="525326" name="Spinner 14" hidden="1">
              <a:extLst>
                <a:ext uri="{63B3BB69-23CF-44E3-9099-C40C66FF867C}">
                  <a14:compatExt spid="_x0000_s52532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7</xdr:row>
          <xdr:rowOff>0</xdr:rowOff>
        </xdr:from>
        <xdr:to>
          <xdr:col>10</xdr:col>
          <xdr:colOff>7620</xdr:colOff>
          <xdr:row>7</xdr:row>
          <xdr:rowOff>0</xdr:rowOff>
        </xdr:to>
        <xdr:sp macro="" textlink="">
          <xdr:nvSpPr>
            <xdr:cNvPr id="525327" name="Spinner 15" hidden="1">
              <a:extLst>
                <a:ext uri="{63B3BB69-23CF-44E3-9099-C40C66FF867C}">
                  <a14:compatExt spid="_x0000_s52532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7</xdr:row>
          <xdr:rowOff>0</xdr:rowOff>
        </xdr:from>
        <xdr:to>
          <xdr:col>10</xdr:col>
          <xdr:colOff>7620</xdr:colOff>
          <xdr:row>7</xdr:row>
          <xdr:rowOff>0</xdr:rowOff>
        </xdr:to>
        <xdr:sp macro="" textlink="">
          <xdr:nvSpPr>
            <xdr:cNvPr id="525328" name="Spinner 16" hidden="1">
              <a:extLst>
                <a:ext uri="{63B3BB69-23CF-44E3-9099-C40C66FF867C}">
                  <a14:compatExt spid="_x0000_s52532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7</xdr:row>
          <xdr:rowOff>0</xdr:rowOff>
        </xdr:from>
        <xdr:to>
          <xdr:col>9</xdr:col>
          <xdr:colOff>7620</xdr:colOff>
          <xdr:row>7</xdr:row>
          <xdr:rowOff>0</xdr:rowOff>
        </xdr:to>
        <xdr:sp macro="" textlink="">
          <xdr:nvSpPr>
            <xdr:cNvPr id="525329" name="Spinner 17" hidden="1">
              <a:extLst>
                <a:ext uri="{63B3BB69-23CF-44E3-9099-C40C66FF867C}">
                  <a14:compatExt spid="_x0000_s52532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7</xdr:row>
          <xdr:rowOff>0</xdr:rowOff>
        </xdr:from>
        <xdr:to>
          <xdr:col>10</xdr:col>
          <xdr:colOff>7620</xdr:colOff>
          <xdr:row>7</xdr:row>
          <xdr:rowOff>0</xdr:rowOff>
        </xdr:to>
        <xdr:sp macro="" textlink="">
          <xdr:nvSpPr>
            <xdr:cNvPr id="525330" name="Spinner 18" hidden="1">
              <a:extLst>
                <a:ext uri="{63B3BB69-23CF-44E3-9099-C40C66FF867C}">
                  <a14:compatExt spid="_x0000_s52533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0</xdr:rowOff>
        </xdr:from>
        <xdr:to>
          <xdr:col>6</xdr:col>
          <xdr:colOff>449580</xdr:colOff>
          <xdr:row>6</xdr:row>
          <xdr:rowOff>0</xdr:rowOff>
        </xdr:to>
        <xdr:sp macro="" textlink="">
          <xdr:nvSpPr>
            <xdr:cNvPr id="525331" name="Drop Down 19" hidden="1">
              <a:extLst>
                <a:ext uri="{63B3BB69-23CF-44E3-9099-C40C66FF867C}">
                  <a14:compatExt spid="_x0000_s5253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0</xdr:colOff>
      <xdr:row>6</xdr:row>
      <xdr:rowOff>800100</xdr:rowOff>
    </xdr:from>
    <xdr:to>
      <xdr:col>9</xdr:col>
      <xdr:colOff>28575</xdr:colOff>
      <xdr:row>6</xdr:row>
      <xdr:rowOff>3543300</xdr:rowOff>
    </xdr:to>
    <xdr:graphicFrame macro="">
      <xdr:nvGraphicFramePr>
        <xdr:cNvPr id="604768" name="Diagram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xdr:row>
      <xdr:rowOff>762000</xdr:rowOff>
    </xdr:from>
    <xdr:to>
      <xdr:col>9</xdr:col>
      <xdr:colOff>28575</xdr:colOff>
      <xdr:row>7</xdr:row>
      <xdr:rowOff>3514725</xdr:rowOff>
    </xdr:to>
    <xdr:graphicFrame macro="">
      <xdr:nvGraphicFramePr>
        <xdr:cNvPr id="604769" name="Diagram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8</xdr:row>
      <xdr:rowOff>790575</xdr:rowOff>
    </xdr:from>
    <xdr:to>
      <xdr:col>9</xdr:col>
      <xdr:colOff>38100</xdr:colOff>
      <xdr:row>8</xdr:row>
      <xdr:rowOff>3524250</xdr:rowOff>
    </xdr:to>
    <xdr:graphicFrame macro="">
      <xdr:nvGraphicFramePr>
        <xdr:cNvPr id="604770" name="Diagram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9525</xdr:colOff>
      <xdr:row>1</xdr:row>
      <xdr:rowOff>142875</xdr:rowOff>
    </xdr:from>
    <xdr:to>
      <xdr:col>11</xdr:col>
      <xdr:colOff>628650</xdr:colOff>
      <xdr:row>2</xdr:row>
      <xdr:rowOff>104775</xdr:rowOff>
    </xdr:to>
    <xdr:pic>
      <xdr:nvPicPr>
        <xdr:cNvPr id="604771" name="Picture 562" descr="demografie_header_dk"/>
        <xdr:cNvPicPr>
          <a:picLocks noChangeAspect="1" noChangeArrowheads="1"/>
        </xdr:cNvPicPr>
      </xdr:nvPicPr>
      <xdr:blipFill>
        <a:blip xmlns:r="http://schemas.openxmlformats.org/officeDocument/2006/relationships" r:embed="rId4" cstate="print"/>
        <a:srcRect/>
        <a:stretch>
          <a:fillRect/>
        </a:stretch>
      </xdr:blipFill>
      <xdr:spPr bwMode="auto">
        <a:xfrm>
          <a:off x="66675" y="200025"/>
          <a:ext cx="7562850" cy="1924050"/>
        </a:xfrm>
        <a:prstGeom prst="rect">
          <a:avLst/>
        </a:prstGeom>
        <a:noFill/>
        <a:ln w="9525">
          <a:noFill/>
          <a:miter lim="800000"/>
          <a:headEnd/>
          <a:tailEnd/>
        </a:ln>
      </xdr:spPr>
    </xdr:pic>
    <xdr:clientData/>
  </xdr:twoCellAnchor>
  <xdr:twoCellAnchor editAs="oneCell">
    <xdr:from>
      <xdr:col>1</xdr:col>
      <xdr:colOff>28575</xdr:colOff>
      <xdr:row>1</xdr:row>
      <xdr:rowOff>155800</xdr:rowOff>
    </xdr:from>
    <xdr:to>
      <xdr:col>11</xdr:col>
      <xdr:colOff>609600</xdr:colOff>
      <xdr:row>2</xdr:row>
      <xdr:rowOff>101375</xdr:rowOff>
    </xdr:to>
    <xdr:pic>
      <xdr:nvPicPr>
        <xdr:cNvPr id="604772" name="Picture 563"/>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85725" y="212950"/>
          <a:ext cx="7524750" cy="1907725"/>
        </a:xfrm>
        <a:prstGeom prst="rect">
          <a:avLst/>
        </a:prstGeom>
        <a:noFill/>
        <a:ln w="9525">
          <a:noFill/>
          <a:miter lim="800000"/>
          <a:headEnd/>
          <a:tailEnd/>
        </a:ln>
      </xdr:spPr>
    </xdr:pic>
    <xdr:clientData/>
  </xdr:twoCellAnchor>
  <xdr:twoCellAnchor editAs="oneCell">
    <xdr:from>
      <xdr:col>1</xdr:col>
      <xdr:colOff>47625</xdr:colOff>
      <xdr:row>9</xdr:row>
      <xdr:rowOff>257175</xdr:rowOff>
    </xdr:from>
    <xdr:to>
      <xdr:col>2</xdr:col>
      <xdr:colOff>342900</xdr:colOff>
      <xdr:row>9</xdr:row>
      <xdr:rowOff>628650</xdr:rowOff>
    </xdr:to>
    <xdr:pic>
      <xdr:nvPicPr>
        <xdr:cNvPr id="604773" name="Picture 570" descr="demografie_zurueck">
          <a:hlinkClick xmlns:r="http://schemas.openxmlformats.org/officeDocument/2006/relationships" r:id="rId6"/>
        </xdr:cNvPr>
        <xdr:cNvPicPr>
          <a:picLocks noChangeAspect="1" noChangeArrowheads="1"/>
        </xdr:cNvPicPr>
      </xdr:nvPicPr>
      <xdr:blipFill>
        <a:blip xmlns:r="http://schemas.openxmlformats.org/officeDocument/2006/relationships" r:embed="rId7" cstate="print"/>
        <a:srcRect/>
        <a:stretch>
          <a:fillRect/>
        </a:stretch>
      </xdr:blipFill>
      <xdr:spPr bwMode="auto">
        <a:xfrm>
          <a:off x="104775" y="15954375"/>
          <a:ext cx="1466850" cy="371475"/>
        </a:xfrm>
        <a:prstGeom prst="rect">
          <a:avLst/>
        </a:prstGeom>
        <a:noFill/>
        <a:ln w="9525">
          <a:noFill/>
          <a:miter lim="800000"/>
          <a:headEnd/>
          <a:tailEnd/>
        </a:ln>
      </xdr:spPr>
    </xdr:pic>
    <xdr:clientData/>
  </xdr:twoCellAnchor>
  <xdr:twoCellAnchor editAs="oneCell">
    <xdr:from>
      <xdr:col>4</xdr:col>
      <xdr:colOff>133350</xdr:colOff>
      <xdr:row>9</xdr:row>
      <xdr:rowOff>295275</xdr:rowOff>
    </xdr:from>
    <xdr:to>
      <xdr:col>7</xdr:col>
      <xdr:colOff>304800</xdr:colOff>
      <xdr:row>9</xdr:row>
      <xdr:rowOff>581025</xdr:rowOff>
    </xdr:to>
    <xdr:pic>
      <xdr:nvPicPr>
        <xdr:cNvPr id="604774" name="Picture 571" descr="demografie__blcheck"/>
        <xdr:cNvPicPr>
          <a:picLocks noChangeAspect="1" noChangeArrowheads="1"/>
        </xdr:cNvPicPr>
      </xdr:nvPicPr>
      <xdr:blipFill>
        <a:blip xmlns:r="http://schemas.openxmlformats.org/officeDocument/2006/relationships" r:embed="rId8" cstate="print"/>
        <a:srcRect/>
        <a:stretch>
          <a:fillRect/>
        </a:stretch>
      </xdr:blipFill>
      <xdr:spPr bwMode="auto">
        <a:xfrm>
          <a:off x="2790825" y="15992475"/>
          <a:ext cx="2314575" cy="2857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6</xdr:col>
          <xdr:colOff>449580</xdr:colOff>
          <xdr:row>4</xdr:row>
          <xdr:rowOff>0</xdr:rowOff>
        </xdr:to>
        <xdr:sp macro="" textlink="">
          <xdr:nvSpPr>
            <xdr:cNvPr id="604161" name="Drop Down 1" hidden="1">
              <a:extLst>
                <a:ext uri="{63B3BB69-23CF-44E3-9099-C40C66FF867C}">
                  <a14:compatExt spid="_x0000_s6041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4</xdr:row>
          <xdr:rowOff>0</xdr:rowOff>
        </xdr:from>
        <xdr:to>
          <xdr:col>9</xdr:col>
          <xdr:colOff>7620</xdr:colOff>
          <xdr:row>4</xdr:row>
          <xdr:rowOff>0</xdr:rowOff>
        </xdr:to>
        <xdr:sp macro="" textlink="">
          <xdr:nvSpPr>
            <xdr:cNvPr id="604163" name="Spinner 3" hidden="1">
              <a:extLst>
                <a:ext uri="{63B3BB69-23CF-44E3-9099-C40C66FF867C}">
                  <a14:compatExt spid="_x0000_s60416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4</xdr:row>
          <xdr:rowOff>0</xdr:rowOff>
        </xdr:from>
        <xdr:to>
          <xdr:col>9</xdr:col>
          <xdr:colOff>7620</xdr:colOff>
          <xdr:row>4</xdr:row>
          <xdr:rowOff>0</xdr:rowOff>
        </xdr:to>
        <xdr:sp macro="" textlink="">
          <xdr:nvSpPr>
            <xdr:cNvPr id="604164" name="Spinner 4" hidden="1">
              <a:extLst>
                <a:ext uri="{63B3BB69-23CF-44E3-9099-C40C66FF867C}">
                  <a14:compatExt spid="_x0000_s60416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4</xdr:row>
          <xdr:rowOff>0</xdr:rowOff>
        </xdr:from>
        <xdr:to>
          <xdr:col>9</xdr:col>
          <xdr:colOff>7620</xdr:colOff>
          <xdr:row>4</xdr:row>
          <xdr:rowOff>0</xdr:rowOff>
        </xdr:to>
        <xdr:sp macro="" textlink="">
          <xdr:nvSpPr>
            <xdr:cNvPr id="604165" name="Spinner 5" hidden="1">
              <a:extLst>
                <a:ext uri="{63B3BB69-23CF-44E3-9099-C40C66FF867C}">
                  <a14:compatExt spid="_x0000_s60416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4</xdr:row>
          <xdr:rowOff>0</xdr:rowOff>
        </xdr:from>
        <xdr:to>
          <xdr:col>9</xdr:col>
          <xdr:colOff>7620</xdr:colOff>
          <xdr:row>4</xdr:row>
          <xdr:rowOff>0</xdr:rowOff>
        </xdr:to>
        <xdr:sp macro="" textlink="">
          <xdr:nvSpPr>
            <xdr:cNvPr id="604166" name="Spinner 6" hidden="1">
              <a:extLst>
                <a:ext uri="{63B3BB69-23CF-44E3-9099-C40C66FF867C}">
                  <a14:compatExt spid="_x0000_s60416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4</xdr:row>
          <xdr:rowOff>0</xdr:rowOff>
        </xdr:from>
        <xdr:to>
          <xdr:col>10</xdr:col>
          <xdr:colOff>7620</xdr:colOff>
          <xdr:row>4</xdr:row>
          <xdr:rowOff>0</xdr:rowOff>
        </xdr:to>
        <xdr:sp macro="" textlink="">
          <xdr:nvSpPr>
            <xdr:cNvPr id="604167" name="Spinner 7" hidden="1">
              <a:extLst>
                <a:ext uri="{63B3BB69-23CF-44E3-9099-C40C66FF867C}">
                  <a14:compatExt spid="_x0000_s60416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4</xdr:row>
          <xdr:rowOff>0</xdr:rowOff>
        </xdr:from>
        <xdr:to>
          <xdr:col>10</xdr:col>
          <xdr:colOff>7620</xdr:colOff>
          <xdr:row>4</xdr:row>
          <xdr:rowOff>0</xdr:rowOff>
        </xdr:to>
        <xdr:sp macro="" textlink="">
          <xdr:nvSpPr>
            <xdr:cNvPr id="604168" name="Spinner 8" hidden="1">
              <a:extLst>
                <a:ext uri="{63B3BB69-23CF-44E3-9099-C40C66FF867C}">
                  <a14:compatExt spid="_x0000_s60416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4</xdr:row>
          <xdr:rowOff>0</xdr:rowOff>
        </xdr:from>
        <xdr:to>
          <xdr:col>10</xdr:col>
          <xdr:colOff>7620</xdr:colOff>
          <xdr:row>4</xdr:row>
          <xdr:rowOff>0</xdr:rowOff>
        </xdr:to>
        <xdr:sp macro="" textlink="">
          <xdr:nvSpPr>
            <xdr:cNvPr id="604169" name="Spinner 9" hidden="1">
              <a:extLst>
                <a:ext uri="{63B3BB69-23CF-44E3-9099-C40C66FF867C}">
                  <a14:compatExt spid="_x0000_s60416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4</xdr:row>
          <xdr:rowOff>0</xdr:rowOff>
        </xdr:from>
        <xdr:to>
          <xdr:col>10</xdr:col>
          <xdr:colOff>7620</xdr:colOff>
          <xdr:row>4</xdr:row>
          <xdr:rowOff>0</xdr:rowOff>
        </xdr:to>
        <xdr:sp macro="" textlink="">
          <xdr:nvSpPr>
            <xdr:cNvPr id="604170" name="Spinner 10" hidden="1">
              <a:extLst>
                <a:ext uri="{63B3BB69-23CF-44E3-9099-C40C66FF867C}">
                  <a14:compatExt spid="_x0000_s60417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4</xdr:row>
          <xdr:rowOff>0</xdr:rowOff>
        </xdr:from>
        <xdr:to>
          <xdr:col>10</xdr:col>
          <xdr:colOff>7620</xdr:colOff>
          <xdr:row>4</xdr:row>
          <xdr:rowOff>0</xdr:rowOff>
        </xdr:to>
        <xdr:sp macro="" textlink="">
          <xdr:nvSpPr>
            <xdr:cNvPr id="604171" name="Spinner 11" hidden="1">
              <a:extLst>
                <a:ext uri="{63B3BB69-23CF-44E3-9099-C40C66FF867C}">
                  <a14:compatExt spid="_x0000_s60417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4</xdr:row>
          <xdr:rowOff>0</xdr:rowOff>
        </xdr:from>
        <xdr:to>
          <xdr:col>9</xdr:col>
          <xdr:colOff>7620</xdr:colOff>
          <xdr:row>4</xdr:row>
          <xdr:rowOff>0</xdr:rowOff>
        </xdr:to>
        <xdr:sp macro="" textlink="">
          <xdr:nvSpPr>
            <xdr:cNvPr id="604172" name="Spinner 12" hidden="1">
              <a:extLst>
                <a:ext uri="{63B3BB69-23CF-44E3-9099-C40C66FF867C}">
                  <a14:compatExt spid="_x0000_s60417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4</xdr:row>
          <xdr:rowOff>0</xdr:rowOff>
        </xdr:from>
        <xdr:to>
          <xdr:col>10</xdr:col>
          <xdr:colOff>7620</xdr:colOff>
          <xdr:row>4</xdr:row>
          <xdr:rowOff>0</xdr:rowOff>
        </xdr:to>
        <xdr:sp macro="" textlink="">
          <xdr:nvSpPr>
            <xdr:cNvPr id="604173" name="Spinner 13" hidden="1">
              <a:extLst>
                <a:ext uri="{63B3BB69-23CF-44E3-9099-C40C66FF867C}">
                  <a14:compatExt spid="_x0000_s60417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4</xdr:row>
          <xdr:rowOff>0</xdr:rowOff>
        </xdr:from>
        <xdr:to>
          <xdr:col>10</xdr:col>
          <xdr:colOff>7620</xdr:colOff>
          <xdr:row>4</xdr:row>
          <xdr:rowOff>0</xdr:rowOff>
        </xdr:to>
        <xdr:sp macro="" textlink="">
          <xdr:nvSpPr>
            <xdr:cNvPr id="604174" name="Spinner 14" hidden="1">
              <a:extLst>
                <a:ext uri="{63B3BB69-23CF-44E3-9099-C40C66FF867C}">
                  <a14:compatExt spid="_x0000_s60417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4</xdr:row>
          <xdr:rowOff>0</xdr:rowOff>
        </xdr:from>
        <xdr:to>
          <xdr:col>10</xdr:col>
          <xdr:colOff>7620</xdr:colOff>
          <xdr:row>4</xdr:row>
          <xdr:rowOff>0</xdr:rowOff>
        </xdr:to>
        <xdr:sp macro="" textlink="">
          <xdr:nvSpPr>
            <xdr:cNvPr id="604175" name="Spinner 15" hidden="1">
              <a:extLst>
                <a:ext uri="{63B3BB69-23CF-44E3-9099-C40C66FF867C}">
                  <a14:compatExt spid="_x0000_s60417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4</xdr:row>
          <xdr:rowOff>0</xdr:rowOff>
        </xdr:from>
        <xdr:to>
          <xdr:col>10</xdr:col>
          <xdr:colOff>7620</xdr:colOff>
          <xdr:row>4</xdr:row>
          <xdr:rowOff>0</xdr:rowOff>
        </xdr:to>
        <xdr:sp macro="" textlink="">
          <xdr:nvSpPr>
            <xdr:cNvPr id="604176" name="Spinner 16" hidden="1">
              <a:extLst>
                <a:ext uri="{63B3BB69-23CF-44E3-9099-C40C66FF867C}">
                  <a14:compatExt spid="_x0000_s60417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594360</xdr:colOff>
          <xdr:row>4</xdr:row>
          <xdr:rowOff>0</xdr:rowOff>
        </xdr:from>
        <xdr:to>
          <xdr:col>9</xdr:col>
          <xdr:colOff>7620</xdr:colOff>
          <xdr:row>4</xdr:row>
          <xdr:rowOff>0</xdr:rowOff>
        </xdr:to>
        <xdr:sp macro="" textlink="">
          <xdr:nvSpPr>
            <xdr:cNvPr id="604177" name="Spinner 17" hidden="1">
              <a:extLst>
                <a:ext uri="{63B3BB69-23CF-44E3-9099-C40C66FF867C}">
                  <a14:compatExt spid="_x0000_s60417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594360</xdr:colOff>
          <xdr:row>4</xdr:row>
          <xdr:rowOff>0</xdr:rowOff>
        </xdr:from>
        <xdr:to>
          <xdr:col>10</xdr:col>
          <xdr:colOff>7620</xdr:colOff>
          <xdr:row>4</xdr:row>
          <xdr:rowOff>0</xdr:rowOff>
        </xdr:to>
        <xdr:sp macro="" textlink="">
          <xdr:nvSpPr>
            <xdr:cNvPr id="604178" name="Spinner 18" hidden="1">
              <a:extLst>
                <a:ext uri="{63B3BB69-23CF-44E3-9099-C40C66FF867C}">
                  <a14:compatExt spid="_x0000_s60417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6</xdr:col>
          <xdr:colOff>449580</xdr:colOff>
          <xdr:row>5</xdr:row>
          <xdr:rowOff>0</xdr:rowOff>
        </xdr:to>
        <xdr:sp macro="" textlink="">
          <xdr:nvSpPr>
            <xdr:cNvPr id="604179" name="Drop Down 19" hidden="1">
              <a:extLst>
                <a:ext uri="{63B3BB69-23CF-44E3-9099-C40C66FF867C}">
                  <a14:compatExt spid="_x0000_s6041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151037</xdr:rowOff>
    </xdr:from>
    <xdr:to>
      <xdr:col>10</xdr:col>
      <xdr:colOff>704850</xdr:colOff>
      <xdr:row>2</xdr:row>
      <xdr:rowOff>96612</xdr:rowOff>
    </xdr:to>
    <xdr:pic>
      <xdr:nvPicPr>
        <xdr:cNvPr id="619782" name="Picture 3"/>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675" y="208187"/>
          <a:ext cx="7524750" cy="1907725"/>
        </a:xfrm>
        <a:prstGeom prst="rect">
          <a:avLst/>
        </a:prstGeom>
        <a:noFill/>
        <a:ln w="9525">
          <a:noFill/>
          <a:miter lim="800000"/>
          <a:headEnd/>
          <a:tailEnd/>
        </a:ln>
      </xdr:spPr>
    </xdr:pic>
    <xdr:clientData/>
  </xdr:twoCellAnchor>
  <xdr:twoCellAnchor editAs="oneCell">
    <xdr:from>
      <xdr:col>5</xdr:col>
      <xdr:colOff>588137</xdr:colOff>
      <xdr:row>2</xdr:row>
      <xdr:rowOff>2809874</xdr:rowOff>
    </xdr:from>
    <xdr:to>
      <xdr:col>7</xdr:col>
      <xdr:colOff>140537</xdr:colOff>
      <xdr:row>4</xdr:row>
      <xdr:rowOff>324974</xdr:rowOff>
    </xdr:to>
    <xdr:pic>
      <xdr:nvPicPr>
        <xdr:cNvPr id="619783" name="Picture 27">
          <a:hlinkClick xmlns:r="http://schemas.openxmlformats.org/officeDocument/2006/relationships" r:id="rId2"/>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3693287" y="4829174"/>
          <a:ext cx="1076400" cy="1515600"/>
        </a:xfrm>
        <a:prstGeom prst="rect">
          <a:avLst/>
        </a:prstGeom>
        <a:noFill/>
        <a:ln w="9525">
          <a:solidFill>
            <a:srgbClr val="808080"/>
          </a:solidFill>
          <a:miter lim="800000"/>
          <a:headEnd/>
          <a:tailEnd/>
        </a:ln>
      </xdr:spPr>
    </xdr:pic>
    <xdr:clientData/>
  </xdr:twoCellAnchor>
  <xdr:twoCellAnchor editAs="oneCell">
    <xdr:from>
      <xdr:col>7</xdr:col>
      <xdr:colOff>361950</xdr:colOff>
      <xdr:row>2</xdr:row>
      <xdr:rowOff>2809875</xdr:rowOff>
    </xdr:from>
    <xdr:to>
      <xdr:col>8</xdr:col>
      <xdr:colOff>676275</xdr:colOff>
      <xdr:row>4</xdr:row>
      <xdr:rowOff>323850</xdr:rowOff>
    </xdr:to>
    <xdr:pic>
      <xdr:nvPicPr>
        <xdr:cNvPr id="619784" name="Picture 28" descr="demografische_fitness_01">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4991100" y="4829175"/>
          <a:ext cx="1076325" cy="1514475"/>
        </a:xfrm>
        <a:prstGeom prst="rect">
          <a:avLst/>
        </a:prstGeom>
        <a:noFill/>
        <a:ln w="9525">
          <a:solidFill>
            <a:srgbClr val="808080"/>
          </a:solidFill>
          <a:miter lim="800000"/>
          <a:headEnd/>
          <a:tailEnd/>
        </a:ln>
      </xdr:spPr>
    </xdr:pic>
    <xdr:clientData/>
  </xdr:twoCellAnchor>
  <xdr:twoCellAnchor editAs="oneCell">
    <xdr:from>
      <xdr:col>9</xdr:col>
      <xdr:colOff>114300</xdr:colOff>
      <xdr:row>2</xdr:row>
      <xdr:rowOff>2809875</xdr:rowOff>
    </xdr:from>
    <xdr:to>
      <xdr:col>10</xdr:col>
      <xdr:colOff>457200</xdr:colOff>
      <xdr:row>4</xdr:row>
      <xdr:rowOff>323850</xdr:rowOff>
    </xdr:to>
    <xdr:pic>
      <xdr:nvPicPr>
        <xdr:cNvPr id="619785" name="Picture 29" descr="generationen_balance_01">
          <a:hlinkClick xmlns:r="http://schemas.openxmlformats.org/officeDocument/2006/relationships" r:id="rId6"/>
        </xdr:cNvPr>
        <xdr:cNvPicPr>
          <a:picLocks noChangeAspect="1" noChangeArrowheads="1"/>
        </xdr:cNvPicPr>
      </xdr:nvPicPr>
      <xdr:blipFill>
        <a:blip xmlns:r="http://schemas.openxmlformats.org/officeDocument/2006/relationships" r:embed="rId7" cstate="print"/>
        <a:srcRect/>
        <a:stretch>
          <a:fillRect/>
        </a:stretch>
      </xdr:blipFill>
      <xdr:spPr bwMode="auto">
        <a:xfrm>
          <a:off x="6267450" y="4829175"/>
          <a:ext cx="1076325" cy="1514475"/>
        </a:xfrm>
        <a:prstGeom prst="rect">
          <a:avLst/>
        </a:prstGeom>
        <a:noFill/>
        <a:ln w="9525">
          <a:solidFill>
            <a:srgbClr val="808080"/>
          </a:solidFill>
          <a:miter lim="800000"/>
          <a:headEnd/>
          <a:tailEnd/>
        </a:ln>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bodyPr wrap="none" rtlCol="0"/>
      <a:lstStyle>
        <a:defPPr>
          <a:defRPr sz="800">
            <a:latin typeface="Calibri"/>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5.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3" Type="http://schemas.openxmlformats.org/officeDocument/2006/relationships/vmlDrawing" Target="../drawings/vmlDrawing3.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 Type="http://schemas.openxmlformats.org/officeDocument/2006/relationships/drawing" Target="../drawings/drawing6.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5" Type="http://schemas.openxmlformats.org/officeDocument/2006/relationships/ctrlProp" Target="../ctrlProps/ctrlProp56.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G795"/>
  <sheetViews>
    <sheetView showGridLines="0" showRowColHeaders="0" tabSelected="1" topLeftCell="B1" zoomScaleNormal="100" zoomScaleSheetLayoutView="75" workbookViewId="0">
      <selection activeCell="B1" sqref="B1:K1"/>
    </sheetView>
  </sheetViews>
  <sheetFormatPr baseColWidth="10" defaultRowHeight="13.2" x14ac:dyDescent="0.25"/>
  <cols>
    <col min="1" max="1" width="0.88671875" style="27" customWidth="1"/>
    <col min="10" max="10" width="11" customWidth="1"/>
    <col min="11" max="11" width="11.33203125" customWidth="1"/>
    <col min="12" max="12" width="0.88671875" style="27" customWidth="1"/>
    <col min="13" max="33" width="11.44140625" style="28"/>
  </cols>
  <sheetData>
    <row r="1" spans="1:33" s="3" customFormat="1" ht="4.5" customHeight="1" x14ac:dyDescent="0.25">
      <c r="A1" s="27"/>
      <c r="B1" s="96"/>
      <c r="C1" s="96"/>
      <c r="D1" s="96"/>
      <c r="E1" s="96"/>
      <c r="F1" s="96"/>
      <c r="G1" s="96"/>
      <c r="H1" s="96"/>
      <c r="I1" s="96"/>
      <c r="J1" s="96"/>
      <c r="K1" s="96"/>
      <c r="L1" s="27"/>
      <c r="M1" s="28"/>
      <c r="N1" s="28"/>
      <c r="O1" s="28"/>
      <c r="P1" s="28"/>
      <c r="Q1" s="28"/>
      <c r="R1" s="28"/>
      <c r="S1" s="28"/>
      <c r="T1" s="28"/>
      <c r="U1" s="28"/>
      <c r="V1" s="28"/>
      <c r="W1" s="28"/>
      <c r="X1" s="28"/>
      <c r="Y1" s="28"/>
      <c r="Z1" s="28"/>
      <c r="AA1" s="28"/>
      <c r="AB1" s="28"/>
      <c r="AC1" s="28"/>
      <c r="AD1" s="28"/>
      <c r="AE1" s="28"/>
      <c r="AF1" s="28"/>
      <c r="AG1" s="28"/>
    </row>
    <row r="2" spans="1:33" ht="155.1" customHeight="1" x14ac:dyDescent="0.25">
      <c r="A2" s="29"/>
      <c r="B2" s="97"/>
      <c r="C2" s="97"/>
      <c r="D2" s="97"/>
      <c r="E2" s="97"/>
      <c r="F2" s="97"/>
      <c r="G2" s="97"/>
      <c r="H2" s="97"/>
      <c r="I2" s="97"/>
      <c r="J2" s="97"/>
      <c r="K2" s="97"/>
    </row>
    <row r="3" spans="1:33" s="33" customFormat="1" ht="384" customHeight="1" x14ac:dyDescent="0.25">
      <c r="A3" s="30"/>
      <c r="B3" s="98" t="s">
        <v>109</v>
      </c>
      <c r="C3" s="98"/>
      <c r="D3" s="98"/>
      <c r="E3" s="98"/>
      <c r="F3" s="98"/>
      <c r="G3" s="98"/>
      <c r="H3" s="98"/>
      <c r="I3" s="98"/>
      <c r="J3" s="98"/>
      <c r="K3" s="98"/>
      <c r="L3" s="31"/>
      <c r="M3" s="32"/>
      <c r="N3" s="32"/>
      <c r="O3" s="32"/>
      <c r="P3" s="32"/>
      <c r="Q3" s="32"/>
      <c r="R3" s="32"/>
      <c r="S3" s="32"/>
      <c r="T3" s="32"/>
      <c r="U3" s="32"/>
      <c r="V3" s="32"/>
      <c r="W3" s="32"/>
      <c r="X3" s="32"/>
      <c r="Y3" s="32"/>
      <c r="Z3" s="32"/>
      <c r="AA3" s="32"/>
      <c r="AB3" s="32"/>
      <c r="AC3" s="32"/>
      <c r="AD3" s="32"/>
      <c r="AE3" s="32"/>
      <c r="AF3" s="32"/>
      <c r="AG3" s="32"/>
    </row>
    <row r="4" spans="1:33" s="33" customFormat="1" ht="69.900000000000006" customHeight="1" x14ac:dyDescent="0.25">
      <c r="A4" s="30"/>
      <c r="B4" s="99"/>
      <c r="C4" s="99"/>
      <c r="D4" s="99"/>
      <c r="E4" s="99"/>
      <c r="F4" s="99"/>
      <c r="G4" s="99"/>
      <c r="H4" s="99"/>
      <c r="I4" s="99"/>
      <c r="J4" s="99"/>
      <c r="K4" s="99"/>
      <c r="L4" s="31"/>
      <c r="M4" s="32"/>
      <c r="N4" s="32"/>
      <c r="O4" s="32"/>
      <c r="P4" s="32"/>
      <c r="Q4" s="32"/>
      <c r="R4" s="32"/>
      <c r="S4" s="32"/>
      <c r="T4" s="32"/>
      <c r="U4" s="32"/>
      <c r="V4" s="32"/>
      <c r="W4" s="32"/>
      <c r="X4" s="32"/>
      <c r="Y4" s="32"/>
      <c r="Z4" s="32"/>
      <c r="AA4" s="32"/>
      <c r="AB4" s="32"/>
      <c r="AC4" s="32"/>
      <c r="AD4" s="32"/>
      <c r="AE4" s="32"/>
      <c r="AF4" s="32"/>
      <c r="AG4" s="32"/>
    </row>
    <row r="5" spans="1:33" ht="23.1" customHeight="1" x14ac:dyDescent="0.3">
      <c r="A5" s="29"/>
      <c r="B5" s="34"/>
      <c r="C5" s="29"/>
      <c r="D5" s="29"/>
      <c r="E5" s="29"/>
      <c r="F5" s="29"/>
      <c r="G5" s="29"/>
      <c r="H5" s="29"/>
      <c r="I5" s="29"/>
      <c r="J5" s="29"/>
      <c r="K5" s="27"/>
    </row>
    <row r="6" spans="1:33" ht="15" customHeight="1" x14ac:dyDescent="0.25">
      <c r="A6" s="35"/>
      <c r="B6" s="36"/>
      <c r="C6" s="35"/>
      <c r="D6" s="35"/>
      <c r="E6" s="35"/>
      <c r="F6" s="35"/>
      <c r="G6" s="35"/>
      <c r="H6" s="35"/>
      <c r="I6" s="35"/>
      <c r="J6" s="35"/>
      <c r="K6" s="28"/>
      <c r="L6" s="28"/>
    </row>
    <row r="7" spans="1:33" ht="0.75" customHeight="1" x14ac:dyDescent="0.25">
      <c r="A7" s="35"/>
      <c r="B7" s="28"/>
      <c r="C7" s="35"/>
      <c r="D7" s="35"/>
      <c r="E7" s="35"/>
      <c r="F7" s="35"/>
      <c r="G7" s="35"/>
      <c r="H7" s="35"/>
      <c r="I7" s="35"/>
      <c r="J7" s="35"/>
      <c r="K7" s="28"/>
      <c r="L7" s="28"/>
    </row>
    <row r="8" spans="1:33" ht="13.8" hidden="1" x14ac:dyDescent="0.25">
      <c r="A8" s="35"/>
      <c r="B8" s="36"/>
      <c r="C8" s="35"/>
      <c r="D8" s="35"/>
      <c r="E8" s="35"/>
      <c r="F8" s="35"/>
      <c r="G8" s="35"/>
      <c r="H8" s="35"/>
      <c r="I8" s="35"/>
      <c r="J8" s="35"/>
      <c r="K8" s="28"/>
      <c r="L8" s="28"/>
    </row>
    <row r="9" spans="1:33" ht="14.4" hidden="1" x14ac:dyDescent="0.3">
      <c r="A9" s="35"/>
      <c r="B9" s="37"/>
      <c r="C9" s="35"/>
      <c r="D9" s="35"/>
      <c r="E9" s="35"/>
      <c r="F9" s="35"/>
      <c r="G9" s="35"/>
      <c r="H9" s="35"/>
      <c r="I9" s="35"/>
      <c r="J9" s="35"/>
      <c r="K9" s="28"/>
      <c r="L9" s="28"/>
    </row>
    <row r="10" spans="1:33" ht="14.4" hidden="1" x14ac:dyDescent="0.3">
      <c r="A10" s="35"/>
      <c r="B10" s="37"/>
      <c r="C10" s="35"/>
      <c r="D10" s="35"/>
      <c r="E10" s="35"/>
      <c r="F10" s="35"/>
      <c r="G10" s="35"/>
      <c r="H10" s="35"/>
      <c r="I10" s="35"/>
      <c r="J10" s="35"/>
      <c r="K10" s="28"/>
      <c r="L10" s="28"/>
    </row>
    <row r="11" spans="1:33" hidden="1" x14ac:dyDescent="0.25">
      <c r="A11" s="35"/>
      <c r="B11" s="35"/>
      <c r="C11" s="35"/>
      <c r="D11" s="35"/>
      <c r="E11" s="35"/>
      <c r="F11" s="35"/>
      <c r="G11" s="35"/>
      <c r="H11" s="35"/>
      <c r="I11" s="35"/>
      <c r="J11" s="35"/>
      <c r="K11" s="28"/>
      <c r="L11" s="28"/>
    </row>
    <row r="12" spans="1:33" hidden="1" x14ac:dyDescent="0.25">
      <c r="A12" s="35"/>
      <c r="B12" s="35"/>
      <c r="C12" s="35"/>
      <c r="D12" s="35"/>
      <c r="E12" s="35"/>
      <c r="F12" s="35"/>
      <c r="G12" s="35"/>
      <c r="H12" s="35"/>
      <c r="I12" s="35"/>
      <c r="J12" s="35"/>
      <c r="K12" s="28"/>
      <c r="L12" s="28"/>
    </row>
    <row r="13" spans="1:33" hidden="1" x14ac:dyDescent="0.25">
      <c r="A13" s="35"/>
      <c r="B13" s="35"/>
      <c r="C13" s="35"/>
      <c r="D13" s="35"/>
      <c r="E13" s="35"/>
      <c r="F13" s="35"/>
      <c r="G13" s="35"/>
      <c r="H13" s="35"/>
      <c r="I13" s="35"/>
      <c r="J13" s="35"/>
      <c r="K13" s="28"/>
      <c r="L13" s="28"/>
    </row>
    <row r="14" spans="1:33" hidden="1" x14ac:dyDescent="0.25">
      <c r="A14" s="35"/>
      <c r="B14" s="35"/>
      <c r="C14" s="35"/>
      <c r="D14" s="35"/>
      <c r="E14" s="35"/>
      <c r="F14" s="35"/>
      <c r="G14" s="35"/>
      <c r="H14" s="35"/>
      <c r="I14" s="35"/>
      <c r="J14" s="35"/>
      <c r="K14" s="28"/>
      <c r="L14" s="28"/>
    </row>
    <row r="15" spans="1:33" hidden="1" x14ac:dyDescent="0.25">
      <c r="A15" s="35"/>
      <c r="B15" s="35"/>
      <c r="C15" s="35"/>
      <c r="D15" s="35"/>
      <c r="E15" s="35"/>
      <c r="F15" s="35"/>
      <c r="G15" s="35"/>
      <c r="H15" s="35"/>
      <c r="I15" s="35"/>
      <c r="J15" s="35"/>
      <c r="K15" s="28"/>
      <c r="L15" s="28"/>
    </row>
    <row r="16" spans="1:33" hidden="1" x14ac:dyDescent="0.25">
      <c r="A16" s="35"/>
      <c r="B16" s="35"/>
      <c r="C16" s="35"/>
      <c r="D16" s="35"/>
      <c r="E16" s="35"/>
      <c r="F16" s="35"/>
      <c r="G16" s="35"/>
      <c r="H16" s="35"/>
      <c r="I16" s="35"/>
      <c r="J16" s="35"/>
      <c r="K16" s="28"/>
      <c r="L16" s="28"/>
    </row>
    <row r="17" spans="1:12" hidden="1" x14ac:dyDescent="0.25">
      <c r="A17" s="35"/>
      <c r="B17" s="35"/>
      <c r="C17" s="35"/>
      <c r="D17" s="35"/>
      <c r="E17" s="35"/>
      <c r="F17" s="35"/>
      <c r="G17" s="35"/>
      <c r="H17" s="35"/>
      <c r="I17" s="35"/>
      <c r="J17" s="35"/>
      <c r="K17" s="28"/>
      <c r="L17" s="28"/>
    </row>
    <row r="18" spans="1:12" hidden="1" x14ac:dyDescent="0.25">
      <c r="A18" s="35"/>
      <c r="B18" s="35"/>
      <c r="C18" s="35"/>
      <c r="D18" s="35"/>
      <c r="E18" s="35"/>
      <c r="F18" s="35"/>
      <c r="G18" s="35"/>
      <c r="H18" s="35"/>
      <c r="I18" s="35"/>
      <c r="J18" s="35"/>
      <c r="K18" s="28"/>
      <c r="L18" s="28"/>
    </row>
    <row r="19" spans="1:12" hidden="1" x14ac:dyDescent="0.25">
      <c r="A19" s="35"/>
      <c r="B19" s="35"/>
      <c r="C19" s="35"/>
      <c r="D19" s="35"/>
      <c r="E19" s="35"/>
      <c r="F19" s="35"/>
      <c r="G19" s="35"/>
      <c r="H19" s="35"/>
      <c r="I19" s="35"/>
      <c r="J19" s="35"/>
      <c r="K19" s="28"/>
      <c r="L19" s="28"/>
    </row>
    <row r="20" spans="1:12" hidden="1" x14ac:dyDescent="0.25">
      <c r="A20" s="35"/>
      <c r="B20" s="35"/>
      <c r="C20" s="35"/>
      <c r="D20" s="35"/>
      <c r="E20" s="35"/>
      <c r="F20" s="35"/>
      <c r="G20" s="35"/>
      <c r="H20" s="35"/>
      <c r="I20" s="35"/>
      <c r="J20" s="35"/>
      <c r="K20" s="28"/>
      <c r="L20" s="28"/>
    </row>
    <row r="21" spans="1:12" hidden="1" x14ac:dyDescent="0.25">
      <c r="A21" s="35"/>
      <c r="B21" s="35"/>
      <c r="C21" s="35"/>
      <c r="D21" s="35"/>
      <c r="E21" s="35"/>
      <c r="F21" s="35"/>
      <c r="G21" s="35"/>
      <c r="H21" s="35"/>
      <c r="I21" s="35"/>
      <c r="J21" s="35"/>
      <c r="K21" s="28"/>
      <c r="L21" s="28"/>
    </row>
    <row r="22" spans="1:12" hidden="1" x14ac:dyDescent="0.25">
      <c r="A22" s="28"/>
      <c r="B22" s="28"/>
      <c r="C22" s="28"/>
      <c r="D22" s="28"/>
      <c r="E22" s="28"/>
      <c r="F22" s="28"/>
      <c r="G22" s="28"/>
      <c r="H22" s="28"/>
      <c r="I22" s="28"/>
      <c r="J22" s="28"/>
      <c r="K22" s="28"/>
      <c r="L22" s="28"/>
    </row>
    <row r="23" spans="1:12" hidden="1" x14ac:dyDescent="0.25">
      <c r="A23" s="28"/>
      <c r="B23" s="28"/>
      <c r="C23" s="28"/>
      <c r="D23" s="28"/>
      <c r="E23" s="28"/>
      <c r="F23" s="28"/>
      <c r="G23" s="28"/>
      <c r="H23" s="28"/>
      <c r="I23" s="28"/>
      <c r="J23" s="28"/>
      <c r="K23" s="28"/>
      <c r="L23" s="28"/>
    </row>
    <row r="24" spans="1:12" hidden="1" x14ac:dyDescent="0.25">
      <c r="A24" s="28"/>
      <c r="B24" s="28"/>
      <c r="C24" s="28"/>
      <c r="D24" s="28"/>
      <c r="E24" s="28"/>
      <c r="F24" s="28"/>
      <c r="G24" s="28"/>
      <c r="H24" s="28"/>
      <c r="I24" s="28"/>
      <c r="J24" s="28"/>
      <c r="K24" s="28"/>
      <c r="L24" s="28"/>
    </row>
    <row r="25" spans="1:12" hidden="1" x14ac:dyDescent="0.25">
      <c r="A25" s="28"/>
      <c r="B25" s="28"/>
      <c r="C25" s="28"/>
      <c r="D25" s="28"/>
      <c r="E25" s="28"/>
      <c r="F25" s="28"/>
      <c r="G25" s="28"/>
      <c r="H25" s="28"/>
      <c r="I25" s="28"/>
      <c r="J25" s="28"/>
      <c r="K25" s="28"/>
      <c r="L25" s="28"/>
    </row>
    <row r="26" spans="1:12" hidden="1" x14ac:dyDescent="0.25">
      <c r="A26" s="28"/>
      <c r="B26" s="28"/>
      <c r="C26" s="28"/>
      <c r="D26" s="28"/>
      <c r="E26" s="28"/>
      <c r="F26" s="28"/>
      <c r="G26" s="28"/>
      <c r="H26" s="28"/>
      <c r="I26" s="28"/>
      <c r="J26" s="28"/>
      <c r="K26" s="28"/>
      <c r="L26" s="28"/>
    </row>
    <row r="27" spans="1:12" hidden="1" x14ac:dyDescent="0.25">
      <c r="A27" s="28"/>
      <c r="B27" s="28"/>
      <c r="C27" s="28"/>
      <c r="D27" s="28"/>
      <c r="E27" s="28"/>
      <c r="F27" s="28"/>
      <c r="G27" s="28"/>
      <c r="H27" s="28"/>
      <c r="I27" s="28"/>
      <c r="J27" s="28"/>
      <c r="K27" s="28"/>
      <c r="L27" s="28"/>
    </row>
    <row r="28" spans="1:12" hidden="1" x14ac:dyDescent="0.25">
      <c r="A28" s="28"/>
      <c r="B28" s="28"/>
      <c r="C28" s="28"/>
      <c r="D28" s="28"/>
      <c r="E28" s="28"/>
      <c r="F28" s="28"/>
      <c r="G28" s="28"/>
      <c r="H28" s="28"/>
      <c r="I28" s="28"/>
      <c r="J28" s="28"/>
      <c r="K28" s="28"/>
      <c r="L28" s="28"/>
    </row>
    <row r="29" spans="1:12" hidden="1" x14ac:dyDescent="0.25">
      <c r="A29" s="28"/>
      <c r="B29" s="28"/>
      <c r="C29" s="28"/>
      <c r="D29" s="28"/>
      <c r="E29" s="28"/>
      <c r="F29" s="28"/>
      <c r="G29" s="28"/>
      <c r="H29" s="28"/>
      <c r="I29" s="28"/>
      <c r="J29" s="28"/>
      <c r="K29" s="28"/>
      <c r="L29" s="28"/>
    </row>
    <row r="30" spans="1:12" x14ac:dyDescent="0.25">
      <c r="A30" s="28"/>
      <c r="B30" s="28"/>
      <c r="C30" s="28"/>
      <c r="D30" s="28"/>
      <c r="E30" s="28"/>
      <c r="F30" s="28"/>
      <c r="G30" s="28"/>
      <c r="H30" s="28"/>
      <c r="I30" s="28"/>
      <c r="J30" s="28"/>
      <c r="K30" s="28"/>
      <c r="L30" s="28"/>
    </row>
    <row r="31" spans="1:12" x14ac:dyDescent="0.25">
      <c r="A31" s="28"/>
      <c r="B31" s="28"/>
      <c r="C31" s="28"/>
      <c r="D31" s="28"/>
      <c r="E31" s="28"/>
      <c r="F31" s="28"/>
      <c r="G31" s="28"/>
      <c r="H31" s="28"/>
      <c r="I31" s="28"/>
      <c r="J31" s="28"/>
      <c r="K31" s="28"/>
      <c r="L31" s="28"/>
    </row>
    <row r="32" spans="1:12" x14ac:dyDescent="0.25">
      <c r="A32" s="28"/>
      <c r="B32" s="28"/>
      <c r="C32" s="28"/>
      <c r="D32" s="28"/>
      <c r="E32" s="28"/>
      <c r="F32" s="28"/>
      <c r="G32" s="28"/>
      <c r="H32" s="28"/>
      <c r="I32" s="28"/>
      <c r="J32" s="28"/>
      <c r="K32" s="28"/>
      <c r="L32" s="28"/>
    </row>
    <row r="33" spans="1:12" x14ac:dyDescent="0.25">
      <c r="A33" s="28"/>
      <c r="B33" s="28"/>
      <c r="C33" s="28"/>
      <c r="D33" s="28"/>
      <c r="E33" s="28"/>
      <c r="F33" s="28"/>
      <c r="G33" s="28"/>
      <c r="H33" s="28"/>
      <c r="I33" s="28"/>
      <c r="J33" s="28"/>
      <c r="K33" s="28"/>
      <c r="L33" s="28"/>
    </row>
    <row r="34" spans="1:12" x14ac:dyDescent="0.25">
      <c r="A34" s="28"/>
      <c r="B34" s="28"/>
      <c r="C34" s="28"/>
      <c r="D34" s="28"/>
      <c r="E34" s="28"/>
      <c r="F34" s="28"/>
      <c r="G34" s="28"/>
      <c r="H34" s="28"/>
      <c r="I34" s="28"/>
      <c r="J34" s="28"/>
      <c r="K34" s="28"/>
      <c r="L34" s="28"/>
    </row>
    <row r="35" spans="1:12" x14ac:dyDescent="0.25">
      <c r="A35" s="28"/>
      <c r="B35" s="28"/>
      <c r="C35" s="28"/>
      <c r="D35" s="28"/>
      <c r="E35" s="28"/>
      <c r="F35" s="28"/>
      <c r="G35" s="28"/>
      <c r="H35" s="28"/>
      <c r="I35" s="28"/>
      <c r="J35" s="28"/>
      <c r="K35" s="28"/>
      <c r="L35" s="28"/>
    </row>
    <row r="36" spans="1:12" x14ac:dyDescent="0.25">
      <c r="A36" s="28"/>
      <c r="B36" s="28"/>
      <c r="C36" s="28"/>
      <c r="D36" s="28"/>
      <c r="E36" s="28"/>
      <c r="F36" s="28"/>
      <c r="G36" s="28"/>
      <c r="H36" s="28"/>
      <c r="I36" s="28"/>
      <c r="J36" s="28"/>
      <c r="K36" s="28"/>
      <c r="L36" s="28"/>
    </row>
    <row r="37" spans="1:12" x14ac:dyDescent="0.25">
      <c r="A37" s="28"/>
      <c r="B37" s="28"/>
      <c r="C37" s="28"/>
      <c r="D37" s="28"/>
      <c r="E37" s="28"/>
      <c r="F37" s="28"/>
      <c r="G37" s="28"/>
      <c r="H37" s="28"/>
      <c r="I37" s="28"/>
      <c r="J37" s="28"/>
      <c r="K37" s="28"/>
      <c r="L37" s="28"/>
    </row>
    <row r="38" spans="1:12" x14ac:dyDescent="0.25">
      <c r="A38" s="28"/>
      <c r="B38" s="28"/>
      <c r="C38" s="28"/>
      <c r="D38" s="28"/>
      <c r="E38" s="28"/>
      <c r="F38" s="28"/>
      <c r="G38" s="28"/>
      <c r="H38" s="28"/>
      <c r="I38" s="28"/>
      <c r="J38" s="28"/>
      <c r="K38" s="28"/>
      <c r="L38" s="28"/>
    </row>
    <row r="39" spans="1:12" x14ac:dyDescent="0.25">
      <c r="A39" s="28"/>
      <c r="B39" s="28"/>
      <c r="C39" s="28"/>
      <c r="D39" s="28"/>
      <c r="E39" s="28"/>
      <c r="F39" s="28"/>
      <c r="G39" s="28"/>
      <c r="H39" s="28"/>
      <c r="I39" s="28"/>
      <c r="J39" s="28"/>
      <c r="K39" s="28"/>
      <c r="L39" s="28"/>
    </row>
    <row r="40" spans="1:12" x14ac:dyDescent="0.25">
      <c r="A40" s="28"/>
      <c r="B40" s="28"/>
      <c r="C40" s="28"/>
      <c r="D40" s="28"/>
      <c r="E40" s="28"/>
      <c r="F40" s="28"/>
      <c r="G40" s="28"/>
      <c r="H40" s="28"/>
      <c r="I40" s="28"/>
      <c r="J40" s="28"/>
      <c r="K40" s="28"/>
      <c r="L40" s="28"/>
    </row>
    <row r="41" spans="1:12" x14ac:dyDescent="0.25">
      <c r="A41" s="28"/>
      <c r="B41" s="28"/>
      <c r="C41" s="28"/>
      <c r="D41" s="28"/>
      <c r="E41" s="28"/>
      <c r="F41" s="28"/>
      <c r="G41" s="28"/>
      <c r="H41" s="28"/>
      <c r="I41" s="28"/>
      <c r="J41" s="28"/>
      <c r="K41" s="28"/>
      <c r="L41" s="28"/>
    </row>
    <row r="42" spans="1:12" x14ac:dyDescent="0.25">
      <c r="A42" s="28"/>
      <c r="B42" s="28"/>
      <c r="C42" s="28"/>
      <c r="D42" s="28"/>
      <c r="E42" s="28"/>
      <c r="F42" s="28"/>
      <c r="G42" s="28"/>
      <c r="H42" s="28"/>
      <c r="I42" s="28"/>
      <c r="J42" s="28"/>
      <c r="K42" s="28"/>
      <c r="L42" s="28"/>
    </row>
    <row r="43" spans="1:12" x14ac:dyDescent="0.25">
      <c r="A43" s="28"/>
      <c r="B43" s="28"/>
      <c r="C43" s="28"/>
      <c r="D43" s="28"/>
      <c r="E43" s="28"/>
      <c r="F43" s="28"/>
      <c r="G43" s="28"/>
      <c r="H43" s="28"/>
      <c r="I43" s="28"/>
      <c r="J43" s="28"/>
      <c r="K43" s="28"/>
      <c r="L43" s="28"/>
    </row>
    <row r="44" spans="1:12" x14ac:dyDescent="0.25">
      <c r="A44" s="28"/>
      <c r="B44" s="28"/>
      <c r="C44" s="28"/>
      <c r="D44" s="28"/>
      <c r="E44" s="28"/>
      <c r="F44" s="28"/>
      <c r="G44" s="28"/>
      <c r="H44" s="28"/>
      <c r="I44" s="28"/>
      <c r="J44" s="28"/>
      <c r="K44" s="28"/>
      <c r="L44" s="28"/>
    </row>
    <row r="45" spans="1:12" x14ac:dyDescent="0.25">
      <c r="A45" s="28"/>
      <c r="B45" s="28"/>
      <c r="C45" s="28"/>
      <c r="D45" s="28"/>
      <c r="E45" s="28"/>
      <c r="F45" s="28"/>
      <c r="G45" s="28"/>
      <c r="H45" s="28"/>
      <c r="I45" s="28"/>
      <c r="J45" s="28"/>
      <c r="K45" s="28"/>
      <c r="L45" s="28"/>
    </row>
    <row r="46" spans="1:12" x14ac:dyDescent="0.25">
      <c r="A46" s="28"/>
      <c r="B46" s="28"/>
      <c r="C46" s="28"/>
      <c r="D46" s="28"/>
      <c r="E46" s="28"/>
      <c r="F46" s="28"/>
      <c r="G46" s="28"/>
      <c r="H46" s="28"/>
      <c r="I46" s="28"/>
      <c r="J46" s="28"/>
      <c r="K46" s="28"/>
      <c r="L46" s="28"/>
    </row>
    <row r="47" spans="1:12" x14ac:dyDescent="0.25">
      <c r="A47" s="28"/>
      <c r="B47" s="28"/>
      <c r="C47" s="28"/>
      <c r="D47" s="28"/>
      <c r="E47" s="28"/>
      <c r="F47" s="28"/>
      <c r="G47" s="28"/>
      <c r="H47" s="28"/>
      <c r="I47" s="28"/>
      <c r="J47" s="28"/>
      <c r="K47" s="28"/>
      <c r="L47" s="28"/>
    </row>
    <row r="48" spans="1:12" x14ac:dyDescent="0.25">
      <c r="A48" s="28"/>
      <c r="B48" s="28"/>
      <c r="C48" s="28"/>
      <c r="D48" s="28"/>
      <c r="E48" s="28"/>
      <c r="F48" s="28"/>
      <c r="G48" s="28"/>
      <c r="H48" s="28"/>
      <c r="I48" s="28"/>
      <c r="J48" s="28"/>
      <c r="K48" s="28"/>
      <c r="L48" s="28"/>
    </row>
    <row r="49" spans="1:12" x14ac:dyDescent="0.25">
      <c r="A49" s="28"/>
      <c r="B49" s="28"/>
      <c r="C49" s="28"/>
      <c r="D49" s="28"/>
      <c r="E49" s="28"/>
      <c r="F49" s="28"/>
      <c r="G49" s="28"/>
      <c r="H49" s="28"/>
      <c r="I49" s="28"/>
      <c r="J49" s="28"/>
      <c r="K49" s="28"/>
      <c r="L49" s="28"/>
    </row>
    <row r="50" spans="1:12" x14ac:dyDescent="0.25">
      <c r="A50" s="28"/>
      <c r="B50" s="28"/>
      <c r="C50" s="28"/>
      <c r="D50" s="28"/>
      <c r="E50" s="28"/>
      <c r="F50" s="28"/>
      <c r="G50" s="28"/>
      <c r="H50" s="28"/>
      <c r="I50" s="28"/>
      <c r="J50" s="28"/>
      <c r="K50" s="28"/>
      <c r="L50" s="28"/>
    </row>
    <row r="51" spans="1:12" x14ac:dyDescent="0.25">
      <c r="A51" s="28"/>
      <c r="B51" s="28"/>
      <c r="C51" s="28"/>
      <c r="D51" s="28"/>
      <c r="E51" s="28"/>
      <c r="F51" s="28"/>
      <c r="G51" s="28"/>
      <c r="H51" s="28"/>
      <c r="I51" s="28"/>
      <c r="J51" s="28"/>
      <c r="K51" s="28"/>
      <c r="L51" s="28"/>
    </row>
    <row r="52" spans="1:12" x14ac:dyDescent="0.25">
      <c r="A52" s="28"/>
      <c r="B52" s="28"/>
      <c r="C52" s="28"/>
      <c r="D52" s="28"/>
      <c r="E52" s="28"/>
      <c r="F52" s="28"/>
      <c r="G52" s="28"/>
      <c r="H52" s="28"/>
      <c r="I52" s="28"/>
      <c r="J52" s="28"/>
      <c r="K52" s="28"/>
      <c r="L52" s="28"/>
    </row>
    <row r="53" spans="1:12" x14ac:dyDescent="0.25">
      <c r="A53" s="28"/>
      <c r="B53" s="28"/>
      <c r="C53" s="28"/>
      <c r="D53" s="28"/>
      <c r="E53" s="28"/>
      <c r="F53" s="28"/>
      <c r="G53" s="28"/>
      <c r="H53" s="28"/>
      <c r="I53" s="28"/>
      <c r="J53" s="28"/>
      <c r="K53" s="28"/>
      <c r="L53" s="28"/>
    </row>
    <row r="54" spans="1:12" x14ac:dyDescent="0.25">
      <c r="A54" s="28"/>
      <c r="B54" s="28"/>
      <c r="C54" s="28"/>
      <c r="D54" s="28"/>
      <c r="E54" s="28"/>
      <c r="F54" s="28"/>
      <c r="G54" s="28"/>
      <c r="H54" s="28"/>
      <c r="I54" s="28"/>
      <c r="J54" s="28"/>
      <c r="K54" s="28"/>
      <c r="L54" s="28"/>
    </row>
    <row r="55" spans="1:12" x14ac:dyDescent="0.25">
      <c r="A55" s="28"/>
      <c r="B55" s="28"/>
      <c r="C55" s="28"/>
      <c r="D55" s="28"/>
      <c r="E55" s="28"/>
      <c r="F55" s="28"/>
      <c r="G55" s="28"/>
      <c r="H55" s="28"/>
      <c r="I55" s="28"/>
      <c r="J55" s="28"/>
      <c r="K55" s="28"/>
      <c r="L55" s="28"/>
    </row>
    <row r="56" spans="1:12" x14ac:dyDescent="0.25">
      <c r="A56" s="28"/>
      <c r="B56" s="28"/>
      <c r="C56" s="28"/>
      <c r="D56" s="28"/>
      <c r="E56" s="28"/>
      <c r="F56" s="28"/>
      <c r="G56" s="28"/>
      <c r="H56" s="28"/>
      <c r="I56" s="28"/>
      <c r="J56" s="28"/>
      <c r="K56" s="28"/>
      <c r="L56" s="28"/>
    </row>
    <row r="57" spans="1:12" x14ac:dyDescent="0.25">
      <c r="A57" s="28"/>
      <c r="B57" s="28"/>
      <c r="C57" s="28"/>
      <c r="D57" s="28"/>
      <c r="E57" s="28"/>
      <c r="F57" s="28"/>
      <c r="G57" s="28"/>
      <c r="H57" s="28"/>
      <c r="I57" s="28"/>
      <c r="J57" s="28"/>
      <c r="K57" s="28"/>
      <c r="L57" s="28"/>
    </row>
    <row r="58" spans="1:12" x14ac:dyDescent="0.25">
      <c r="A58" s="28"/>
      <c r="B58" s="28"/>
      <c r="C58" s="28"/>
      <c r="D58" s="28"/>
      <c r="E58" s="28"/>
      <c r="F58" s="28"/>
      <c r="G58" s="28"/>
      <c r="H58" s="28"/>
      <c r="I58" s="28"/>
      <c r="J58" s="28"/>
      <c r="K58" s="28"/>
      <c r="L58" s="28"/>
    </row>
    <row r="59" spans="1:12" x14ac:dyDescent="0.25">
      <c r="A59" s="28"/>
      <c r="B59" s="28"/>
      <c r="C59" s="28"/>
      <c r="D59" s="28"/>
      <c r="E59" s="28"/>
      <c r="F59" s="28"/>
      <c r="G59" s="28"/>
      <c r="H59" s="28"/>
      <c r="I59" s="28"/>
      <c r="J59" s="28"/>
      <c r="K59" s="28"/>
      <c r="L59" s="28"/>
    </row>
    <row r="60" spans="1:12" x14ac:dyDescent="0.25">
      <c r="A60" s="28"/>
      <c r="B60" s="28"/>
      <c r="C60" s="28"/>
      <c r="D60" s="28"/>
      <c r="E60" s="28"/>
      <c r="F60" s="28"/>
      <c r="G60" s="28"/>
      <c r="H60" s="28"/>
      <c r="I60" s="28"/>
      <c r="J60" s="28"/>
      <c r="K60" s="28"/>
      <c r="L60" s="28"/>
    </row>
    <row r="61" spans="1:12" x14ac:dyDescent="0.25">
      <c r="A61" s="28"/>
      <c r="B61" s="28"/>
      <c r="C61" s="28"/>
      <c r="D61" s="28"/>
      <c r="E61" s="28"/>
      <c r="F61" s="28"/>
      <c r="G61" s="28"/>
      <c r="H61" s="28"/>
      <c r="I61" s="28"/>
      <c r="J61" s="28"/>
      <c r="K61" s="28"/>
      <c r="L61" s="28"/>
    </row>
    <row r="62" spans="1:12" x14ac:dyDescent="0.25">
      <c r="A62" s="28"/>
      <c r="B62" s="28"/>
      <c r="C62" s="28"/>
      <c r="D62" s="28"/>
      <c r="E62" s="28"/>
      <c r="F62" s="28"/>
      <c r="G62" s="28"/>
      <c r="H62" s="28"/>
      <c r="I62" s="28"/>
      <c r="J62" s="28"/>
      <c r="K62" s="28"/>
      <c r="L62" s="28"/>
    </row>
    <row r="63" spans="1:12" x14ac:dyDescent="0.25">
      <c r="A63" s="28"/>
      <c r="B63" s="28"/>
      <c r="C63" s="28"/>
      <c r="D63" s="28"/>
      <c r="E63" s="28"/>
      <c r="F63" s="28"/>
      <c r="G63" s="28"/>
      <c r="H63" s="28"/>
      <c r="I63" s="28"/>
      <c r="J63" s="28"/>
      <c r="K63" s="28"/>
      <c r="L63" s="28"/>
    </row>
    <row r="64" spans="1:12" x14ac:dyDescent="0.25">
      <c r="A64" s="28"/>
      <c r="B64" s="28"/>
      <c r="C64" s="28"/>
      <c r="D64" s="28"/>
      <c r="E64" s="28"/>
      <c r="F64" s="28"/>
      <c r="G64" s="28"/>
      <c r="H64" s="28"/>
      <c r="I64" s="28"/>
      <c r="J64" s="28"/>
      <c r="K64" s="28"/>
      <c r="L64" s="28"/>
    </row>
    <row r="65" spans="1:12" x14ac:dyDescent="0.25">
      <c r="A65" s="28"/>
      <c r="B65" s="28"/>
      <c r="C65" s="28"/>
      <c r="D65" s="28"/>
      <c r="E65" s="28"/>
      <c r="F65" s="28"/>
      <c r="G65" s="28"/>
      <c r="H65" s="28"/>
      <c r="I65" s="28"/>
      <c r="J65" s="28"/>
      <c r="K65" s="28"/>
      <c r="L65" s="28"/>
    </row>
    <row r="66" spans="1:12" x14ac:dyDescent="0.25">
      <c r="A66" s="28"/>
      <c r="B66" s="28"/>
      <c r="C66" s="28"/>
      <c r="D66" s="28"/>
      <c r="E66" s="28"/>
      <c r="F66" s="28"/>
      <c r="G66" s="28"/>
      <c r="H66" s="28"/>
      <c r="I66" s="28"/>
      <c r="J66" s="28"/>
      <c r="K66" s="28"/>
      <c r="L66" s="28"/>
    </row>
    <row r="67" spans="1:12" x14ac:dyDescent="0.25">
      <c r="A67" s="28"/>
      <c r="B67" s="28"/>
      <c r="C67" s="28"/>
      <c r="D67" s="28"/>
      <c r="E67" s="28"/>
      <c r="F67" s="28"/>
      <c r="G67" s="28"/>
      <c r="H67" s="28"/>
      <c r="I67" s="28"/>
      <c r="J67" s="28"/>
      <c r="K67" s="28"/>
      <c r="L67" s="28"/>
    </row>
    <row r="68" spans="1:12" x14ac:dyDescent="0.25">
      <c r="A68" s="28"/>
      <c r="B68" s="28"/>
      <c r="C68" s="28"/>
      <c r="D68" s="28"/>
      <c r="E68" s="28"/>
      <c r="F68" s="28"/>
      <c r="G68" s="28"/>
      <c r="H68" s="28"/>
      <c r="I68" s="28"/>
      <c r="J68" s="28"/>
      <c r="K68" s="28"/>
      <c r="L68" s="28"/>
    </row>
    <row r="69" spans="1:12" x14ac:dyDescent="0.25">
      <c r="A69" s="28"/>
      <c r="B69" s="28"/>
      <c r="C69" s="28"/>
      <c r="D69" s="28"/>
      <c r="E69" s="28"/>
      <c r="F69" s="28"/>
      <c r="G69" s="28"/>
      <c r="H69" s="28"/>
      <c r="I69" s="28"/>
      <c r="J69" s="28"/>
      <c r="K69" s="28"/>
      <c r="L69" s="28"/>
    </row>
    <row r="70" spans="1:12" x14ac:dyDescent="0.25">
      <c r="A70" s="28"/>
      <c r="B70" s="28"/>
      <c r="C70" s="28"/>
      <c r="D70" s="28"/>
      <c r="E70" s="28"/>
      <c r="F70" s="28"/>
      <c r="G70" s="28"/>
      <c r="H70" s="28"/>
      <c r="I70" s="28"/>
      <c r="J70" s="28"/>
      <c r="K70" s="28"/>
      <c r="L70" s="28"/>
    </row>
    <row r="71" spans="1:12" x14ac:dyDescent="0.25">
      <c r="A71" s="28"/>
      <c r="B71" s="28"/>
      <c r="C71" s="28"/>
      <c r="D71" s="28"/>
      <c r="E71" s="28"/>
      <c r="F71" s="28"/>
      <c r="G71" s="28"/>
      <c r="H71" s="28"/>
      <c r="I71" s="28"/>
      <c r="J71" s="28"/>
      <c r="K71" s="28"/>
      <c r="L71" s="28"/>
    </row>
    <row r="72" spans="1:12" x14ac:dyDescent="0.25">
      <c r="A72" s="28"/>
      <c r="B72" s="28"/>
      <c r="C72" s="28"/>
      <c r="D72" s="28"/>
      <c r="E72" s="28"/>
      <c r="F72" s="28"/>
      <c r="G72" s="28"/>
      <c r="H72" s="28"/>
      <c r="I72" s="28"/>
      <c r="J72" s="28"/>
      <c r="K72" s="28"/>
      <c r="L72" s="28"/>
    </row>
    <row r="73" spans="1:12" x14ac:dyDescent="0.25">
      <c r="A73" s="28"/>
      <c r="B73" s="28"/>
      <c r="C73" s="28"/>
      <c r="D73" s="28"/>
      <c r="E73" s="28"/>
      <c r="F73" s="28"/>
      <c r="G73" s="28"/>
      <c r="H73" s="28"/>
      <c r="I73" s="28"/>
      <c r="J73" s="28"/>
      <c r="K73" s="28"/>
      <c r="L73" s="28"/>
    </row>
    <row r="74" spans="1:12" x14ac:dyDescent="0.25">
      <c r="A74" s="28"/>
      <c r="B74" s="28"/>
      <c r="C74" s="28"/>
      <c r="D74" s="28"/>
      <c r="E74" s="28"/>
      <c r="F74" s="28"/>
      <c r="G74" s="28"/>
      <c r="H74" s="28"/>
      <c r="I74" s="28"/>
      <c r="J74" s="28"/>
      <c r="K74" s="28"/>
      <c r="L74" s="28"/>
    </row>
    <row r="75" spans="1:12" x14ac:dyDescent="0.25">
      <c r="A75" s="28"/>
      <c r="B75" s="28"/>
      <c r="C75" s="28"/>
      <c r="D75" s="28"/>
      <c r="E75" s="28"/>
      <c r="F75" s="28"/>
      <c r="G75" s="28"/>
      <c r="H75" s="28"/>
      <c r="I75" s="28"/>
      <c r="J75" s="28"/>
      <c r="K75" s="28"/>
      <c r="L75" s="28"/>
    </row>
    <row r="76" spans="1:12" x14ac:dyDescent="0.25">
      <c r="A76" s="28"/>
      <c r="B76" s="28"/>
      <c r="C76" s="28"/>
      <c r="D76" s="28"/>
      <c r="E76" s="28"/>
      <c r="F76" s="28"/>
      <c r="G76" s="28"/>
      <c r="H76" s="28"/>
      <c r="I76" s="28"/>
      <c r="J76" s="28"/>
      <c r="K76" s="28"/>
      <c r="L76" s="28"/>
    </row>
    <row r="77" spans="1:12" x14ac:dyDescent="0.25">
      <c r="A77" s="28"/>
      <c r="B77" s="28"/>
      <c r="C77" s="28"/>
      <c r="D77" s="28"/>
      <c r="E77" s="28"/>
      <c r="F77" s="28"/>
      <c r="G77" s="28"/>
      <c r="H77" s="28"/>
      <c r="I77" s="28"/>
      <c r="J77" s="28"/>
      <c r="K77" s="28"/>
      <c r="L77" s="28"/>
    </row>
    <row r="78" spans="1:12" x14ac:dyDescent="0.25">
      <c r="A78" s="28"/>
      <c r="B78" s="28"/>
      <c r="C78" s="28"/>
      <c r="D78" s="28"/>
      <c r="E78" s="28"/>
      <c r="F78" s="28"/>
      <c r="G78" s="28"/>
      <c r="H78" s="28"/>
      <c r="I78" s="28"/>
      <c r="J78" s="28"/>
      <c r="K78" s="28"/>
      <c r="L78" s="28"/>
    </row>
    <row r="79" spans="1:12" x14ac:dyDescent="0.25">
      <c r="A79" s="28"/>
      <c r="B79" s="28"/>
      <c r="C79" s="28"/>
      <c r="D79" s="28"/>
      <c r="E79" s="28"/>
      <c r="F79" s="28"/>
      <c r="G79" s="28"/>
      <c r="H79" s="28"/>
      <c r="I79" s="28"/>
      <c r="J79" s="28"/>
      <c r="K79" s="28"/>
      <c r="L79" s="28"/>
    </row>
    <row r="80" spans="1:12" x14ac:dyDescent="0.25">
      <c r="A80" s="28"/>
      <c r="B80" s="28"/>
      <c r="C80" s="28"/>
      <c r="D80" s="28"/>
      <c r="E80" s="28"/>
      <c r="F80" s="28"/>
      <c r="G80" s="28"/>
      <c r="H80" s="28"/>
      <c r="I80" s="28"/>
      <c r="J80" s="28"/>
      <c r="K80" s="28"/>
      <c r="L80" s="28"/>
    </row>
    <row r="81" spans="1:12" x14ac:dyDescent="0.25">
      <c r="A81" s="28"/>
      <c r="B81" s="28"/>
      <c r="C81" s="28"/>
      <c r="D81" s="28"/>
      <c r="E81" s="28"/>
      <c r="F81" s="28"/>
      <c r="G81" s="28"/>
      <c r="H81" s="28"/>
      <c r="I81" s="28"/>
      <c r="J81" s="28"/>
      <c r="K81" s="28"/>
      <c r="L81" s="28"/>
    </row>
    <row r="82" spans="1:12" x14ac:dyDescent="0.25">
      <c r="A82" s="28"/>
      <c r="B82" s="28"/>
      <c r="C82" s="28"/>
      <c r="D82" s="28"/>
      <c r="E82" s="28"/>
      <c r="F82" s="28"/>
      <c r="G82" s="28"/>
      <c r="H82" s="28"/>
      <c r="I82" s="28"/>
      <c r="J82" s="28"/>
      <c r="K82" s="28"/>
      <c r="L82" s="28"/>
    </row>
    <row r="83" spans="1:12" x14ac:dyDescent="0.25">
      <c r="A83" s="28"/>
      <c r="B83" s="28"/>
      <c r="C83" s="28"/>
      <c r="D83" s="28"/>
      <c r="E83" s="28"/>
      <c r="F83" s="28"/>
      <c r="G83" s="28"/>
      <c r="H83" s="28"/>
      <c r="I83" s="28"/>
      <c r="J83" s="28"/>
      <c r="K83" s="28"/>
      <c r="L83" s="28"/>
    </row>
    <row r="84" spans="1:12" x14ac:dyDescent="0.25">
      <c r="A84" s="28"/>
      <c r="B84" s="28"/>
      <c r="C84" s="28"/>
      <c r="D84" s="28"/>
      <c r="E84" s="28"/>
      <c r="F84" s="28"/>
      <c r="G84" s="28"/>
      <c r="H84" s="28"/>
      <c r="I84" s="28"/>
      <c r="J84" s="28"/>
      <c r="K84" s="28"/>
      <c r="L84" s="28"/>
    </row>
    <row r="85" spans="1:12" x14ac:dyDescent="0.25">
      <c r="A85" s="28"/>
      <c r="B85" s="28"/>
      <c r="C85" s="28"/>
      <c r="D85" s="28"/>
      <c r="E85" s="28"/>
      <c r="F85" s="28"/>
      <c r="G85" s="28"/>
      <c r="H85" s="28"/>
      <c r="I85" s="28"/>
      <c r="J85" s="28"/>
      <c r="K85" s="28"/>
      <c r="L85" s="28"/>
    </row>
    <row r="86" spans="1:12" x14ac:dyDescent="0.25">
      <c r="A86" s="28"/>
      <c r="B86" s="28"/>
      <c r="C86" s="28"/>
      <c r="D86" s="28"/>
      <c r="E86" s="28"/>
      <c r="F86" s="28"/>
      <c r="G86" s="28"/>
      <c r="H86" s="28"/>
      <c r="I86" s="28"/>
      <c r="J86" s="28"/>
      <c r="K86" s="28"/>
      <c r="L86" s="28"/>
    </row>
    <row r="87" spans="1:12" x14ac:dyDescent="0.25">
      <c r="A87" s="28"/>
      <c r="B87" s="28"/>
      <c r="C87" s="28"/>
      <c r="D87" s="28"/>
      <c r="E87" s="28"/>
      <c r="F87" s="28"/>
      <c r="G87" s="28"/>
      <c r="H87" s="28"/>
      <c r="I87" s="28"/>
      <c r="J87" s="28"/>
      <c r="K87" s="28"/>
      <c r="L87" s="28"/>
    </row>
    <row r="88" spans="1:12" x14ac:dyDescent="0.25">
      <c r="A88" s="28"/>
      <c r="B88" s="28"/>
      <c r="C88" s="28"/>
      <c r="D88" s="28"/>
      <c r="E88" s="28"/>
      <c r="F88" s="28"/>
      <c r="G88" s="28"/>
      <c r="H88" s="28"/>
      <c r="I88" s="28"/>
      <c r="J88" s="28"/>
      <c r="K88" s="28"/>
      <c r="L88" s="28"/>
    </row>
    <row r="89" spans="1:12" x14ac:dyDescent="0.25">
      <c r="A89" s="28"/>
      <c r="B89" s="28"/>
      <c r="C89" s="28"/>
      <c r="D89" s="28"/>
      <c r="E89" s="28"/>
      <c r="F89" s="28"/>
      <c r="G89" s="28"/>
      <c r="H89" s="28"/>
      <c r="I89" s="28"/>
      <c r="J89" s="28"/>
      <c r="K89" s="28"/>
      <c r="L89" s="28"/>
    </row>
    <row r="90" spans="1:12" x14ac:dyDescent="0.25">
      <c r="A90" s="28"/>
      <c r="B90" s="28"/>
      <c r="C90" s="28"/>
      <c r="D90" s="28"/>
      <c r="E90" s="28"/>
      <c r="F90" s="28"/>
      <c r="G90" s="28"/>
      <c r="H90" s="28"/>
      <c r="I90" s="28"/>
      <c r="J90" s="28"/>
      <c r="K90" s="28"/>
      <c r="L90" s="28"/>
    </row>
    <row r="91" spans="1:12" x14ac:dyDescent="0.25">
      <c r="A91" s="28"/>
      <c r="B91" s="28"/>
      <c r="C91" s="28"/>
      <c r="D91" s="28"/>
      <c r="E91" s="28"/>
      <c r="F91" s="28"/>
      <c r="G91" s="28"/>
      <c r="H91" s="28"/>
      <c r="I91" s="28"/>
      <c r="J91" s="28"/>
      <c r="K91" s="28"/>
      <c r="L91" s="28"/>
    </row>
    <row r="92" spans="1:12" x14ac:dyDescent="0.25">
      <c r="A92" s="28"/>
      <c r="B92" s="28"/>
      <c r="C92" s="28"/>
      <c r="D92" s="28"/>
      <c r="E92" s="28"/>
      <c r="F92" s="28"/>
      <c r="G92" s="28"/>
      <c r="H92" s="28"/>
      <c r="I92" s="28"/>
      <c r="J92" s="28"/>
      <c r="K92" s="28"/>
      <c r="L92" s="28"/>
    </row>
    <row r="93" spans="1:12" x14ac:dyDescent="0.25">
      <c r="A93" s="28"/>
      <c r="B93" s="28"/>
      <c r="C93" s="28"/>
      <c r="D93" s="28"/>
      <c r="E93" s="28"/>
      <c r="F93" s="28"/>
      <c r="G93" s="28"/>
      <c r="H93" s="28"/>
      <c r="I93" s="28"/>
      <c r="J93" s="28"/>
      <c r="K93" s="28"/>
      <c r="L93" s="28"/>
    </row>
    <row r="94" spans="1:12" x14ac:dyDescent="0.25">
      <c r="A94" s="28"/>
      <c r="B94" s="28"/>
      <c r="C94" s="28"/>
      <c r="D94" s="28"/>
      <c r="E94" s="28"/>
      <c r="F94" s="28"/>
      <c r="G94" s="28"/>
      <c r="H94" s="28"/>
      <c r="I94" s="28"/>
      <c r="J94" s="28"/>
      <c r="K94" s="28"/>
      <c r="L94" s="28"/>
    </row>
    <row r="95" spans="1:12" x14ac:dyDescent="0.25">
      <c r="A95" s="28"/>
      <c r="B95" s="28"/>
      <c r="C95" s="28"/>
      <c r="D95" s="28"/>
      <c r="E95" s="28"/>
      <c r="F95" s="28"/>
      <c r="G95" s="28"/>
      <c r="H95" s="28"/>
      <c r="I95" s="28"/>
      <c r="J95" s="28"/>
      <c r="K95" s="28"/>
      <c r="L95" s="28"/>
    </row>
    <row r="96" spans="1:12" x14ac:dyDescent="0.25">
      <c r="A96" s="28"/>
      <c r="B96" s="28"/>
      <c r="C96" s="28"/>
      <c r="D96" s="28"/>
      <c r="E96" s="28"/>
      <c r="F96" s="28"/>
      <c r="G96" s="28"/>
      <c r="H96" s="28"/>
      <c r="I96" s="28"/>
      <c r="J96" s="28"/>
      <c r="K96" s="28"/>
      <c r="L96" s="28"/>
    </row>
    <row r="97" spans="1:12" x14ac:dyDescent="0.25">
      <c r="A97" s="28"/>
      <c r="B97" s="28"/>
      <c r="C97" s="28"/>
      <c r="D97" s="28"/>
      <c r="E97" s="28"/>
      <c r="F97" s="28"/>
      <c r="G97" s="28"/>
      <c r="H97" s="28"/>
      <c r="I97" s="28"/>
      <c r="J97" s="28"/>
      <c r="K97" s="28"/>
      <c r="L97" s="28"/>
    </row>
    <row r="98" spans="1:12" x14ac:dyDescent="0.25">
      <c r="A98" s="28"/>
      <c r="B98" s="28"/>
      <c r="C98" s="28"/>
      <c r="D98" s="28"/>
      <c r="E98" s="28"/>
      <c r="F98" s="28"/>
      <c r="G98" s="28"/>
      <c r="H98" s="28"/>
      <c r="I98" s="28"/>
      <c r="J98" s="28"/>
      <c r="K98" s="28"/>
      <c r="L98" s="28"/>
    </row>
    <row r="99" spans="1:12" x14ac:dyDescent="0.25">
      <c r="A99" s="28"/>
      <c r="B99" s="28"/>
      <c r="C99" s="28"/>
      <c r="D99" s="28"/>
      <c r="E99" s="28"/>
      <c r="F99" s="28"/>
      <c r="G99" s="28"/>
      <c r="H99" s="28"/>
      <c r="I99" s="28"/>
      <c r="J99" s="28"/>
      <c r="K99" s="28"/>
      <c r="L99" s="28"/>
    </row>
    <row r="100" spans="1:12" x14ac:dyDescent="0.25">
      <c r="A100" s="28"/>
      <c r="B100" s="28"/>
      <c r="C100" s="28"/>
      <c r="D100" s="28"/>
      <c r="E100" s="28"/>
      <c r="F100" s="28"/>
      <c r="G100" s="28"/>
      <c r="H100" s="28"/>
      <c r="I100" s="28"/>
      <c r="J100" s="28"/>
      <c r="K100" s="28"/>
      <c r="L100" s="28"/>
    </row>
    <row r="101" spans="1:12" x14ac:dyDescent="0.25">
      <c r="A101" s="28"/>
      <c r="B101" s="28"/>
      <c r="C101" s="28"/>
      <c r="D101" s="28"/>
      <c r="E101" s="28"/>
      <c r="F101" s="28"/>
      <c r="G101" s="28"/>
      <c r="H101" s="28"/>
      <c r="I101" s="28"/>
      <c r="J101" s="28"/>
      <c r="K101" s="28"/>
      <c r="L101" s="28"/>
    </row>
    <row r="102" spans="1:12" x14ac:dyDescent="0.25">
      <c r="A102" s="28"/>
      <c r="B102" s="28"/>
      <c r="C102" s="28"/>
      <c r="D102" s="28"/>
      <c r="E102" s="28"/>
      <c r="F102" s="28"/>
      <c r="G102" s="28"/>
      <c r="H102" s="28"/>
      <c r="I102" s="28"/>
      <c r="J102" s="28"/>
      <c r="K102" s="28"/>
      <c r="L102" s="28"/>
    </row>
    <row r="103" spans="1:12" x14ac:dyDescent="0.25">
      <c r="A103" s="28"/>
      <c r="B103" s="28"/>
      <c r="C103" s="28"/>
      <c r="D103" s="28"/>
      <c r="E103" s="28"/>
      <c r="F103" s="28"/>
      <c r="G103" s="28"/>
      <c r="H103" s="28"/>
      <c r="I103" s="28"/>
      <c r="J103" s="28"/>
      <c r="K103" s="28"/>
      <c r="L103" s="28"/>
    </row>
    <row r="104" spans="1:12" x14ac:dyDescent="0.25">
      <c r="A104" s="28"/>
      <c r="B104" s="28"/>
      <c r="C104" s="28"/>
      <c r="D104" s="28"/>
      <c r="E104" s="28"/>
      <c r="F104" s="28"/>
      <c r="G104" s="28"/>
      <c r="H104" s="28"/>
      <c r="I104" s="28"/>
      <c r="J104" s="28"/>
      <c r="K104" s="28"/>
      <c r="L104" s="28"/>
    </row>
    <row r="105" spans="1:12" x14ac:dyDescent="0.25">
      <c r="A105" s="28"/>
      <c r="B105" s="28"/>
      <c r="C105" s="28"/>
      <c r="D105" s="28"/>
      <c r="E105" s="28"/>
      <c r="F105" s="28"/>
      <c r="G105" s="28"/>
      <c r="H105" s="28"/>
      <c r="I105" s="28"/>
      <c r="J105" s="28"/>
      <c r="K105" s="28"/>
      <c r="L105" s="28"/>
    </row>
    <row r="106" spans="1:12" x14ac:dyDescent="0.25">
      <c r="A106" s="28"/>
      <c r="B106" s="28"/>
      <c r="C106" s="28"/>
      <c r="D106" s="28"/>
      <c r="E106" s="28"/>
      <c r="F106" s="28"/>
      <c r="G106" s="28"/>
      <c r="H106" s="28"/>
      <c r="I106" s="28"/>
      <c r="J106" s="28"/>
      <c r="K106" s="28"/>
      <c r="L106" s="28"/>
    </row>
    <row r="107" spans="1:12" x14ac:dyDescent="0.25">
      <c r="A107" s="28"/>
      <c r="B107" s="28"/>
      <c r="C107" s="28"/>
      <c r="D107" s="28"/>
      <c r="E107" s="28"/>
      <c r="F107" s="28"/>
      <c r="G107" s="28"/>
      <c r="H107" s="28"/>
      <c r="I107" s="28"/>
      <c r="J107" s="28"/>
      <c r="K107" s="28"/>
      <c r="L107" s="28"/>
    </row>
    <row r="108" spans="1:12" x14ac:dyDescent="0.25">
      <c r="A108" s="28"/>
      <c r="B108" s="28"/>
      <c r="C108" s="28"/>
      <c r="D108" s="28"/>
      <c r="E108" s="28"/>
      <c r="F108" s="28"/>
      <c r="G108" s="28"/>
      <c r="H108" s="28"/>
      <c r="I108" s="28"/>
      <c r="J108" s="28"/>
      <c r="K108" s="28"/>
      <c r="L108" s="28"/>
    </row>
    <row r="109" spans="1:12" x14ac:dyDescent="0.25">
      <c r="A109" s="28"/>
      <c r="B109" s="28"/>
      <c r="C109" s="28"/>
      <c r="D109" s="28"/>
      <c r="E109" s="28"/>
      <c r="F109" s="28"/>
      <c r="G109" s="28"/>
      <c r="H109" s="28"/>
      <c r="I109" s="28"/>
      <c r="J109" s="28"/>
      <c r="K109" s="28"/>
      <c r="L109" s="28"/>
    </row>
    <row r="110" spans="1:12" x14ac:dyDescent="0.25">
      <c r="A110" s="28"/>
      <c r="B110" s="28"/>
      <c r="C110" s="28"/>
      <c r="D110" s="28"/>
      <c r="E110" s="28"/>
      <c r="F110" s="28"/>
      <c r="G110" s="28"/>
      <c r="H110" s="28"/>
      <c r="I110" s="28"/>
      <c r="J110" s="28"/>
      <c r="K110" s="28"/>
      <c r="L110" s="28"/>
    </row>
    <row r="111" spans="1:12" x14ac:dyDescent="0.25">
      <c r="A111" s="28"/>
      <c r="B111" s="28"/>
      <c r="C111" s="28"/>
      <c r="D111" s="28"/>
      <c r="E111" s="28"/>
      <c r="F111" s="28"/>
      <c r="G111" s="28"/>
      <c r="H111" s="28"/>
      <c r="I111" s="28"/>
      <c r="J111" s="28"/>
      <c r="K111" s="28"/>
      <c r="L111" s="28"/>
    </row>
    <row r="112" spans="1:12" x14ac:dyDescent="0.25">
      <c r="A112" s="28"/>
      <c r="B112" s="28"/>
      <c r="C112" s="28"/>
      <c r="D112" s="28"/>
      <c r="E112" s="28"/>
      <c r="F112" s="28"/>
      <c r="G112" s="28"/>
      <c r="H112" s="28"/>
      <c r="I112" s="28"/>
      <c r="J112" s="28"/>
      <c r="K112" s="28"/>
      <c r="L112" s="28"/>
    </row>
    <row r="113" spans="1:12" x14ac:dyDescent="0.25">
      <c r="A113" s="28"/>
      <c r="B113" s="28"/>
      <c r="C113" s="28"/>
      <c r="D113" s="28"/>
      <c r="E113" s="28"/>
      <c r="F113" s="28"/>
      <c r="G113" s="28"/>
      <c r="H113" s="28"/>
      <c r="I113" s="28"/>
      <c r="J113" s="28"/>
      <c r="K113" s="28"/>
      <c r="L113" s="28"/>
    </row>
    <row r="114" spans="1:12" x14ac:dyDescent="0.25">
      <c r="A114" s="28"/>
      <c r="B114" s="28"/>
      <c r="C114" s="28"/>
      <c r="D114" s="28"/>
      <c r="E114" s="28"/>
      <c r="F114" s="28"/>
      <c r="G114" s="28"/>
      <c r="H114" s="28"/>
      <c r="I114" s="28"/>
      <c r="J114" s="28"/>
      <c r="K114" s="28"/>
      <c r="L114" s="28"/>
    </row>
    <row r="115" spans="1:12" x14ac:dyDescent="0.25">
      <c r="A115" s="28"/>
      <c r="B115" s="28"/>
      <c r="C115" s="28"/>
      <c r="D115" s="28"/>
      <c r="E115" s="28"/>
      <c r="F115" s="28"/>
      <c r="G115" s="28"/>
      <c r="H115" s="28"/>
      <c r="I115" s="28"/>
      <c r="J115" s="28"/>
      <c r="K115" s="28"/>
      <c r="L115" s="28"/>
    </row>
    <row r="116" spans="1:12" x14ac:dyDescent="0.25">
      <c r="A116" s="28"/>
      <c r="B116" s="28"/>
      <c r="C116" s="28"/>
      <c r="D116" s="28"/>
      <c r="E116" s="28"/>
      <c r="F116" s="28"/>
      <c r="G116" s="28"/>
      <c r="H116" s="28"/>
      <c r="I116" s="28"/>
      <c r="J116" s="28"/>
      <c r="K116" s="28"/>
      <c r="L116" s="28"/>
    </row>
    <row r="117" spans="1:12" x14ac:dyDescent="0.25">
      <c r="A117" s="28"/>
      <c r="B117" s="28"/>
      <c r="C117" s="28"/>
      <c r="D117" s="28"/>
      <c r="E117" s="28"/>
      <c r="F117" s="28"/>
      <c r="G117" s="28"/>
      <c r="H117" s="28"/>
      <c r="I117" s="28"/>
      <c r="J117" s="28"/>
      <c r="K117" s="28"/>
      <c r="L117" s="28"/>
    </row>
    <row r="118" spans="1:12" x14ac:dyDescent="0.25">
      <c r="A118" s="28"/>
      <c r="B118" s="28"/>
      <c r="C118" s="28"/>
      <c r="D118" s="28"/>
      <c r="E118" s="28"/>
      <c r="F118" s="28"/>
      <c r="G118" s="28"/>
      <c r="H118" s="28"/>
      <c r="I118" s="28"/>
      <c r="J118" s="28"/>
      <c r="K118" s="28"/>
      <c r="L118" s="28"/>
    </row>
    <row r="119" spans="1:12" x14ac:dyDescent="0.25">
      <c r="A119" s="28"/>
      <c r="B119" s="28"/>
      <c r="C119" s="28"/>
      <c r="D119" s="28"/>
      <c r="E119" s="28"/>
      <c r="F119" s="28"/>
      <c r="G119" s="28"/>
      <c r="H119" s="28"/>
      <c r="I119" s="28"/>
      <c r="J119" s="28"/>
      <c r="K119" s="28"/>
      <c r="L119" s="28"/>
    </row>
    <row r="120" spans="1:12" x14ac:dyDescent="0.25">
      <c r="A120" s="28"/>
      <c r="B120" s="28"/>
      <c r="C120" s="28"/>
      <c r="D120" s="28"/>
      <c r="E120" s="28"/>
      <c r="F120" s="28"/>
      <c r="G120" s="28"/>
      <c r="H120" s="28"/>
      <c r="I120" s="28"/>
      <c r="J120" s="28"/>
      <c r="K120" s="28"/>
      <c r="L120" s="28"/>
    </row>
    <row r="121" spans="1:12" x14ac:dyDescent="0.25">
      <c r="A121" s="28"/>
      <c r="B121" s="28"/>
      <c r="C121" s="28"/>
      <c r="D121" s="28"/>
      <c r="E121" s="28"/>
      <c r="F121" s="28"/>
      <c r="G121" s="28"/>
      <c r="H121" s="28"/>
      <c r="I121" s="28"/>
      <c r="J121" s="28"/>
      <c r="K121" s="28"/>
      <c r="L121" s="28"/>
    </row>
    <row r="122" spans="1:12" x14ac:dyDescent="0.25">
      <c r="A122" s="28"/>
      <c r="B122" s="28"/>
      <c r="C122" s="28"/>
      <c r="D122" s="28"/>
      <c r="E122" s="28"/>
      <c r="F122" s="28"/>
      <c r="G122" s="28"/>
      <c r="H122" s="28"/>
      <c r="I122" s="28"/>
      <c r="J122" s="28"/>
      <c r="K122" s="28"/>
      <c r="L122" s="28"/>
    </row>
    <row r="123" spans="1:12" x14ac:dyDescent="0.25">
      <c r="A123" s="28"/>
      <c r="B123" s="28"/>
      <c r="C123" s="28"/>
      <c r="D123" s="28"/>
      <c r="E123" s="28"/>
      <c r="F123" s="28"/>
      <c r="G123" s="28"/>
      <c r="H123" s="28"/>
      <c r="I123" s="28"/>
      <c r="J123" s="28"/>
      <c r="K123" s="28"/>
      <c r="L123" s="28"/>
    </row>
    <row r="124" spans="1:12" x14ac:dyDescent="0.25">
      <c r="A124" s="28"/>
      <c r="B124" s="28"/>
      <c r="C124" s="28"/>
      <c r="D124" s="28"/>
      <c r="E124" s="28"/>
      <c r="F124" s="28"/>
      <c r="G124" s="28"/>
      <c r="H124" s="28"/>
      <c r="I124" s="28"/>
      <c r="J124" s="28"/>
      <c r="K124" s="28"/>
      <c r="L124" s="28"/>
    </row>
    <row r="125" spans="1:12" x14ac:dyDescent="0.25">
      <c r="A125" s="28"/>
      <c r="B125" s="28"/>
      <c r="C125" s="28"/>
      <c r="D125" s="28"/>
      <c r="E125" s="28"/>
      <c r="F125" s="28"/>
      <c r="G125" s="28"/>
      <c r="H125" s="28"/>
      <c r="I125" s="28"/>
      <c r="J125" s="28"/>
      <c r="K125" s="28"/>
      <c r="L125" s="28"/>
    </row>
    <row r="126" spans="1:12" x14ac:dyDescent="0.25">
      <c r="A126" s="28"/>
      <c r="B126" s="28"/>
      <c r="C126" s="28"/>
      <c r="D126" s="28"/>
      <c r="E126" s="28"/>
      <c r="F126" s="28"/>
      <c r="G126" s="28"/>
      <c r="H126" s="28"/>
      <c r="I126" s="28"/>
      <c r="J126" s="28"/>
      <c r="K126" s="28"/>
      <c r="L126" s="28"/>
    </row>
    <row r="127" spans="1:12" x14ac:dyDescent="0.25">
      <c r="A127" s="28"/>
      <c r="B127" s="28"/>
      <c r="C127" s="28"/>
      <c r="D127" s="28"/>
      <c r="E127" s="28"/>
      <c r="F127" s="28"/>
      <c r="G127" s="28"/>
      <c r="H127" s="28"/>
      <c r="I127" s="28"/>
      <c r="J127" s="28"/>
      <c r="K127" s="28"/>
      <c r="L127" s="28"/>
    </row>
    <row r="128" spans="1:12" x14ac:dyDescent="0.25">
      <c r="A128" s="28"/>
      <c r="B128" s="28"/>
      <c r="C128" s="28"/>
      <c r="D128" s="28"/>
      <c r="E128" s="28"/>
      <c r="F128" s="28"/>
      <c r="G128" s="28"/>
      <c r="H128" s="28"/>
      <c r="I128" s="28"/>
      <c r="J128" s="28"/>
      <c r="K128" s="28"/>
      <c r="L128" s="28"/>
    </row>
    <row r="129" spans="1:12" x14ac:dyDescent="0.25">
      <c r="A129" s="28"/>
      <c r="B129" s="28"/>
      <c r="C129" s="28"/>
      <c r="D129" s="28"/>
      <c r="E129" s="28"/>
      <c r="F129" s="28"/>
      <c r="G129" s="28"/>
      <c r="H129" s="28"/>
      <c r="I129" s="28"/>
      <c r="J129" s="28"/>
      <c r="K129" s="28"/>
      <c r="L129" s="28"/>
    </row>
    <row r="130" spans="1:12" x14ac:dyDescent="0.25">
      <c r="A130" s="28"/>
      <c r="B130" s="28"/>
      <c r="C130" s="28"/>
      <c r="D130" s="28"/>
      <c r="E130" s="28"/>
      <c r="F130" s="28"/>
      <c r="G130" s="28"/>
      <c r="H130" s="28"/>
      <c r="I130" s="28"/>
      <c r="J130" s="28"/>
      <c r="K130" s="28"/>
      <c r="L130" s="28"/>
    </row>
    <row r="131" spans="1:12" x14ac:dyDescent="0.25">
      <c r="A131" s="28"/>
      <c r="B131" s="28"/>
      <c r="C131" s="28"/>
      <c r="D131" s="28"/>
      <c r="E131" s="28"/>
      <c r="F131" s="28"/>
      <c r="G131" s="28"/>
      <c r="H131" s="28"/>
      <c r="I131" s="28"/>
      <c r="J131" s="28"/>
      <c r="K131" s="28"/>
      <c r="L131" s="28"/>
    </row>
    <row r="132" spans="1:12" x14ac:dyDescent="0.25">
      <c r="A132" s="28"/>
      <c r="B132" s="28"/>
      <c r="C132" s="28"/>
      <c r="D132" s="28"/>
      <c r="E132" s="28"/>
      <c r="F132" s="28"/>
      <c r="G132" s="28"/>
      <c r="H132" s="28"/>
      <c r="I132" s="28"/>
      <c r="J132" s="28"/>
      <c r="K132" s="28"/>
      <c r="L132" s="28"/>
    </row>
    <row r="133" spans="1:12" x14ac:dyDescent="0.25">
      <c r="A133" s="28"/>
      <c r="B133" s="28"/>
      <c r="C133" s="28"/>
      <c r="D133" s="28"/>
      <c r="E133" s="28"/>
      <c r="F133" s="28"/>
      <c r="G133" s="28"/>
      <c r="H133" s="28"/>
      <c r="I133" s="28"/>
      <c r="J133" s="28"/>
      <c r="K133" s="28"/>
      <c r="L133" s="28"/>
    </row>
    <row r="134" spans="1:12" x14ac:dyDescent="0.25">
      <c r="A134" s="28"/>
      <c r="B134" s="28"/>
      <c r="C134" s="28"/>
      <c r="D134" s="28"/>
      <c r="E134" s="28"/>
      <c r="F134" s="28"/>
      <c r="G134" s="28"/>
      <c r="H134" s="28"/>
      <c r="I134" s="28"/>
      <c r="J134" s="28"/>
      <c r="K134" s="28"/>
      <c r="L134" s="28"/>
    </row>
    <row r="135" spans="1:12" x14ac:dyDescent="0.25">
      <c r="A135" s="28"/>
      <c r="B135" s="28"/>
      <c r="C135" s="28"/>
      <c r="D135" s="28"/>
      <c r="E135" s="28"/>
      <c r="F135" s="28"/>
      <c r="G135" s="28"/>
      <c r="H135" s="28"/>
      <c r="I135" s="28"/>
      <c r="J135" s="28"/>
      <c r="K135" s="28"/>
      <c r="L135" s="28"/>
    </row>
    <row r="136" spans="1:12" x14ac:dyDescent="0.25">
      <c r="A136" s="28"/>
      <c r="B136" s="28"/>
      <c r="C136" s="28"/>
      <c r="D136" s="28"/>
      <c r="E136" s="28"/>
      <c r="F136" s="28"/>
      <c r="G136" s="28"/>
      <c r="H136" s="28"/>
      <c r="I136" s="28"/>
      <c r="J136" s="28"/>
      <c r="K136" s="28"/>
      <c r="L136" s="28"/>
    </row>
    <row r="137" spans="1:12" x14ac:dyDescent="0.25">
      <c r="A137" s="28"/>
      <c r="B137" s="28"/>
      <c r="C137" s="28"/>
      <c r="D137" s="28"/>
      <c r="E137" s="28"/>
      <c r="F137" s="28"/>
      <c r="G137" s="28"/>
      <c r="H137" s="28"/>
      <c r="I137" s="28"/>
      <c r="J137" s="28"/>
      <c r="K137" s="28"/>
      <c r="L137" s="28"/>
    </row>
    <row r="138" spans="1:12" x14ac:dyDescent="0.25">
      <c r="A138" s="28"/>
      <c r="B138" s="28"/>
      <c r="C138" s="28"/>
      <c r="D138" s="28"/>
      <c r="E138" s="28"/>
      <c r="F138" s="28"/>
      <c r="G138" s="28"/>
      <c r="H138" s="28"/>
      <c r="I138" s="28"/>
      <c r="J138" s="28"/>
      <c r="K138" s="28"/>
      <c r="L138" s="28"/>
    </row>
    <row r="139" spans="1:12" x14ac:dyDescent="0.25">
      <c r="A139" s="28"/>
      <c r="B139" s="28"/>
      <c r="C139" s="28"/>
      <c r="D139" s="28"/>
      <c r="E139" s="28"/>
      <c r="F139" s="28"/>
      <c r="G139" s="28"/>
      <c r="H139" s="28"/>
      <c r="I139" s="28"/>
      <c r="J139" s="28"/>
      <c r="K139" s="28"/>
      <c r="L139" s="28"/>
    </row>
    <row r="140" spans="1:12" x14ac:dyDescent="0.25">
      <c r="A140" s="28"/>
      <c r="B140" s="28"/>
      <c r="C140" s="28"/>
      <c r="D140" s="28"/>
      <c r="E140" s="28"/>
      <c r="F140" s="28"/>
      <c r="G140" s="28"/>
      <c r="H140" s="28"/>
      <c r="I140" s="28"/>
      <c r="J140" s="28"/>
      <c r="K140" s="28"/>
      <c r="L140" s="28"/>
    </row>
    <row r="141" spans="1:12" x14ac:dyDescent="0.25">
      <c r="A141" s="28"/>
      <c r="B141" s="28"/>
      <c r="C141" s="28"/>
      <c r="D141" s="28"/>
      <c r="E141" s="28"/>
      <c r="F141" s="28"/>
      <c r="G141" s="28"/>
      <c r="H141" s="28"/>
      <c r="I141" s="28"/>
      <c r="J141" s="28"/>
      <c r="K141" s="28"/>
      <c r="L141" s="28"/>
    </row>
    <row r="142" spans="1:12" x14ac:dyDescent="0.25">
      <c r="A142" s="28"/>
      <c r="B142" s="28"/>
      <c r="C142" s="28"/>
      <c r="D142" s="28"/>
      <c r="E142" s="28"/>
      <c r="F142" s="28"/>
      <c r="G142" s="28"/>
      <c r="H142" s="28"/>
      <c r="I142" s="28"/>
      <c r="J142" s="28"/>
      <c r="K142" s="28"/>
      <c r="L142" s="28"/>
    </row>
    <row r="143" spans="1:12" x14ac:dyDescent="0.25">
      <c r="A143" s="28"/>
      <c r="B143" s="28"/>
      <c r="C143" s="28"/>
      <c r="D143" s="28"/>
      <c r="E143" s="28"/>
      <c r="F143" s="28"/>
      <c r="G143" s="28"/>
      <c r="H143" s="28"/>
      <c r="I143" s="28"/>
      <c r="J143" s="28"/>
      <c r="K143" s="28"/>
      <c r="L143" s="28"/>
    </row>
    <row r="144" spans="1:12" x14ac:dyDescent="0.25">
      <c r="A144" s="28"/>
      <c r="B144" s="28"/>
      <c r="C144" s="28"/>
      <c r="D144" s="28"/>
      <c r="E144" s="28"/>
      <c r="F144" s="28"/>
      <c r="G144" s="28"/>
      <c r="H144" s="28"/>
      <c r="I144" s="28"/>
      <c r="J144" s="28"/>
      <c r="K144" s="28"/>
      <c r="L144" s="28"/>
    </row>
    <row r="145" spans="1:12" x14ac:dyDescent="0.25">
      <c r="A145" s="28"/>
      <c r="B145" s="28"/>
      <c r="C145" s="28"/>
      <c r="D145" s="28"/>
      <c r="E145" s="28"/>
      <c r="F145" s="28"/>
      <c r="G145" s="28"/>
      <c r="H145" s="28"/>
      <c r="I145" s="28"/>
      <c r="J145" s="28"/>
      <c r="K145" s="28"/>
      <c r="L145" s="28"/>
    </row>
    <row r="146" spans="1:12" x14ac:dyDescent="0.25">
      <c r="A146" s="28"/>
      <c r="B146" s="28"/>
      <c r="C146" s="28"/>
      <c r="D146" s="28"/>
      <c r="E146" s="28"/>
      <c r="F146" s="28"/>
      <c r="G146" s="28"/>
      <c r="H146" s="28"/>
      <c r="I146" s="28"/>
      <c r="J146" s="28"/>
      <c r="K146" s="28"/>
      <c r="L146" s="28"/>
    </row>
    <row r="147" spans="1:12" x14ac:dyDescent="0.25">
      <c r="A147" s="28"/>
      <c r="B147" s="28"/>
      <c r="C147" s="28"/>
      <c r="D147" s="28"/>
      <c r="E147" s="28"/>
      <c r="F147" s="28"/>
      <c r="G147" s="28"/>
      <c r="H147" s="28"/>
      <c r="I147" s="28"/>
      <c r="J147" s="28"/>
      <c r="K147" s="28"/>
      <c r="L147" s="28"/>
    </row>
    <row r="148" spans="1:12" x14ac:dyDescent="0.25">
      <c r="A148" s="28"/>
      <c r="B148" s="28"/>
      <c r="C148" s="28"/>
      <c r="D148" s="28"/>
      <c r="E148" s="28"/>
      <c r="F148" s="28"/>
      <c r="G148" s="28"/>
      <c r="H148" s="28"/>
      <c r="I148" s="28"/>
      <c r="J148" s="28"/>
      <c r="K148" s="28"/>
      <c r="L148" s="28"/>
    </row>
    <row r="149" spans="1:12" x14ac:dyDescent="0.25">
      <c r="A149" s="28"/>
      <c r="B149" s="28"/>
      <c r="C149" s="28"/>
      <c r="D149" s="28"/>
      <c r="E149" s="28"/>
      <c r="F149" s="28"/>
      <c r="G149" s="28"/>
      <c r="H149" s="28"/>
      <c r="I149" s="28"/>
      <c r="J149" s="28"/>
      <c r="K149" s="28"/>
      <c r="L149" s="28"/>
    </row>
    <row r="150" spans="1:12" x14ac:dyDescent="0.25">
      <c r="A150" s="28"/>
      <c r="B150" s="28"/>
      <c r="C150" s="28"/>
      <c r="D150" s="28"/>
      <c r="E150" s="28"/>
      <c r="F150" s="28"/>
      <c r="G150" s="28"/>
      <c r="H150" s="28"/>
      <c r="I150" s="28"/>
      <c r="J150" s="28"/>
      <c r="K150" s="28"/>
      <c r="L150" s="28"/>
    </row>
    <row r="151" spans="1:12" x14ac:dyDescent="0.25">
      <c r="A151" s="28"/>
      <c r="B151" s="28"/>
      <c r="C151" s="28"/>
      <c r="D151" s="28"/>
      <c r="E151" s="28"/>
      <c r="F151" s="28"/>
      <c r="G151" s="28"/>
      <c r="H151" s="28"/>
      <c r="I151" s="28"/>
      <c r="J151" s="28"/>
      <c r="K151" s="28"/>
      <c r="L151" s="28"/>
    </row>
    <row r="152" spans="1:12" x14ac:dyDescent="0.25">
      <c r="A152" s="28"/>
      <c r="B152" s="28"/>
      <c r="C152" s="28"/>
      <c r="D152" s="28"/>
      <c r="E152" s="28"/>
      <c r="F152" s="28"/>
      <c r="G152" s="28"/>
      <c r="H152" s="28"/>
      <c r="I152" s="28"/>
      <c r="J152" s="28"/>
      <c r="K152" s="28"/>
      <c r="L152" s="28"/>
    </row>
    <row r="153" spans="1:12" x14ac:dyDescent="0.25">
      <c r="A153" s="28"/>
      <c r="B153" s="28"/>
      <c r="C153" s="28"/>
      <c r="D153" s="28"/>
      <c r="E153" s="28"/>
      <c r="F153" s="28"/>
      <c r="G153" s="28"/>
      <c r="H153" s="28"/>
      <c r="I153" s="28"/>
      <c r="J153" s="28"/>
      <c r="K153" s="28"/>
      <c r="L153" s="28"/>
    </row>
    <row r="154" spans="1:12" x14ac:dyDescent="0.25">
      <c r="A154" s="28"/>
      <c r="B154" s="28"/>
      <c r="C154" s="28"/>
      <c r="D154" s="28"/>
      <c r="E154" s="28"/>
      <c r="F154" s="28"/>
      <c r="G154" s="28"/>
      <c r="H154" s="28"/>
      <c r="I154" s="28"/>
      <c r="J154" s="28"/>
      <c r="K154" s="28"/>
      <c r="L154" s="28"/>
    </row>
    <row r="155" spans="1:12" x14ac:dyDescent="0.25">
      <c r="A155" s="28"/>
      <c r="B155" s="28"/>
      <c r="C155" s="28"/>
      <c r="D155" s="28"/>
      <c r="E155" s="28"/>
      <c r="F155" s="28"/>
      <c r="G155" s="28"/>
      <c r="H155" s="28"/>
      <c r="I155" s="28"/>
      <c r="J155" s="28"/>
      <c r="K155" s="28"/>
      <c r="L155" s="28"/>
    </row>
    <row r="156" spans="1:12" x14ac:dyDescent="0.25">
      <c r="A156" s="28"/>
      <c r="B156" s="28"/>
      <c r="C156" s="28"/>
      <c r="D156" s="28"/>
      <c r="E156" s="28"/>
      <c r="F156" s="28"/>
      <c r="G156" s="28"/>
      <c r="H156" s="28"/>
      <c r="I156" s="28"/>
      <c r="J156" s="28"/>
      <c r="K156" s="28"/>
      <c r="L156" s="28"/>
    </row>
    <row r="157" spans="1:12" x14ac:dyDescent="0.25">
      <c r="A157" s="28"/>
      <c r="B157" s="28"/>
      <c r="C157" s="28"/>
      <c r="D157" s="28"/>
      <c r="E157" s="28"/>
      <c r="F157" s="28"/>
      <c r="G157" s="28"/>
      <c r="H157" s="28"/>
      <c r="I157" s="28"/>
      <c r="J157" s="28"/>
      <c r="K157" s="28"/>
      <c r="L157" s="28"/>
    </row>
    <row r="158" spans="1:12" x14ac:dyDescent="0.25">
      <c r="A158" s="28"/>
      <c r="B158" s="28"/>
      <c r="C158" s="28"/>
      <c r="D158" s="28"/>
      <c r="E158" s="28"/>
      <c r="F158" s="28"/>
      <c r="G158" s="28"/>
      <c r="H158" s="28"/>
      <c r="I158" s="28"/>
      <c r="J158" s="28"/>
      <c r="K158" s="28"/>
      <c r="L158" s="28"/>
    </row>
    <row r="159" spans="1:12" x14ac:dyDescent="0.25">
      <c r="A159" s="28"/>
      <c r="B159" s="28"/>
      <c r="C159" s="28"/>
      <c r="D159" s="28"/>
      <c r="E159" s="28"/>
      <c r="F159" s="28"/>
      <c r="G159" s="28"/>
      <c r="H159" s="28"/>
      <c r="I159" s="28"/>
      <c r="J159" s="28"/>
      <c r="K159" s="28"/>
      <c r="L159" s="28"/>
    </row>
    <row r="160" spans="1:12" x14ac:dyDescent="0.25">
      <c r="A160" s="28"/>
      <c r="B160" s="28"/>
      <c r="C160" s="28"/>
      <c r="D160" s="28"/>
      <c r="E160" s="28"/>
      <c r="F160" s="28"/>
      <c r="G160" s="28"/>
      <c r="H160" s="28"/>
      <c r="I160" s="28"/>
      <c r="J160" s="28"/>
      <c r="K160" s="28"/>
      <c r="L160" s="28"/>
    </row>
    <row r="161" spans="1:12" x14ac:dyDescent="0.25">
      <c r="A161" s="28"/>
      <c r="B161" s="28"/>
      <c r="C161" s="28"/>
      <c r="D161" s="28"/>
      <c r="E161" s="28"/>
      <c r="F161" s="28"/>
      <c r="G161" s="28"/>
      <c r="H161" s="28"/>
      <c r="I161" s="28"/>
      <c r="J161" s="28"/>
      <c r="K161" s="28"/>
      <c r="L161" s="28"/>
    </row>
    <row r="162" spans="1:12" x14ac:dyDescent="0.25">
      <c r="A162" s="28"/>
      <c r="B162" s="28"/>
      <c r="C162" s="28"/>
      <c r="D162" s="28"/>
      <c r="E162" s="28"/>
      <c r="F162" s="28"/>
      <c r="G162" s="28"/>
      <c r="H162" s="28"/>
      <c r="I162" s="28"/>
      <c r="J162" s="28"/>
      <c r="K162" s="28"/>
      <c r="L162" s="28"/>
    </row>
    <row r="163" spans="1:12" x14ac:dyDescent="0.25">
      <c r="A163" s="28"/>
      <c r="B163" s="28"/>
      <c r="C163" s="28"/>
      <c r="D163" s="28"/>
      <c r="E163" s="28"/>
      <c r="F163" s="28"/>
      <c r="G163" s="28"/>
      <c r="H163" s="28"/>
      <c r="I163" s="28"/>
      <c r="J163" s="28"/>
      <c r="K163" s="28"/>
      <c r="L163" s="28"/>
    </row>
    <row r="164" spans="1:12" x14ac:dyDescent="0.25">
      <c r="A164" s="28"/>
      <c r="B164" s="28"/>
      <c r="C164" s="28"/>
      <c r="D164" s="28"/>
      <c r="E164" s="28"/>
      <c r="F164" s="28"/>
      <c r="G164" s="28"/>
      <c r="H164" s="28"/>
      <c r="I164" s="28"/>
      <c r="J164" s="28"/>
      <c r="K164" s="28"/>
      <c r="L164" s="28"/>
    </row>
    <row r="165" spans="1:12" x14ac:dyDescent="0.25">
      <c r="A165" s="28"/>
      <c r="B165" s="28"/>
      <c r="C165" s="28"/>
      <c r="D165" s="28"/>
      <c r="E165" s="28"/>
      <c r="F165" s="28"/>
      <c r="G165" s="28"/>
      <c r="H165" s="28"/>
      <c r="I165" s="28"/>
      <c r="J165" s="28"/>
      <c r="K165" s="28"/>
      <c r="L165" s="28"/>
    </row>
    <row r="166" spans="1:12" x14ac:dyDescent="0.25">
      <c r="A166" s="28"/>
      <c r="B166" s="28"/>
      <c r="C166" s="28"/>
      <c r="D166" s="28"/>
      <c r="E166" s="28"/>
      <c r="F166" s="28"/>
      <c r="G166" s="28"/>
      <c r="H166" s="28"/>
      <c r="I166" s="28"/>
      <c r="J166" s="28"/>
      <c r="K166" s="28"/>
      <c r="L166" s="28"/>
    </row>
    <row r="167" spans="1:12" x14ac:dyDescent="0.25">
      <c r="A167" s="28"/>
      <c r="B167" s="28"/>
      <c r="C167" s="28"/>
      <c r="D167" s="28"/>
      <c r="E167" s="28"/>
      <c r="F167" s="28"/>
      <c r="G167" s="28"/>
      <c r="H167" s="28"/>
      <c r="I167" s="28"/>
      <c r="J167" s="28"/>
      <c r="K167" s="28"/>
      <c r="L167" s="28"/>
    </row>
    <row r="168" spans="1:12" x14ac:dyDescent="0.25">
      <c r="A168" s="28"/>
      <c r="B168" s="28"/>
      <c r="C168" s="28"/>
      <c r="D168" s="28"/>
      <c r="E168" s="28"/>
      <c r="F168" s="28"/>
      <c r="G168" s="28"/>
      <c r="H168" s="28"/>
      <c r="I168" s="28"/>
      <c r="J168" s="28"/>
      <c r="K168" s="28"/>
      <c r="L168" s="28"/>
    </row>
    <row r="169" spans="1:12" x14ac:dyDescent="0.25">
      <c r="A169" s="28"/>
      <c r="B169" s="28"/>
      <c r="C169" s="28"/>
      <c r="D169" s="28"/>
      <c r="E169" s="28"/>
      <c r="F169" s="28"/>
      <c r="G169" s="28"/>
      <c r="H169" s="28"/>
      <c r="I169" s="28"/>
      <c r="J169" s="28"/>
      <c r="K169" s="28"/>
      <c r="L169" s="28"/>
    </row>
    <row r="170" spans="1:12" x14ac:dyDescent="0.25">
      <c r="A170" s="28"/>
      <c r="B170" s="28"/>
      <c r="C170" s="28"/>
      <c r="D170" s="28"/>
      <c r="E170" s="28"/>
      <c r="F170" s="28"/>
      <c r="G170" s="28"/>
      <c r="H170" s="28"/>
      <c r="I170" s="28"/>
      <c r="J170" s="28"/>
      <c r="K170" s="28"/>
      <c r="L170" s="28"/>
    </row>
    <row r="171" spans="1:12" x14ac:dyDescent="0.25">
      <c r="A171" s="28"/>
      <c r="B171" s="28"/>
      <c r="C171" s="28"/>
      <c r="D171" s="28"/>
      <c r="E171" s="28"/>
      <c r="F171" s="28"/>
      <c r="G171" s="28"/>
      <c r="H171" s="28"/>
      <c r="I171" s="28"/>
      <c r="J171" s="28"/>
      <c r="K171" s="28"/>
      <c r="L171" s="28"/>
    </row>
    <row r="172" spans="1:12" x14ac:dyDescent="0.25">
      <c r="A172" s="28"/>
      <c r="B172" s="28"/>
      <c r="C172" s="28"/>
      <c r="D172" s="28"/>
      <c r="E172" s="28"/>
      <c r="F172" s="28"/>
      <c r="G172" s="28"/>
      <c r="H172" s="28"/>
      <c r="I172" s="28"/>
      <c r="J172" s="28"/>
      <c r="K172" s="28"/>
      <c r="L172" s="28"/>
    </row>
    <row r="173" spans="1:12" x14ac:dyDescent="0.25">
      <c r="A173" s="28"/>
      <c r="B173" s="28"/>
      <c r="C173" s="28"/>
      <c r="D173" s="28"/>
      <c r="E173" s="28"/>
      <c r="F173" s="28"/>
      <c r="G173" s="28"/>
      <c r="H173" s="28"/>
      <c r="I173" s="28"/>
      <c r="J173" s="28"/>
      <c r="K173" s="28"/>
      <c r="L173" s="28"/>
    </row>
    <row r="174" spans="1:12" x14ac:dyDescent="0.25">
      <c r="A174" s="28"/>
      <c r="B174" s="28"/>
      <c r="C174" s="28"/>
      <c r="D174" s="28"/>
      <c r="E174" s="28"/>
      <c r="F174" s="28"/>
      <c r="G174" s="28"/>
      <c r="H174" s="28"/>
      <c r="I174" s="28"/>
      <c r="J174" s="28"/>
      <c r="K174" s="28"/>
      <c r="L174" s="28"/>
    </row>
    <row r="175" spans="1:12" x14ac:dyDescent="0.25">
      <c r="A175" s="28"/>
      <c r="B175" s="28"/>
      <c r="C175" s="28"/>
      <c r="D175" s="28"/>
      <c r="E175" s="28"/>
      <c r="F175" s="28"/>
      <c r="G175" s="28"/>
      <c r="H175" s="28"/>
      <c r="I175" s="28"/>
      <c r="J175" s="28"/>
      <c r="K175" s="28"/>
      <c r="L175" s="28"/>
    </row>
    <row r="176" spans="1:12" x14ac:dyDescent="0.25">
      <c r="A176" s="28"/>
      <c r="B176" s="28"/>
      <c r="C176" s="28"/>
      <c r="D176" s="28"/>
      <c r="E176" s="28"/>
      <c r="F176" s="28"/>
      <c r="G176" s="28"/>
      <c r="H176" s="28"/>
      <c r="I176" s="28"/>
      <c r="J176" s="28"/>
      <c r="K176" s="28"/>
      <c r="L176" s="28"/>
    </row>
    <row r="177" spans="1:12" x14ac:dyDescent="0.25">
      <c r="A177" s="28"/>
      <c r="B177" s="28"/>
      <c r="C177" s="28"/>
      <c r="D177" s="28"/>
      <c r="E177" s="28"/>
      <c r="F177" s="28"/>
      <c r="G177" s="28"/>
      <c r="H177" s="28"/>
      <c r="I177" s="28"/>
      <c r="J177" s="28"/>
      <c r="K177" s="28"/>
      <c r="L177" s="28"/>
    </row>
    <row r="178" spans="1:12" x14ac:dyDescent="0.25">
      <c r="A178" s="28"/>
      <c r="B178" s="28"/>
      <c r="C178" s="28"/>
      <c r="D178" s="28"/>
      <c r="E178" s="28"/>
      <c r="F178" s="28"/>
      <c r="G178" s="28"/>
      <c r="H178" s="28"/>
      <c r="I178" s="28"/>
      <c r="J178" s="28"/>
      <c r="K178" s="28"/>
      <c r="L178" s="28"/>
    </row>
    <row r="179" spans="1:12" x14ac:dyDescent="0.25">
      <c r="A179" s="28"/>
      <c r="B179" s="28"/>
      <c r="C179" s="28"/>
      <c r="D179" s="28"/>
      <c r="E179" s="28"/>
      <c r="F179" s="28"/>
      <c r="G179" s="28"/>
      <c r="H179" s="28"/>
      <c r="I179" s="28"/>
      <c r="J179" s="28"/>
      <c r="K179" s="28"/>
      <c r="L179" s="28"/>
    </row>
    <row r="180" spans="1:12" x14ac:dyDescent="0.25">
      <c r="A180" s="28"/>
      <c r="B180" s="28"/>
      <c r="C180" s="28"/>
      <c r="D180" s="28"/>
      <c r="E180" s="28"/>
      <c r="F180" s="28"/>
      <c r="G180" s="28"/>
      <c r="H180" s="28"/>
      <c r="I180" s="28"/>
      <c r="J180" s="28"/>
      <c r="K180" s="28"/>
      <c r="L180" s="28"/>
    </row>
    <row r="181" spans="1:12" x14ac:dyDescent="0.25">
      <c r="A181" s="28"/>
      <c r="B181" s="28"/>
      <c r="C181" s="28"/>
      <c r="D181" s="28"/>
      <c r="E181" s="28"/>
      <c r="F181" s="28"/>
      <c r="G181" s="28"/>
      <c r="H181" s="28"/>
      <c r="I181" s="28"/>
      <c r="J181" s="28"/>
      <c r="K181" s="28"/>
      <c r="L181" s="28"/>
    </row>
    <row r="182" spans="1:12" x14ac:dyDescent="0.25">
      <c r="A182" s="28"/>
      <c r="B182" s="28"/>
      <c r="C182" s="28"/>
      <c r="D182" s="28"/>
      <c r="E182" s="28"/>
      <c r="F182" s="28"/>
      <c r="G182" s="28"/>
      <c r="H182" s="28"/>
      <c r="I182" s="28"/>
      <c r="J182" s="28"/>
      <c r="K182" s="28"/>
      <c r="L182" s="28"/>
    </row>
    <row r="183" spans="1:12" x14ac:dyDescent="0.25">
      <c r="A183" s="28"/>
      <c r="B183" s="28"/>
      <c r="C183" s="28"/>
      <c r="D183" s="28"/>
      <c r="E183" s="28"/>
      <c r="F183" s="28"/>
      <c r="G183" s="28"/>
      <c r="H183" s="28"/>
      <c r="I183" s="28"/>
      <c r="J183" s="28"/>
      <c r="K183" s="28"/>
      <c r="L183" s="28"/>
    </row>
    <row r="184" spans="1:12" x14ac:dyDescent="0.25">
      <c r="A184" s="28"/>
      <c r="B184" s="28"/>
      <c r="C184" s="28"/>
      <c r="D184" s="28"/>
      <c r="E184" s="28"/>
      <c r="F184" s="28"/>
      <c r="G184" s="28"/>
      <c r="H184" s="28"/>
      <c r="I184" s="28"/>
      <c r="J184" s="28"/>
      <c r="K184" s="28"/>
      <c r="L184" s="28"/>
    </row>
    <row r="185" spans="1:12" x14ac:dyDescent="0.25">
      <c r="A185" s="28"/>
      <c r="B185" s="28"/>
      <c r="C185" s="28"/>
      <c r="D185" s="28"/>
      <c r="E185" s="28"/>
      <c r="F185" s="28"/>
      <c r="G185" s="28"/>
      <c r="H185" s="28"/>
      <c r="I185" s="28"/>
      <c r="J185" s="28"/>
      <c r="K185" s="28"/>
      <c r="L185" s="28"/>
    </row>
    <row r="186" spans="1:12" x14ac:dyDescent="0.25">
      <c r="A186" s="28"/>
      <c r="B186" s="28"/>
      <c r="C186" s="28"/>
      <c r="D186" s="28"/>
      <c r="E186" s="28"/>
      <c r="F186" s="28"/>
      <c r="G186" s="28"/>
      <c r="H186" s="28"/>
      <c r="I186" s="28"/>
      <c r="J186" s="28"/>
      <c r="K186" s="28"/>
      <c r="L186" s="28"/>
    </row>
    <row r="187" spans="1:12" x14ac:dyDescent="0.25">
      <c r="A187" s="28"/>
      <c r="B187" s="28"/>
      <c r="C187" s="28"/>
      <c r="D187" s="28"/>
      <c r="E187" s="28"/>
      <c r="F187" s="28"/>
      <c r="G187" s="28"/>
      <c r="H187" s="28"/>
      <c r="I187" s="28"/>
      <c r="J187" s="28"/>
      <c r="K187" s="28"/>
      <c r="L187" s="28"/>
    </row>
    <row r="188" spans="1:12" x14ac:dyDescent="0.25">
      <c r="A188" s="28"/>
      <c r="B188" s="28"/>
      <c r="C188" s="28"/>
      <c r="D188" s="28"/>
      <c r="E188" s="28"/>
      <c r="F188" s="28"/>
      <c r="G188" s="28"/>
      <c r="H188" s="28"/>
      <c r="I188" s="28"/>
      <c r="J188" s="28"/>
      <c r="K188" s="28"/>
      <c r="L188" s="28"/>
    </row>
    <row r="189" spans="1:12" x14ac:dyDescent="0.25">
      <c r="A189" s="28"/>
      <c r="B189" s="28"/>
      <c r="C189" s="28"/>
      <c r="D189" s="28"/>
      <c r="E189" s="28"/>
      <c r="F189" s="28"/>
      <c r="G189" s="28"/>
      <c r="H189" s="28"/>
      <c r="I189" s="28"/>
      <c r="J189" s="28"/>
      <c r="K189" s="28"/>
      <c r="L189" s="28"/>
    </row>
    <row r="190" spans="1:12" x14ac:dyDescent="0.25">
      <c r="A190" s="28"/>
      <c r="B190" s="28"/>
      <c r="C190" s="28"/>
      <c r="D190" s="28"/>
      <c r="E190" s="28"/>
      <c r="F190" s="28"/>
      <c r="G190" s="28"/>
      <c r="H190" s="28"/>
      <c r="I190" s="28"/>
      <c r="J190" s="28"/>
      <c r="K190" s="28"/>
      <c r="L190" s="28"/>
    </row>
    <row r="191" spans="1:12" x14ac:dyDescent="0.25">
      <c r="A191" s="28"/>
      <c r="B191" s="28"/>
      <c r="C191" s="28"/>
      <c r="D191" s="28"/>
      <c r="E191" s="28"/>
      <c r="F191" s="28"/>
      <c r="G191" s="28"/>
      <c r="H191" s="28"/>
      <c r="I191" s="28"/>
      <c r="J191" s="28"/>
      <c r="K191" s="28"/>
      <c r="L191" s="28"/>
    </row>
    <row r="192" spans="1:12" x14ac:dyDescent="0.25">
      <c r="A192" s="28"/>
      <c r="B192" s="28"/>
      <c r="C192" s="28"/>
      <c r="D192" s="28"/>
      <c r="E192" s="28"/>
      <c r="F192" s="28"/>
      <c r="G192" s="28"/>
      <c r="H192" s="28"/>
      <c r="I192" s="28"/>
      <c r="J192" s="28"/>
      <c r="K192" s="28"/>
      <c r="L192" s="28"/>
    </row>
    <row r="193" spans="1:12" x14ac:dyDescent="0.25">
      <c r="A193" s="28"/>
      <c r="B193" s="28"/>
      <c r="C193" s="28"/>
      <c r="D193" s="28"/>
      <c r="E193" s="28"/>
      <c r="F193" s="28"/>
      <c r="G193" s="28"/>
      <c r="H193" s="28"/>
      <c r="I193" s="28"/>
      <c r="J193" s="28"/>
      <c r="K193" s="28"/>
      <c r="L193" s="28"/>
    </row>
    <row r="194" spans="1:12" x14ac:dyDescent="0.25">
      <c r="A194" s="28"/>
      <c r="B194" s="28"/>
      <c r="C194" s="28"/>
      <c r="D194" s="28"/>
      <c r="E194" s="28"/>
      <c r="F194" s="28"/>
      <c r="G194" s="28"/>
      <c r="H194" s="28"/>
      <c r="I194" s="28"/>
      <c r="J194" s="28"/>
      <c r="K194" s="28"/>
      <c r="L194" s="28"/>
    </row>
    <row r="195" spans="1:12" x14ac:dyDescent="0.25">
      <c r="A195" s="28"/>
      <c r="B195" s="28"/>
      <c r="C195" s="28"/>
      <c r="D195" s="28"/>
      <c r="E195" s="28"/>
      <c r="F195" s="28"/>
      <c r="G195" s="28"/>
      <c r="H195" s="28"/>
      <c r="I195" s="28"/>
      <c r="J195" s="28"/>
      <c r="K195" s="28"/>
      <c r="L195" s="28"/>
    </row>
    <row r="196" spans="1:12" x14ac:dyDescent="0.25">
      <c r="A196" s="28"/>
      <c r="B196" s="28"/>
      <c r="C196" s="28"/>
      <c r="D196" s="28"/>
      <c r="E196" s="28"/>
      <c r="F196" s="28"/>
      <c r="G196" s="28"/>
      <c r="H196" s="28"/>
      <c r="I196" s="28"/>
      <c r="J196" s="28"/>
      <c r="K196" s="28"/>
      <c r="L196" s="28"/>
    </row>
    <row r="197" spans="1:12" x14ac:dyDescent="0.25">
      <c r="A197" s="28"/>
      <c r="B197" s="28"/>
      <c r="C197" s="28"/>
      <c r="D197" s="28"/>
      <c r="E197" s="28"/>
      <c r="F197" s="28"/>
      <c r="G197" s="28"/>
      <c r="H197" s="28"/>
      <c r="I197" s="28"/>
      <c r="J197" s="28"/>
      <c r="K197" s="28"/>
      <c r="L197" s="28"/>
    </row>
    <row r="198" spans="1:12" x14ac:dyDescent="0.25">
      <c r="A198" s="28"/>
      <c r="B198" s="28"/>
      <c r="C198" s="28"/>
      <c r="D198" s="28"/>
      <c r="E198" s="28"/>
      <c r="F198" s="28"/>
      <c r="G198" s="28"/>
      <c r="H198" s="28"/>
      <c r="I198" s="28"/>
      <c r="J198" s="28"/>
      <c r="K198" s="28"/>
      <c r="L198" s="28"/>
    </row>
    <row r="199" spans="1:12" x14ac:dyDescent="0.25">
      <c r="A199" s="28"/>
      <c r="B199" s="28"/>
      <c r="C199" s="28"/>
      <c r="D199" s="28"/>
      <c r="E199" s="28"/>
      <c r="F199" s="28"/>
      <c r="G199" s="28"/>
      <c r="H199" s="28"/>
      <c r="I199" s="28"/>
      <c r="J199" s="28"/>
      <c r="K199" s="28"/>
      <c r="L199" s="28"/>
    </row>
    <row r="200" spans="1:12" x14ac:dyDescent="0.25">
      <c r="A200" s="28"/>
      <c r="B200" s="28"/>
      <c r="C200" s="28"/>
      <c r="D200" s="28"/>
      <c r="E200" s="28"/>
      <c r="F200" s="28"/>
      <c r="G200" s="28"/>
      <c r="H200" s="28"/>
      <c r="I200" s="28"/>
      <c r="J200" s="28"/>
      <c r="K200" s="28"/>
      <c r="L200" s="28"/>
    </row>
    <row r="201" spans="1:12" x14ac:dyDescent="0.25">
      <c r="A201" s="28"/>
      <c r="B201" s="28"/>
      <c r="C201" s="28"/>
      <c r="D201" s="28"/>
      <c r="E201" s="28"/>
      <c r="F201" s="28"/>
      <c r="G201" s="28"/>
      <c r="H201" s="28"/>
      <c r="I201" s="28"/>
      <c r="J201" s="28"/>
      <c r="K201" s="28"/>
      <c r="L201" s="28"/>
    </row>
    <row r="202" spans="1:12" x14ac:dyDescent="0.25">
      <c r="A202" s="28"/>
      <c r="B202" s="28"/>
      <c r="C202" s="28"/>
      <c r="D202" s="28"/>
      <c r="E202" s="28"/>
      <c r="F202" s="28"/>
      <c r="G202" s="28"/>
      <c r="H202" s="28"/>
      <c r="I202" s="28"/>
      <c r="J202" s="28"/>
      <c r="K202" s="28"/>
      <c r="L202" s="28"/>
    </row>
    <row r="203" spans="1:12" x14ac:dyDescent="0.25">
      <c r="A203" s="28"/>
      <c r="B203" s="28"/>
      <c r="C203" s="28"/>
      <c r="D203" s="28"/>
      <c r="E203" s="28"/>
      <c r="F203" s="28"/>
      <c r="G203" s="28"/>
      <c r="H203" s="28"/>
      <c r="I203" s="28"/>
      <c r="J203" s="28"/>
      <c r="K203" s="28"/>
      <c r="L203" s="28"/>
    </row>
    <row r="204" spans="1:12" x14ac:dyDescent="0.25">
      <c r="A204" s="28"/>
      <c r="B204" s="28"/>
      <c r="C204" s="28"/>
      <c r="D204" s="28"/>
      <c r="E204" s="28"/>
      <c r="F204" s="28"/>
      <c r="G204" s="28"/>
      <c r="H204" s="28"/>
      <c r="I204" s="28"/>
      <c r="J204" s="28"/>
      <c r="K204" s="28"/>
      <c r="L204" s="28"/>
    </row>
    <row r="205" spans="1:12" x14ac:dyDescent="0.25">
      <c r="A205" s="28"/>
      <c r="B205" s="28"/>
      <c r="C205" s="28"/>
      <c r="D205" s="28"/>
      <c r="E205" s="28"/>
      <c r="F205" s="28"/>
      <c r="G205" s="28"/>
      <c r="H205" s="28"/>
      <c r="I205" s="28"/>
      <c r="J205" s="28"/>
      <c r="K205" s="28"/>
      <c r="L205" s="28"/>
    </row>
    <row r="206" spans="1:12" x14ac:dyDescent="0.25">
      <c r="A206" s="28"/>
      <c r="B206" s="28"/>
      <c r="C206" s="28"/>
      <c r="D206" s="28"/>
      <c r="E206" s="28"/>
      <c r="F206" s="28"/>
      <c r="G206" s="28"/>
      <c r="H206" s="28"/>
      <c r="I206" s="28"/>
      <c r="J206" s="28"/>
      <c r="K206" s="28"/>
      <c r="L206" s="28"/>
    </row>
    <row r="207" spans="1:12" x14ac:dyDescent="0.25">
      <c r="A207" s="28"/>
      <c r="B207" s="28"/>
      <c r="C207" s="28"/>
      <c r="D207" s="28"/>
      <c r="E207" s="28"/>
      <c r="F207" s="28"/>
      <c r="G207" s="28"/>
      <c r="H207" s="28"/>
      <c r="I207" s="28"/>
      <c r="J207" s="28"/>
      <c r="K207" s="28"/>
      <c r="L207" s="28"/>
    </row>
    <row r="208" spans="1:12" x14ac:dyDescent="0.25">
      <c r="A208" s="28"/>
      <c r="B208" s="28"/>
      <c r="C208" s="28"/>
      <c r="D208" s="28"/>
      <c r="E208" s="28"/>
      <c r="F208" s="28"/>
      <c r="G208" s="28"/>
      <c r="H208" s="28"/>
      <c r="I208" s="28"/>
      <c r="J208" s="28"/>
      <c r="K208" s="28"/>
      <c r="L208" s="28"/>
    </row>
    <row r="209" spans="1:12" x14ac:dyDescent="0.25">
      <c r="A209" s="28"/>
      <c r="B209" s="28"/>
      <c r="C209" s="28"/>
      <c r="D209" s="28"/>
      <c r="E209" s="28"/>
      <c r="F209" s="28"/>
      <c r="G209" s="28"/>
      <c r="H209" s="28"/>
      <c r="I209" s="28"/>
      <c r="J209" s="28"/>
      <c r="K209" s="28"/>
      <c r="L209" s="28"/>
    </row>
    <row r="210" spans="1:12" x14ac:dyDescent="0.25">
      <c r="A210" s="28"/>
      <c r="B210" s="28"/>
      <c r="C210" s="28"/>
      <c r="D210" s="28"/>
      <c r="E210" s="28"/>
      <c r="F210" s="28"/>
      <c r="G210" s="28"/>
      <c r="H210" s="28"/>
      <c r="I210" s="28"/>
      <c r="J210" s="28"/>
      <c r="K210" s="28"/>
      <c r="L210" s="28"/>
    </row>
    <row r="211" spans="1:12" x14ac:dyDescent="0.25">
      <c r="A211" s="28"/>
      <c r="B211" s="28"/>
      <c r="C211" s="28"/>
      <c r="D211" s="28"/>
      <c r="E211" s="28"/>
      <c r="F211" s="28"/>
      <c r="G211" s="28"/>
      <c r="H211" s="28"/>
      <c r="I211" s="28"/>
      <c r="J211" s="28"/>
      <c r="K211" s="28"/>
      <c r="L211" s="28"/>
    </row>
    <row r="212" spans="1:12" x14ac:dyDescent="0.25">
      <c r="A212" s="28"/>
      <c r="B212" s="28"/>
      <c r="C212" s="28"/>
      <c r="D212" s="28"/>
      <c r="E212" s="28"/>
      <c r="F212" s="28"/>
      <c r="G212" s="28"/>
      <c r="H212" s="28"/>
      <c r="I212" s="28"/>
      <c r="J212" s="28"/>
      <c r="K212" s="28"/>
      <c r="L212" s="28"/>
    </row>
    <row r="213" spans="1:12" x14ac:dyDescent="0.25">
      <c r="A213" s="28"/>
      <c r="B213" s="28"/>
      <c r="C213" s="28"/>
      <c r="D213" s="28"/>
      <c r="E213" s="28"/>
      <c r="F213" s="28"/>
      <c r="G213" s="28"/>
      <c r="H213" s="28"/>
      <c r="I213" s="28"/>
      <c r="J213" s="28"/>
      <c r="K213" s="28"/>
      <c r="L213" s="28"/>
    </row>
    <row r="214" spans="1:12" x14ac:dyDescent="0.25">
      <c r="A214" s="28"/>
      <c r="B214" s="28"/>
      <c r="C214" s="28"/>
      <c r="D214" s="28"/>
      <c r="E214" s="28"/>
      <c r="F214" s="28"/>
      <c r="G214" s="28"/>
      <c r="H214" s="28"/>
      <c r="I214" s="28"/>
      <c r="J214" s="28"/>
      <c r="K214" s="28"/>
      <c r="L214" s="28"/>
    </row>
    <row r="215" spans="1:12" x14ac:dyDescent="0.25">
      <c r="A215" s="28"/>
      <c r="B215" s="28"/>
      <c r="C215" s="28"/>
      <c r="D215" s="28"/>
      <c r="E215" s="28"/>
      <c r="F215" s="28"/>
      <c r="G215" s="28"/>
      <c r="H215" s="28"/>
      <c r="I215" s="28"/>
      <c r="J215" s="28"/>
      <c r="K215" s="28"/>
      <c r="L215" s="28"/>
    </row>
    <row r="216" spans="1:12" x14ac:dyDescent="0.25">
      <c r="A216" s="28"/>
      <c r="B216" s="28"/>
      <c r="C216" s="28"/>
      <c r="D216" s="28"/>
      <c r="E216" s="28"/>
      <c r="F216" s="28"/>
      <c r="G216" s="28"/>
      <c r="H216" s="28"/>
      <c r="I216" s="28"/>
      <c r="J216" s="28"/>
      <c r="K216" s="28"/>
      <c r="L216" s="28"/>
    </row>
    <row r="217" spans="1:12" x14ac:dyDescent="0.25">
      <c r="A217" s="28"/>
      <c r="B217" s="28"/>
      <c r="C217" s="28"/>
      <c r="D217" s="28"/>
      <c r="E217" s="28"/>
      <c r="F217" s="28"/>
      <c r="G217" s="28"/>
      <c r="H217" s="28"/>
      <c r="I217" s="28"/>
      <c r="J217" s="28"/>
      <c r="K217" s="28"/>
      <c r="L217" s="28"/>
    </row>
    <row r="218" spans="1:12" x14ac:dyDescent="0.25">
      <c r="A218" s="28"/>
      <c r="B218" s="28"/>
      <c r="C218" s="28"/>
      <c r="D218" s="28"/>
      <c r="E218" s="28"/>
      <c r="F218" s="28"/>
      <c r="G218" s="28"/>
      <c r="H218" s="28"/>
      <c r="I218" s="28"/>
      <c r="J218" s="28"/>
      <c r="K218" s="28"/>
      <c r="L218" s="28"/>
    </row>
    <row r="219" spans="1:12" x14ac:dyDescent="0.25">
      <c r="A219" s="28"/>
      <c r="B219" s="28"/>
      <c r="C219" s="28"/>
      <c r="D219" s="28"/>
      <c r="E219" s="28"/>
      <c r="F219" s="28"/>
      <c r="G219" s="28"/>
      <c r="H219" s="28"/>
      <c r="I219" s="28"/>
      <c r="J219" s="28"/>
      <c r="K219" s="28"/>
      <c r="L219" s="28"/>
    </row>
    <row r="220" spans="1:12" x14ac:dyDescent="0.25">
      <c r="A220" s="28"/>
      <c r="B220" s="28"/>
      <c r="C220" s="28"/>
      <c r="D220" s="28"/>
      <c r="E220" s="28"/>
      <c r="F220" s="28"/>
      <c r="G220" s="28"/>
      <c r="H220" s="28"/>
      <c r="I220" s="28"/>
      <c r="J220" s="28"/>
      <c r="K220" s="28"/>
      <c r="L220" s="28"/>
    </row>
    <row r="221" spans="1:12" x14ac:dyDescent="0.25">
      <c r="A221" s="28"/>
      <c r="B221" s="28"/>
      <c r="C221" s="28"/>
      <c r="D221" s="28"/>
      <c r="E221" s="28"/>
      <c r="F221" s="28"/>
      <c r="G221" s="28"/>
      <c r="H221" s="28"/>
      <c r="I221" s="28"/>
      <c r="J221" s="28"/>
      <c r="K221" s="28"/>
      <c r="L221" s="28"/>
    </row>
    <row r="222" spans="1:12" x14ac:dyDescent="0.25">
      <c r="A222" s="28"/>
      <c r="B222" s="28"/>
      <c r="C222" s="28"/>
      <c r="D222" s="28"/>
      <c r="E222" s="28"/>
      <c r="F222" s="28"/>
      <c r="G222" s="28"/>
      <c r="H222" s="28"/>
      <c r="I222" s="28"/>
      <c r="J222" s="28"/>
      <c r="K222" s="28"/>
      <c r="L222" s="28"/>
    </row>
    <row r="223" spans="1:12" x14ac:dyDescent="0.25">
      <c r="A223" s="28"/>
      <c r="B223" s="28"/>
      <c r="C223" s="28"/>
      <c r="D223" s="28"/>
      <c r="E223" s="28"/>
      <c r="F223" s="28"/>
      <c r="G223" s="28"/>
      <c r="H223" s="28"/>
      <c r="I223" s="28"/>
      <c r="J223" s="28"/>
      <c r="K223" s="28"/>
      <c r="L223" s="28"/>
    </row>
    <row r="224" spans="1:12" x14ac:dyDescent="0.25">
      <c r="A224" s="28"/>
      <c r="B224" s="28"/>
      <c r="C224" s="28"/>
      <c r="D224" s="28"/>
      <c r="E224" s="28"/>
      <c r="F224" s="28"/>
      <c r="G224" s="28"/>
      <c r="H224" s="28"/>
      <c r="I224" s="28"/>
      <c r="J224" s="28"/>
      <c r="K224" s="28"/>
      <c r="L224" s="28"/>
    </row>
    <row r="225" spans="1:12" x14ac:dyDescent="0.25">
      <c r="A225" s="28"/>
      <c r="B225" s="28"/>
      <c r="C225" s="28"/>
      <c r="D225" s="28"/>
      <c r="E225" s="28"/>
      <c r="F225" s="28"/>
      <c r="G225" s="28"/>
      <c r="H225" s="28"/>
      <c r="I225" s="28"/>
      <c r="J225" s="28"/>
      <c r="K225" s="28"/>
      <c r="L225" s="28"/>
    </row>
    <row r="226" spans="1:12" x14ac:dyDescent="0.25">
      <c r="A226" s="28"/>
      <c r="B226" s="28"/>
      <c r="C226" s="28"/>
      <c r="D226" s="28"/>
      <c r="E226" s="28"/>
      <c r="F226" s="28"/>
      <c r="G226" s="28"/>
      <c r="H226" s="28"/>
      <c r="I226" s="28"/>
      <c r="J226" s="28"/>
      <c r="K226" s="28"/>
      <c r="L226" s="28"/>
    </row>
    <row r="227" spans="1:12" x14ac:dyDescent="0.25">
      <c r="A227" s="28"/>
      <c r="B227" s="28"/>
      <c r="C227" s="28"/>
      <c r="D227" s="28"/>
      <c r="E227" s="28"/>
      <c r="F227" s="28"/>
      <c r="G227" s="28"/>
      <c r="H227" s="28"/>
      <c r="I227" s="28"/>
      <c r="J227" s="28"/>
      <c r="K227" s="28"/>
      <c r="L227" s="28"/>
    </row>
    <row r="228" spans="1:12" x14ac:dyDescent="0.25">
      <c r="A228" s="28"/>
      <c r="B228" s="28"/>
      <c r="C228" s="28"/>
      <c r="D228" s="28"/>
      <c r="E228" s="28"/>
      <c r="F228" s="28"/>
      <c r="G228" s="28"/>
      <c r="H228" s="28"/>
      <c r="I228" s="28"/>
      <c r="J228" s="28"/>
      <c r="K228" s="28"/>
      <c r="L228" s="28"/>
    </row>
    <row r="229" spans="1:12" x14ac:dyDescent="0.25">
      <c r="A229" s="28"/>
      <c r="B229" s="28"/>
      <c r="C229" s="28"/>
      <c r="D229" s="28"/>
      <c r="E229" s="28"/>
      <c r="F229" s="28"/>
      <c r="G229" s="28"/>
      <c r="H229" s="28"/>
      <c r="I229" s="28"/>
      <c r="J229" s="28"/>
      <c r="K229" s="28"/>
      <c r="L229" s="28"/>
    </row>
    <row r="230" spans="1:12" x14ac:dyDescent="0.25">
      <c r="A230" s="28"/>
      <c r="B230" s="28"/>
      <c r="C230" s="28"/>
      <c r="D230" s="28"/>
      <c r="E230" s="28"/>
      <c r="F230" s="28"/>
      <c r="G230" s="28"/>
      <c r="H230" s="28"/>
      <c r="I230" s="28"/>
      <c r="J230" s="28"/>
      <c r="K230" s="28"/>
      <c r="L230" s="28"/>
    </row>
    <row r="231" spans="1:12" x14ac:dyDescent="0.25">
      <c r="A231" s="28"/>
      <c r="B231" s="28"/>
      <c r="C231" s="28"/>
      <c r="D231" s="28"/>
      <c r="E231" s="28"/>
      <c r="F231" s="28"/>
      <c r="G231" s="28"/>
      <c r="H231" s="28"/>
      <c r="I231" s="28"/>
      <c r="J231" s="28"/>
      <c r="K231" s="28"/>
      <c r="L231" s="28"/>
    </row>
    <row r="232" spans="1:12" x14ac:dyDescent="0.25">
      <c r="A232" s="28"/>
      <c r="B232" s="28"/>
      <c r="C232" s="28"/>
      <c r="D232" s="28"/>
      <c r="E232" s="28"/>
      <c r="F232" s="28"/>
      <c r="G232" s="28"/>
      <c r="H232" s="28"/>
      <c r="I232" s="28"/>
      <c r="J232" s="28"/>
      <c r="K232" s="28"/>
      <c r="L232" s="28"/>
    </row>
    <row r="233" spans="1:12" x14ac:dyDescent="0.25">
      <c r="A233" s="28"/>
      <c r="B233" s="28"/>
      <c r="C233" s="28"/>
      <c r="D233" s="28"/>
      <c r="E233" s="28"/>
      <c r="F233" s="28"/>
      <c r="G233" s="28"/>
      <c r="H233" s="28"/>
      <c r="I233" s="28"/>
      <c r="J233" s="28"/>
      <c r="K233" s="28"/>
      <c r="L233" s="28"/>
    </row>
    <row r="234" spans="1:12" x14ac:dyDescent="0.25">
      <c r="A234" s="28"/>
      <c r="B234" s="28"/>
      <c r="C234" s="28"/>
      <c r="D234" s="28"/>
      <c r="E234" s="28"/>
      <c r="F234" s="28"/>
      <c r="G234" s="28"/>
      <c r="H234" s="28"/>
      <c r="I234" s="28"/>
      <c r="J234" s="28"/>
      <c r="K234" s="28"/>
      <c r="L234" s="28"/>
    </row>
    <row r="235" spans="1:12" x14ac:dyDescent="0.25">
      <c r="A235" s="28"/>
      <c r="B235" s="28"/>
      <c r="C235" s="28"/>
      <c r="D235" s="28"/>
      <c r="E235" s="28"/>
      <c r="F235" s="28"/>
      <c r="G235" s="28"/>
      <c r="H235" s="28"/>
      <c r="I235" s="28"/>
      <c r="J235" s="28"/>
      <c r="K235" s="28"/>
      <c r="L235" s="28"/>
    </row>
    <row r="236" spans="1:12" x14ac:dyDescent="0.25">
      <c r="A236" s="28"/>
      <c r="B236" s="28"/>
      <c r="C236" s="28"/>
      <c r="D236" s="28"/>
      <c r="E236" s="28"/>
      <c r="F236" s="28"/>
      <c r="G236" s="28"/>
      <c r="H236" s="28"/>
      <c r="I236" s="28"/>
      <c r="J236" s="28"/>
      <c r="K236" s="28"/>
      <c r="L236" s="28"/>
    </row>
    <row r="237" spans="1:12" x14ac:dyDescent="0.25">
      <c r="A237" s="28"/>
      <c r="B237" s="28"/>
      <c r="C237" s="28"/>
      <c r="D237" s="28"/>
      <c r="E237" s="28"/>
      <c r="F237" s="28"/>
      <c r="G237" s="28"/>
      <c r="H237" s="28"/>
      <c r="I237" s="28"/>
      <c r="J237" s="28"/>
      <c r="K237" s="28"/>
      <c r="L237" s="28"/>
    </row>
    <row r="238" spans="1:12" x14ac:dyDescent="0.25">
      <c r="A238" s="28"/>
      <c r="B238" s="28"/>
      <c r="C238" s="28"/>
      <c r="D238" s="28"/>
      <c r="E238" s="28"/>
      <c r="F238" s="28"/>
      <c r="G238" s="28"/>
      <c r="H238" s="28"/>
      <c r="I238" s="28"/>
      <c r="J238" s="28"/>
      <c r="K238" s="28"/>
      <c r="L238" s="28"/>
    </row>
    <row r="239" spans="1:12" x14ac:dyDescent="0.25">
      <c r="A239" s="28"/>
      <c r="B239" s="28"/>
      <c r="C239" s="28"/>
      <c r="D239" s="28"/>
      <c r="E239" s="28"/>
      <c r="F239" s="28"/>
      <c r="G239" s="28"/>
      <c r="H239" s="28"/>
      <c r="I239" s="28"/>
      <c r="J239" s="28"/>
      <c r="K239" s="28"/>
      <c r="L239" s="28"/>
    </row>
    <row r="240" spans="1:12" x14ac:dyDescent="0.25">
      <c r="A240" s="28"/>
      <c r="B240" s="28"/>
      <c r="C240" s="28"/>
      <c r="D240" s="28"/>
      <c r="E240" s="28"/>
      <c r="F240" s="28"/>
      <c r="G240" s="28"/>
      <c r="H240" s="28"/>
      <c r="I240" s="28"/>
      <c r="J240" s="28"/>
      <c r="K240" s="28"/>
      <c r="L240" s="28"/>
    </row>
    <row r="241" spans="1:12" x14ac:dyDescent="0.25">
      <c r="A241" s="28"/>
      <c r="B241" s="28"/>
      <c r="C241" s="28"/>
      <c r="D241" s="28"/>
      <c r="E241" s="28"/>
      <c r="F241" s="28"/>
      <c r="G241" s="28"/>
      <c r="H241" s="28"/>
      <c r="I241" s="28"/>
      <c r="J241" s="28"/>
      <c r="K241" s="28"/>
      <c r="L241" s="28"/>
    </row>
    <row r="242" spans="1:12" x14ac:dyDescent="0.25">
      <c r="A242" s="28"/>
      <c r="B242" s="28"/>
      <c r="C242" s="28"/>
      <c r="D242" s="28"/>
      <c r="E242" s="28"/>
      <c r="F242" s="28"/>
      <c r="G242" s="28"/>
      <c r="H242" s="28"/>
      <c r="I242" s="28"/>
      <c r="J242" s="28"/>
      <c r="K242" s="28"/>
      <c r="L242" s="28"/>
    </row>
    <row r="243" spans="1:12" x14ac:dyDescent="0.25">
      <c r="A243" s="28"/>
      <c r="B243" s="28"/>
      <c r="C243" s="28"/>
      <c r="D243" s="28"/>
      <c r="E243" s="28"/>
      <c r="F243" s="28"/>
      <c r="G243" s="28"/>
      <c r="H243" s="28"/>
      <c r="I243" s="28"/>
      <c r="J243" s="28"/>
      <c r="K243" s="28"/>
      <c r="L243" s="28"/>
    </row>
    <row r="244" spans="1:12" x14ac:dyDescent="0.25">
      <c r="A244" s="28"/>
      <c r="B244" s="28"/>
      <c r="C244" s="28"/>
      <c r="D244" s="28"/>
      <c r="E244" s="28"/>
      <c r="F244" s="28"/>
      <c r="G244" s="28"/>
      <c r="H244" s="28"/>
      <c r="I244" s="28"/>
      <c r="J244" s="28"/>
      <c r="K244" s="28"/>
      <c r="L244" s="28"/>
    </row>
    <row r="245" spans="1:12" x14ac:dyDescent="0.25">
      <c r="A245" s="28"/>
      <c r="B245" s="28"/>
      <c r="C245" s="28"/>
      <c r="D245" s="28"/>
      <c r="E245" s="28"/>
      <c r="F245" s="28"/>
      <c r="G245" s="28"/>
      <c r="H245" s="28"/>
      <c r="I245" s="28"/>
      <c r="J245" s="28"/>
      <c r="K245" s="28"/>
      <c r="L245" s="28"/>
    </row>
    <row r="246" spans="1:12" x14ac:dyDescent="0.25">
      <c r="A246" s="28"/>
      <c r="B246" s="28"/>
      <c r="C246" s="28"/>
      <c r="D246" s="28"/>
      <c r="E246" s="28"/>
      <c r="F246" s="28"/>
      <c r="G246" s="28"/>
      <c r="H246" s="28"/>
      <c r="I246" s="28"/>
      <c r="J246" s="28"/>
      <c r="K246" s="28"/>
      <c r="L246" s="28"/>
    </row>
    <row r="247" spans="1:12" x14ac:dyDescent="0.25">
      <c r="A247" s="28"/>
      <c r="B247" s="28"/>
      <c r="C247" s="28"/>
      <c r="D247" s="28"/>
      <c r="E247" s="28"/>
      <c r="F247" s="28"/>
      <c r="G247" s="28"/>
      <c r="H247" s="28"/>
      <c r="I247" s="28"/>
      <c r="J247" s="28"/>
      <c r="K247" s="28"/>
      <c r="L247" s="28"/>
    </row>
    <row r="248" spans="1:12" x14ac:dyDescent="0.25">
      <c r="A248" s="28"/>
      <c r="B248" s="28"/>
      <c r="C248" s="28"/>
      <c r="D248" s="28"/>
      <c r="E248" s="28"/>
      <c r="F248" s="28"/>
      <c r="G248" s="28"/>
      <c r="H248" s="28"/>
      <c r="I248" s="28"/>
      <c r="J248" s="28"/>
      <c r="K248" s="28"/>
      <c r="L248" s="28"/>
    </row>
    <row r="249" spans="1:12" x14ac:dyDescent="0.25">
      <c r="A249" s="28"/>
      <c r="B249" s="28"/>
      <c r="C249" s="28"/>
      <c r="D249" s="28"/>
      <c r="E249" s="28"/>
      <c r="F249" s="28"/>
      <c r="G249" s="28"/>
      <c r="H249" s="28"/>
      <c r="I249" s="28"/>
      <c r="J249" s="28"/>
      <c r="K249" s="28"/>
      <c r="L249" s="28"/>
    </row>
    <row r="250" spans="1:12" x14ac:dyDescent="0.25">
      <c r="A250" s="28"/>
      <c r="B250" s="28"/>
      <c r="C250" s="28"/>
      <c r="D250" s="28"/>
      <c r="E250" s="28"/>
      <c r="F250" s="28"/>
      <c r="G250" s="28"/>
      <c r="H250" s="28"/>
      <c r="I250" s="28"/>
      <c r="J250" s="28"/>
      <c r="K250" s="28"/>
      <c r="L250" s="28"/>
    </row>
    <row r="251" spans="1:12" x14ac:dyDescent="0.25">
      <c r="A251" s="28"/>
      <c r="B251" s="28"/>
      <c r="C251" s="28"/>
      <c r="D251" s="28"/>
      <c r="E251" s="28"/>
      <c r="F251" s="28"/>
      <c r="G251" s="28"/>
      <c r="H251" s="28"/>
      <c r="I251" s="28"/>
      <c r="J251" s="28"/>
      <c r="K251" s="28"/>
      <c r="L251" s="28"/>
    </row>
    <row r="252" spans="1:12" x14ac:dyDescent="0.25">
      <c r="A252" s="28"/>
      <c r="B252" s="28"/>
      <c r="C252" s="28"/>
      <c r="D252" s="28"/>
      <c r="E252" s="28"/>
      <c r="F252" s="28"/>
      <c r="G252" s="28"/>
      <c r="H252" s="28"/>
      <c r="I252" s="28"/>
      <c r="J252" s="28"/>
      <c r="K252" s="28"/>
      <c r="L252" s="28"/>
    </row>
    <row r="253" spans="1:12" x14ac:dyDescent="0.25">
      <c r="A253" s="28"/>
      <c r="B253" s="28"/>
      <c r="C253" s="28"/>
      <c r="D253" s="28"/>
      <c r="E253" s="28"/>
      <c r="F253" s="28"/>
      <c r="G253" s="28"/>
      <c r="H253" s="28"/>
      <c r="I253" s="28"/>
      <c r="J253" s="28"/>
      <c r="K253" s="28"/>
      <c r="L253" s="28"/>
    </row>
    <row r="254" spans="1:12" x14ac:dyDescent="0.25">
      <c r="A254" s="28"/>
      <c r="B254" s="28"/>
      <c r="C254" s="28"/>
      <c r="D254" s="28"/>
      <c r="E254" s="28"/>
      <c r="F254" s="28"/>
      <c r="G254" s="28"/>
      <c r="H254" s="28"/>
      <c r="I254" s="28"/>
      <c r="J254" s="28"/>
      <c r="K254" s="28"/>
      <c r="L254" s="28"/>
    </row>
    <row r="255" spans="1:12" x14ac:dyDescent="0.25">
      <c r="A255" s="28"/>
      <c r="B255" s="28"/>
      <c r="C255" s="28"/>
      <c r="D255" s="28"/>
      <c r="E255" s="28"/>
      <c r="F255" s="28"/>
      <c r="G255" s="28"/>
      <c r="H255" s="28"/>
      <c r="I255" s="28"/>
      <c r="J255" s="28"/>
      <c r="K255" s="28"/>
      <c r="L255" s="28"/>
    </row>
    <row r="256" spans="1:12" x14ac:dyDescent="0.25">
      <c r="A256" s="28"/>
      <c r="B256" s="28"/>
      <c r="C256" s="28"/>
      <c r="D256" s="28"/>
      <c r="E256" s="28"/>
      <c r="F256" s="28"/>
      <c r="G256" s="28"/>
      <c r="H256" s="28"/>
      <c r="I256" s="28"/>
      <c r="J256" s="28"/>
      <c r="K256" s="28"/>
      <c r="L256" s="28"/>
    </row>
    <row r="257" spans="1:12" x14ac:dyDescent="0.25">
      <c r="A257" s="28"/>
      <c r="B257" s="28"/>
      <c r="C257" s="28"/>
      <c r="D257" s="28"/>
      <c r="E257" s="28"/>
      <c r="F257" s="28"/>
      <c r="G257" s="28"/>
      <c r="H257" s="28"/>
      <c r="I257" s="28"/>
      <c r="J257" s="28"/>
      <c r="K257" s="28"/>
      <c r="L257" s="28"/>
    </row>
    <row r="258" spans="1:12" x14ac:dyDescent="0.25">
      <c r="A258" s="28"/>
      <c r="B258" s="28"/>
      <c r="C258" s="28"/>
      <c r="D258" s="28"/>
      <c r="E258" s="28"/>
      <c r="F258" s="28"/>
      <c r="G258" s="28"/>
      <c r="H258" s="28"/>
      <c r="I258" s="28"/>
      <c r="J258" s="28"/>
      <c r="K258" s="28"/>
      <c r="L258" s="28"/>
    </row>
    <row r="259" spans="1:12" x14ac:dyDescent="0.25">
      <c r="A259" s="28"/>
      <c r="B259" s="28"/>
      <c r="C259" s="28"/>
      <c r="D259" s="28"/>
      <c r="E259" s="28"/>
      <c r="F259" s="28"/>
      <c r="G259" s="28"/>
      <c r="H259" s="28"/>
      <c r="I259" s="28"/>
      <c r="J259" s="28"/>
      <c r="K259" s="28"/>
      <c r="L259" s="28"/>
    </row>
    <row r="260" spans="1:12" x14ac:dyDescent="0.25">
      <c r="A260" s="28"/>
      <c r="B260" s="28"/>
      <c r="C260" s="28"/>
      <c r="D260" s="28"/>
      <c r="E260" s="28"/>
      <c r="F260" s="28"/>
      <c r="G260" s="28"/>
      <c r="H260" s="28"/>
      <c r="I260" s="28"/>
      <c r="J260" s="28"/>
      <c r="K260" s="28"/>
      <c r="L260" s="28"/>
    </row>
    <row r="261" spans="1:12" x14ac:dyDescent="0.25">
      <c r="A261" s="28"/>
      <c r="B261" s="28"/>
      <c r="C261" s="28"/>
      <c r="D261" s="28"/>
      <c r="E261" s="28"/>
      <c r="F261" s="28"/>
      <c r="G261" s="28"/>
      <c r="H261" s="28"/>
      <c r="I261" s="28"/>
      <c r="J261" s="28"/>
      <c r="K261" s="28"/>
      <c r="L261" s="28"/>
    </row>
    <row r="262" spans="1:12" x14ac:dyDescent="0.25">
      <c r="A262" s="28"/>
      <c r="B262" s="28"/>
      <c r="C262" s="28"/>
      <c r="D262" s="28"/>
      <c r="E262" s="28"/>
      <c r="F262" s="28"/>
      <c r="G262" s="28"/>
      <c r="H262" s="28"/>
      <c r="I262" s="28"/>
      <c r="J262" s="28"/>
      <c r="K262" s="28"/>
      <c r="L262" s="28"/>
    </row>
    <row r="263" spans="1:12" x14ac:dyDescent="0.25">
      <c r="A263" s="28"/>
      <c r="B263" s="28"/>
      <c r="C263" s="28"/>
      <c r="D263" s="28"/>
      <c r="E263" s="28"/>
      <c r="F263" s="28"/>
      <c r="G263" s="28"/>
      <c r="H263" s="28"/>
      <c r="I263" s="28"/>
      <c r="J263" s="28"/>
      <c r="K263" s="28"/>
      <c r="L263" s="28"/>
    </row>
    <row r="264" spans="1:12" x14ac:dyDescent="0.25">
      <c r="A264" s="28"/>
      <c r="B264" s="28"/>
      <c r="C264" s="28"/>
      <c r="D264" s="28"/>
      <c r="E264" s="28"/>
      <c r="F264" s="28"/>
      <c r="G264" s="28"/>
      <c r="H264" s="28"/>
      <c r="I264" s="28"/>
      <c r="J264" s="28"/>
      <c r="K264" s="28"/>
      <c r="L264" s="28"/>
    </row>
    <row r="265" spans="1:12" x14ac:dyDescent="0.25">
      <c r="A265" s="28"/>
      <c r="B265" s="28"/>
      <c r="C265" s="28"/>
      <c r="D265" s="28"/>
      <c r="E265" s="28"/>
      <c r="F265" s="28"/>
      <c r="G265" s="28"/>
      <c r="H265" s="28"/>
      <c r="I265" s="28"/>
      <c r="J265" s="28"/>
      <c r="K265" s="28"/>
      <c r="L265" s="28"/>
    </row>
    <row r="266" spans="1:12" x14ac:dyDescent="0.25">
      <c r="A266" s="28"/>
      <c r="B266" s="28"/>
      <c r="C266" s="28"/>
      <c r="D266" s="28"/>
      <c r="E266" s="28"/>
      <c r="F266" s="28"/>
      <c r="G266" s="28"/>
      <c r="H266" s="28"/>
      <c r="I266" s="28"/>
      <c r="J266" s="28"/>
      <c r="K266" s="28"/>
      <c r="L266" s="28"/>
    </row>
    <row r="267" spans="1:12" x14ac:dyDescent="0.25">
      <c r="A267" s="28"/>
      <c r="B267" s="28"/>
      <c r="C267" s="28"/>
      <c r="D267" s="28"/>
      <c r="E267" s="28"/>
      <c r="F267" s="28"/>
      <c r="G267" s="28"/>
      <c r="H267" s="28"/>
      <c r="I267" s="28"/>
      <c r="J267" s="28"/>
      <c r="K267" s="28"/>
      <c r="L267" s="28"/>
    </row>
    <row r="268" spans="1:12" x14ac:dyDescent="0.25">
      <c r="A268" s="28"/>
      <c r="B268" s="28"/>
      <c r="C268" s="28"/>
      <c r="D268" s="28"/>
      <c r="E268" s="28"/>
      <c r="F268" s="28"/>
      <c r="G268" s="28"/>
      <c r="H268" s="28"/>
      <c r="I268" s="28"/>
      <c r="J268" s="28"/>
      <c r="K268" s="28"/>
      <c r="L268" s="28"/>
    </row>
    <row r="269" spans="1:12" x14ac:dyDescent="0.25">
      <c r="A269" s="28"/>
      <c r="B269" s="28"/>
      <c r="C269" s="28"/>
      <c r="D269" s="28"/>
      <c r="E269" s="28"/>
      <c r="F269" s="28"/>
      <c r="G269" s="28"/>
      <c r="H269" s="28"/>
      <c r="I269" s="28"/>
      <c r="J269" s="28"/>
      <c r="K269" s="28"/>
      <c r="L269" s="28"/>
    </row>
    <row r="270" spans="1:12" x14ac:dyDescent="0.25">
      <c r="A270" s="28"/>
      <c r="B270" s="28"/>
      <c r="C270" s="28"/>
      <c r="D270" s="28"/>
      <c r="E270" s="28"/>
      <c r="F270" s="28"/>
      <c r="G270" s="28"/>
      <c r="H270" s="28"/>
      <c r="I270" s="28"/>
      <c r="J270" s="28"/>
      <c r="K270" s="28"/>
      <c r="L270" s="28"/>
    </row>
    <row r="271" spans="1:12" x14ac:dyDescent="0.25">
      <c r="A271" s="28"/>
      <c r="B271" s="28"/>
      <c r="C271" s="28"/>
      <c r="D271" s="28"/>
      <c r="E271" s="28"/>
      <c r="F271" s="28"/>
      <c r="G271" s="28"/>
      <c r="H271" s="28"/>
      <c r="I271" s="28"/>
      <c r="J271" s="28"/>
      <c r="K271" s="28"/>
      <c r="L271" s="28"/>
    </row>
    <row r="272" spans="1:12" x14ac:dyDescent="0.25">
      <c r="A272" s="28"/>
      <c r="B272" s="28"/>
      <c r="C272" s="28"/>
      <c r="D272" s="28"/>
      <c r="E272" s="28"/>
      <c r="F272" s="28"/>
      <c r="G272" s="28"/>
      <c r="H272" s="28"/>
      <c r="I272" s="28"/>
      <c r="J272" s="28"/>
      <c r="K272" s="28"/>
      <c r="L272" s="28"/>
    </row>
    <row r="273" spans="1:12" x14ac:dyDescent="0.25">
      <c r="A273" s="28"/>
      <c r="B273" s="28"/>
      <c r="C273" s="28"/>
      <c r="D273" s="28"/>
      <c r="E273" s="28"/>
      <c r="F273" s="28"/>
      <c r="G273" s="28"/>
      <c r="H273" s="28"/>
      <c r="I273" s="28"/>
      <c r="J273" s="28"/>
      <c r="K273" s="28"/>
      <c r="L273" s="28"/>
    </row>
    <row r="274" spans="1:12" x14ac:dyDescent="0.25">
      <c r="A274" s="28"/>
      <c r="B274" s="28"/>
      <c r="C274" s="28"/>
      <c r="D274" s="28"/>
      <c r="E274" s="28"/>
      <c r="F274" s="28"/>
      <c r="G274" s="28"/>
      <c r="H274" s="28"/>
      <c r="I274" s="28"/>
      <c r="J274" s="28"/>
      <c r="K274" s="28"/>
      <c r="L274" s="28"/>
    </row>
    <row r="275" spans="1:12" x14ac:dyDescent="0.25">
      <c r="A275" s="28"/>
      <c r="B275" s="28"/>
      <c r="C275" s="28"/>
      <c r="D275" s="28"/>
      <c r="E275" s="28"/>
      <c r="F275" s="28"/>
      <c r="G275" s="28"/>
      <c r="H275" s="28"/>
      <c r="I275" s="28"/>
      <c r="J275" s="28"/>
      <c r="K275" s="28"/>
      <c r="L275" s="28"/>
    </row>
    <row r="276" spans="1:12" x14ac:dyDescent="0.25">
      <c r="A276" s="28"/>
      <c r="B276" s="28"/>
      <c r="C276" s="28"/>
      <c r="D276" s="28"/>
      <c r="E276" s="28"/>
      <c r="F276" s="28"/>
      <c r="G276" s="28"/>
      <c r="H276" s="28"/>
      <c r="I276" s="28"/>
      <c r="J276" s="28"/>
      <c r="K276" s="28"/>
      <c r="L276" s="28"/>
    </row>
    <row r="277" spans="1:12" x14ac:dyDescent="0.25">
      <c r="A277" s="28"/>
      <c r="B277" s="28"/>
      <c r="C277" s="28"/>
      <c r="D277" s="28"/>
      <c r="E277" s="28"/>
      <c r="F277" s="28"/>
      <c r="G277" s="28"/>
      <c r="H277" s="28"/>
      <c r="I277" s="28"/>
      <c r="J277" s="28"/>
      <c r="K277" s="28"/>
      <c r="L277" s="28"/>
    </row>
    <row r="278" spans="1:12" x14ac:dyDescent="0.25">
      <c r="A278" s="28"/>
      <c r="B278" s="28"/>
      <c r="C278" s="28"/>
      <c r="D278" s="28"/>
      <c r="E278" s="28"/>
      <c r="F278" s="28"/>
      <c r="G278" s="28"/>
      <c r="H278" s="28"/>
      <c r="I278" s="28"/>
      <c r="J278" s="28"/>
      <c r="K278" s="28"/>
      <c r="L278" s="28"/>
    </row>
    <row r="279" spans="1:12" x14ac:dyDescent="0.25">
      <c r="A279" s="28"/>
      <c r="B279" s="28"/>
      <c r="C279" s="28"/>
      <c r="D279" s="28"/>
      <c r="E279" s="28"/>
      <c r="F279" s="28"/>
      <c r="G279" s="28"/>
      <c r="H279" s="28"/>
      <c r="I279" s="28"/>
      <c r="J279" s="28"/>
      <c r="K279" s="28"/>
      <c r="L279" s="28"/>
    </row>
    <row r="280" spans="1:12" x14ac:dyDescent="0.25">
      <c r="A280" s="28"/>
      <c r="B280" s="28"/>
      <c r="C280" s="28"/>
      <c r="D280" s="28"/>
      <c r="E280" s="28"/>
      <c r="F280" s="28"/>
      <c r="G280" s="28"/>
      <c r="H280" s="28"/>
      <c r="I280" s="28"/>
      <c r="J280" s="28"/>
      <c r="K280" s="28"/>
      <c r="L280" s="28"/>
    </row>
    <row r="281" spans="1:12" x14ac:dyDescent="0.25">
      <c r="A281" s="28"/>
      <c r="B281" s="28"/>
      <c r="C281" s="28"/>
      <c r="D281" s="28"/>
      <c r="E281" s="28"/>
      <c r="F281" s="28"/>
      <c r="G281" s="28"/>
      <c r="H281" s="28"/>
      <c r="I281" s="28"/>
      <c r="J281" s="28"/>
      <c r="K281" s="28"/>
      <c r="L281" s="28"/>
    </row>
    <row r="282" spans="1:12" x14ac:dyDescent="0.25">
      <c r="A282" s="28"/>
      <c r="B282" s="28"/>
      <c r="C282" s="28"/>
      <c r="D282" s="28"/>
      <c r="E282" s="28"/>
      <c r="F282" s="28"/>
      <c r="G282" s="28"/>
      <c r="H282" s="28"/>
      <c r="I282" s="28"/>
      <c r="J282" s="28"/>
      <c r="K282" s="28"/>
      <c r="L282" s="28"/>
    </row>
    <row r="283" spans="1:12" x14ac:dyDescent="0.25">
      <c r="A283" s="28"/>
      <c r="B283" s="28"/>
      <c r="C283" s="28"/>
      <c r="D283" s="28"/>
      <c r="E283" s="28"/>
      <c r="F283" s="28"/>
      <c r="G283" s="28"/>
      <c r="H283" s="28"/>
      <c r="I283" s="28"/>
      <c r="J283" s="28"/>
      <c r="K283" s="28"/>
      <c r="L283" s="28"/>
    </row>
    <row r="284" spans="1:12" x14ac:dyDescent="0.25">
      <c r="A284" s="28"/>
      <c r="B284" s="28"/>
      <c r="C284" s="28"/>
      <c r="D284" s="28"/>
      <c r="E284" s="28"/>
      <c r="F284" s="28"/>
      <c r="G284" s="28"/>
      <c r="H284" s="28"/>
      <c r="I284" s="28"/>
      <c r="J284" s="28"/>
      <c r="K284" s="28"/>
      <c r="L284" s="28"/>
    </row>
    <row r="285" spans="1:12" x14ac:dyDescent="0.25">
      <c r="A285" s="28"/>
      <c r="B285" s="28"/>
      <c r="C285" s="28"/>
      <c r="D285" s="28"/>
      <c r="E285" s="28"/>
      <c r="F285" s="28"/>
      <c r="G285" s="28"/>
      <c r="H285" s="28"/>
      <c r="I285" s="28"/>
      <c r="J285" s="28"/>
      <c r="K285" s="28"/>
      <c r="L285" s="28"/>
    </row>
    <row r="286" spans="1:12" x14ac:dyDescent="0.25">
      <c r="A286" s="28"/>
      <c r="B286" s="28"/>
      <c r="C286" s="28"/>
      <c r="D286" s="28"/>
      <c r="E286" s="28"/>
      <c r="F286" s="28"/>
      <c r="G286" s="28"/>
      <c r="H286" s="28"/>
      <c r="I286" s="28"/>
      <c r="J286" s="28"/>
      <c r="K286" s="28"/>
      <c r="L286" s="28"/>
    </row>
    <row r="287" spans="1:12" x14ac:dyDescent="0.25">
      <c r="A287" s="28"/>
      <c r="B287" s="28"/>
      <c r="C287" s="28"/>
      <c r="D287" s="28"/>
      <c r="E287" s="28"/>
      <c r="F287" s="28"/>
      <c r="G287" s="28"/>
      <c r="H287" s="28"/>
      <c r="I287" s="28"/>
      <c r="J287" s="28"/>
      <c r="K287" s="28"/>
      <c r="L287" s="28"/>
    </row>
    <row r="288" spans="1:12" x14ac:dyDescent="0.25">
      <c r="A288" s="28"/>
      <c r="B288" s="28"/>
      <c r="C288" s="28"/>
      <c r="D288" s="28"/>
      <c r="E288" s="28"/>
      <c r="F288" s="28"/>
      <c r="G288" s="28"/>
      <c r="H288" s="28"/>
      <c r="I288" s="28"/>
      <c r="J288" s="28"/>
      <c r="K288" s="28"/>
      <c r="L288" s="28"/>
    </row>
    <row r="289" spans="1:12" x14ac:dyDescent="0.25">
      <c r="A289" s="28"/>
      <c r="B289" s="28"/>
      <c r="C289" s="28"/>
      <c r="D289" s="28"/>
      <c r="E289" s="28"/>
      <c r="F289" s="28"/>
      <c r="G289" s="28"/>
      <c r="H289" s="28"/>
      <c r="I289" s="28"/>
      <c r="J289" s="28"/>
      <c r="K289" s="28"/>
      <c r="L289" s="28"/>
    </row>
    <row r="290" spans="1:12" x14ac:dyDescent="0.25">
      <c r="A290" s="28"/>
      <c r="B290" s="28"/>
      <c r="C290" s="28"/>
      <c r="D290" s="28"/>
      <c r="E290" s="28"/>
      <c r="F290" s="28"/>
      <c r="G290" s="28"/>
      <c r="H290" s="28"/>
      <c r="I290" s="28"/>
      <c r="J290" s="28"/>
      <c r="K290" s="28"/>
      <c r="L290" s="28"/>
    </row>
    <row r="291" spans="1:12" x14ac:dyDescent="0.25">
      <c r="A291" s="28"/>
      <c r="B291" s="28"/>
      <c r="C291" s="28"/>
      <c r="D291" s="28"/>
      <c r="E291" s="28"/>
      <c r="F291" s="28"/>
      <c r="G291" s="28"/>
      <c r="H291" s="28"/>
      <c r="I291" s="28"/>
      <c r="J291" s="28"/>
      <c r="K291" s="28"/>
      <c r="L291" s="28"/>
    </row>
    <row r="292" spans="1:12" x14ac:dyDescent="0.25">
      <c r="A292" s="28"/>
      <c r="B292" s="28"/>
      <c r="C292" s="28"/>
      <c r="D292" s="28"/>
      <c r="E292" s="28"/>
      <c r="F292" s="28"/>
      <c r="G292" s="28"/>
      <c r="H292" s="28"/>
      <c r="I292" s="28"/>
      <c r="J292" s="28"/>
      <c r="K292" s="28"/>
      <c r="L292" s="28"/>
    </row>
    <row r="293" spans="1:12" x14ac:dyDescent="0.25">
      <c r="A293" s="28"/>
      <c r="B293" s="28"/>
      <c r="C293" s="28"/>
      <c r="D293" s="28"/>
      <c r="E293" s="28"/>
      <c r="F293" s="28"/>
      <c r="G293" s="28"/>
      <c r="H293" s="28"/>
      <c r="I293" s="28"/>
      <c r="J293" s="28"/>
      <c r="K293" s="28"/>
      <c r="L293" s="28"/>
    </row>
    <row r="294" spans="1:12" x14ac:dyDescent="0.25">
      <c r="A294" s="28"/>
      <c r="B294" s="28"/>
      <c r="C294" s="28"/>
      <c r="D294" s="28"/>
      <c r="E294" s="28"/>
      <c r="F294" s="28"/>
      <c r="G294" s="28"/>
      <c r="H294" s="28"/>
      <c r="I294" s="28"/>
      <c r="J294" s="28"/>
      <c r="K294" s="28"/>
      <c r="L294" s="28"/>
    </row>
    <row r="295" spans="1:12" x14ac:dyDescent="0.25">
      <c r="A295" s="28"/>
      <c r="B295" s="28"/>
      <c r="C295" s="28"/>
      <c r="D295" s="28"/>
      <c r="E295" s="28"/>
      <c r="F295" s="28"/>
      <c r="G295" s="28"/>
      <c r="H295" s="28"/>
      <c r="I295" s="28"/>
      <c r="J295" s="28"/>
      <c r="K295" s="28"/>
      <c r="L295" s="28"/>
    </row>
    <row r="296" spans="1:12" x14ac:dyDescent="0.25">
      <c r="A296" s="28"/>
      <c r="B296" s="28"/>
      <c r="C296" s="28"/>
      <c r="D296" s="28"/>
      <c r="E296" s="28"/>
      <c r="F296" s="28"/>
      <c r="G296" s="28"/>
      <c r="H296" s="28"/>
      <c r="I296" s="28"/>
      <c r="J296" s="28"/>
      <c r="K296" s="28"/>
      <c r="L296" s="28"/>
    </row>
    <row r="297" spans="1:12" x14ac:dyDescent="0.25">
      <c r="A297" s="28"/>
      <c r="B297" s="28"/>
      <c r="C297" s="28"/>
      <c r="D297" s="28"/>
      <c r="E297" s="28"/>
      <c r="F297" s="28"/>
      <c r="G297" s="28"/>
      <c r="H297" s="28"/>
      <c r="I297" s="28"/>
      <c r="J297" s="28"/>
      <c r="K297" s="28"/>
      <c r="L297" s="28"/>
    </row>
    <row r="298" spans="1:12" x14ac:dyDescent="0.25">
      <c r="A298" s="28"/>
      <c r="B298" s="28"/>
      <c r="C298" s="28"/>
      <c r="D298" s="28"/>
      <c r="E298" s="28"/>
      <c r="F298" s="28"/>
      <c r="G298" s="28"/>
      <c r="H298" s="28"/>
      <c r="I298" s="28"/>
      <c r="J298" s="28"/>
      <c r="K298" s="28"/>
      <c r="L298" s="28"/>
    </row>
    <row r="299" spans="1:12" x14ac:dyDescent="0.25">
      <c r="A299" s="28"/>
      <c r="B299" s="28"/>
      <c r="C299" s="28"/>
      <c r="D299" s="28"/>
      <c r="E299" s="28"/>
      <c r="F299" s="28"/>
      <c r="G299" s="28"/>
      <c r="H299" s="28"/>
      <c r="I299" s="28"/>
      <c r="J299" s="28"/>
      <c r="K299" s="28"/>
      <c r="L299" s="28"/>
    </row>
    <row r="300" spans="1:12" x14ac:dyDescent="0.25">
      <c r="A300" s="28"/>
      <c r="B300" s="28"/>
      <c r="C300" s="28"/>
      <c r="D300" s="28"/>
      <c r="E300" s="28"/>
      <c r="F300" s="28"/>
      <c r="G300" s="28"/>
      <c r="H300" s="28"/>
      <c r="I300" s="28"/>
      <c r="J300" s="28"/>
      <c r="K300" s="28"/>
      <c r="L300" s="28"/>
    </row>
    <row r="301" spans="1:12" x14ac:dyDescent="0.25">
      <c r="A301" s="28"/>
      <c r="B301" s="28"/>
      <c r="C301" s="28"/>
      <c r="D301" s="28"/>
      <c r="E301" s="28"/>
      <c r="F301" s="28"/>
      <c r="G301" s="28"/>
      <c r="H301" s="28"/>
      <c r="I301" s="28"/>
      <c r="J301" s="28"/>
      <c r="K301" s="28"/>
      <c r="L301" s="28"/>
    </row>
    <row r="302" spans="1:12" x14ac:dyDescent="0.25">
      <c r="A302" s="28"/>
      <c r="B302" s="28"/>
      <c r="C302" s="28"/>
      <c r="D302" s="28"/>
      <c r="E302" s="28"/>
      <c r="F302" s="28"/>
      <c r="G302" s="28"/>
      <c r="H302" s="28"/>
      <c r="I302" s="28"/>
      <c r="J302" s="28"/>
      <c r="K302" s="28"/>
      <c r="L302" s="28"/>
    </row>
    <row r="303" spans="1:12" x14ac:dyDescent="0.25">
      <c r="A303" s="28"/>
      <c r="B303" s="28"/>
      <c r="C303" s="28"/>
      <c r="D303" s="28"/>
      <c r="E303" s="28"/>
      <c r="F303" s="28"/>
      <c r="G303" s="28"/>
      <c r="H303" s="28"/>
      <c r="I303" s="28"/>
      <c r="J303" s="28"/>
      <c r="K303" s="28"/>
      <c r="L303" s="28"/>
    </row>
    <row r="304" spans="1:12" x14ac:dyDescent="0.25">
      <c r="A304" s="28"/>
      <c r="B304" s="28"/>
      <c r="C304" s="28"/>
      <c r="D304" s="28"/>
      <c r="E304" s="28"/>
      <c r="F304" s="28"/>
      <c r="G304" s="28"/>
      <c r="H304" s="28"/>
      <c r="I304" s="28"/>
      <c r="J304" s="28"/>
      <c r="K304" s="28"/>
      <c r="L304" s="28"/>
    </row>
    <row r="305" spans="1:12" x14ac:dyDescent="0.25">
      <c r="A305" s="28"/>
      <c r="B305" s="28"/>
      <c r="C305" s="28"/>
      <c r="D305" s="28"/>
      <c r="E305" s="28"/>
      <c r="F305" s="28"/>
      <c r="G305" s="28"/>
      <c r="H305" s="28"/>
      <c r="I305" s="28"/>
      <c r="J305" s="28"/>
      <c r="K305" s="28"/>
      <c r="L305" s="28"/>
    </row>
    <row r="306" spans="1:12" x14ac:dyDescent="0.25">
      <c r="A306" s="28"/>
      <c r="B306" s="28"/>
      <c r="C306" s="28"/>
      <c r="D306" s="28"/>
      <c r="E306" s="28"/>
      <c r="F306" s="28"/>
      <c r="G306" s="28"/>
      <c r="H306" s="28"/>
      <c r="I306" s="28"/>
      <c r="J306" s="28"/>
      <c r="K306" s="28"/>
      <c r="L306" s="28"/>
    </row>
    <row r="307" spans="1:12" x14ac:dyDescent="0.25">
      <c r="A307" s="28"/>
      <c r="B307" s="28"/>
      <c r="C307" s="28"/>
      <c r="D307" s="28"/>
      <c r="E307" s="28"/>
      <c r="F307" s="28"/>
      <c r="G307" s="28"/>
      <c r="H307" s="28"/>
      <c r="I307" s="28"/>
      <c r="J307" s="28"/>
      <c r="K307" s="28"/>
      <c r="L307" s="28"/>
    </row>
    <row r="308" spans="1:12" x14ac:dyDescent="0.25">
      <c r="A308" s="28"/>
      <c r="B308" s="28"/>
      <c r="C308" s="28"/>
      <c r="D308" s="28"/>
      <c r="E308" s="28"/>
      <c r="F308" s="28"/>
      <c r="G308" s="28"/>
      <c r="H308" s="28"/>
      <c r="I308" s="28"/>
      <c r="J308" s="28"/>
      <c r="K308" s="28"/>
      <c r="L308" s="28"/>
    </row>
    <row r="309" spans="1:12" x14ac:dyDescent="0.25">
      <c r="A309" s="28"/>
      <c r="B309" s="28"/>
      <c r="C309" s="28"/>
      <c r="D309" s="28"/>
      <c r="E309" s="28"/>
      <c r="F309" s="28"/>
      <c r="G309" s="28"/>
      <c r="H309" s="28"/>
      <c r="I309" s="28"/>
      <c r="J309" s="28"/>
      <c r="K309" s="28"/>
      <c r="L309" s="28"/>
    </row>
    <row r="310" spans="1:12" x14ac:dyDescent="0.25">
      <c r="A310" s="28"/>
      <c r="B310" s="28"/>
      <c r="C310" s="28"/>
      <c r="D310" s="28"/>
      <c r="E310" s="28"/>
      <c r="F310" s="28"/>
      <c r="G310" s="28"/>
      <c r="H310" s="28"/>
      <c r="I310" s="28"/>
      <c r="J310" s="28"/>
      <c r="K310" s="28"/>
      <c r="L310" s="28"/>
    </row>
    <row r="311" spans="1:12" x14ac:dyDescent="0.25">
      <c r="A311" s="28"/>
      <c r="B311" s="28"/>
      <c r="C311" s="28"/>
      <c r="D311" s="28"/>
      <c r="E311" s="28"/>
      <c r="F311" s="28"/>
      <c r="G311" s="28"/>
      <c r="H311" s="28"/>
      <c r="I311" s="28"/>
      <c r="J311" s="28"/>
      <c r="K311" s="28"/>
      <c r="L311" s="28"/>
    </row>
    <row r="312" spans="1:12" x14ac:dyDescent="0.25">
      <c r="A312" s="28"/>
      <c r="B312" s="28"/>
      <c r="C312" s="28"/>
      <c r="D312" s="28"/>
      <c r="E312" s="28"/>
      <c r="F312" s="28"/>
      <c r="G312" s="28"/>
      <c r="H312" s="28"/>
      <c r="I312" s="28"/>
      <c r="J312" s="28"/>
      <c r="K312" s="28"/>
      <c r="L312" s="28"/>
    </row>
    <row r="313" spans="1:12" x14ac:dyDescent="0.25">
      <c r="A313" s="28"/>
      <c r="B313" s="28"/>
      <c r="C313" s="28"/>
      <c r="D313" s="28"/>
      <c r="E313" s="28"/>
      <c r="F313" s="28"/>
      <c r="G313" s="28"/>
      <c r="H313" s="28"/>
      <c r="I313" s="28"/>
      <c r="J313" s="28"/>
      <c r="K313" s="28"/>
      <c r="L313" s="28"/>
    </row>
    <row r="314" spans="1:12" x14ac:dyDescent="0.25">
      <c r="A314" s="28"/>
      <c r="B314" s="28"/>
      <c r="C314" s="28"/>
      <c r="D314" s="28"/>
      <c r="E314" s="28"/>
      <c r="F314" s="28"/>
      <c r="G314" s="28"/>
      <c r="H314" s="28"/>
      <c r="I314" s="28"/>
      <c r="J314" s="28"/>
      <c r="K314" s="28"/>
      <c r="L314" s="28"/>
    </row>
    <row r="315" spans="1:12" x14ac:dyDescent="0.25">
      <c r="A315" s="28"/>
      <c r="B315" s="28"/>
      <c r="C315" s="28"/>
      <c r="D315" s="28"/>
      <c r="E315" s="28"/>
      <c r="F315" s="28"/>
      <c r="G315" s="28"/>
      <c r="H315" s="28"/>
      <c r="I315" s="28"/>
      <c r="J315" s="28"/>
      <c r="K315" s="28"/>
      <c r="L315" s="28"/>
    </row>
    <row r="316" spans="1:12" x14ac:dyDescent="0.25">
      <c r="A316" s="28"/>
      <c r="B316" s="28"/>
      <c r="C316" s="28"/>
      <c r="D316" s="28"/>
      <c r="E316" s="28"/>
      <c r="F316" s="28"/>
      <c r="G316" s="28"/>
      <c r="H316" s="28"/>
      <c r="I316" s="28"/>
      <c r="J316" s="28"/>
      <c r="K316" s="28"/>
      <c r="L316" s="28"/>
    </row>
    <row r="317" spans="1:12" x14ac:dyDescent="0.25">
      <c r="A317" s="28"/>
      <c r="B317" s="28"/>
      <c r="C317" s="28"/>
      <c r="D317" s="28"/>
      <c r="E317" s="28"/>
      <c r="F317" s="28"/>
      <c r="G317" s="28"/>
      <c r="H317" s="28"/>
      <c r="I317" s="28"/>
      <c r="J317" s="28"/>
      <c r="K317" s="28"/>
      <c r="L317" s="28"/>
    </row>
    <row r="318" spans="1:12" x14ac:dyDescent="0.25">
      <c r="A318" s="28"/>
      <c r="B318" s="28"/>
      <c r="C318" s="28"/>
      <c r="D318" s="28"/>
      <c r="E318" s="28"/>
      <c r="F318" s="28"/>
      <c r="G318" s="28"/>
      <c r="H318" s="28"/>
      <c r="I318" s="28"/>
      <c r="J318" s="28"/>
      <c r="K318" s="28"/>
      <c r="L318" s="28"/>
    </row>
    <row r="319" spans="1:12" x14ac:dyDescent="0.25">
      <c r="A319" s="28"/>
      <c r="B319" s="28"/>
      <c r="C319" s="28"/>
      <c r="D319" s="28"/>
      <c r="E319" s="28"/>
      <c r="F319" s="28"/>
      <c r="G319" s="28"/>
      <c r="H319" s="28"/>
      <c r="I319" s="28"/>
      <c r="J319" s="28"/>
      <c r="K319" s="28"/>
      <c r="L319" s="28"/>
    </row>
    <row r="320" spans="1:12" x14ac:dyDescent="0.25">
      <c r="A320" s="28"/>
      <c r="B320" s="28"/>
      <c r="C320" s="28"/>
      <c r="D320" s="28"/>
      <c r="E320" s="28"/>
      <c r="F320" s="28"/>
      <c r="G320" s="28"/>
      <c r="H320" s="28"/>
      <c r="I320" s="28"/>
      <c r="J320" s="28"/>
      <c r="K320" s="28"/>
      <c r="L320" s="28"/>
    </row>
    <row r="321" spans="1:12" x14ac:dyDescent="0.25">
      <c r="A321" s="28"/>
      <c r="B321" s="28"/>
      <c r="C321" s="28"/>
      <c r="D321" s="28"/>
      <c r="E321" s="28"/>
      <c r="F321" s="28"/>
      <c r="G321" s="28"/>
      <c r="H321" s="28"/>
      <c r="I321" s="28"/>
      <c r="J321" s="28"/>
      <c r="K321" s="28"/>
      <c r="L321" s="28"/>
    </row>
    <row r="322" spans="1:12" x14ac:dyDescent="0.25">
      <c r="A322" s="28"/>
      <c r="B322" s="28"/>
      <c r="C322" s="28"/>
      <c r="D322" s="28"/>
      <c r="E322" s="28"/>
      <c r="F322" s="28"/>
      <c r="G322" s="28"/>
      <c r="H322" s="28"/>
      <c r="I322" s="28"/>
      <c r="J322" s="28"/>
      <c r="K322" s="28"/>
      <c r="L322" s="28"/>
    </row>
    <row r="323" spans="1:12" x14ac:dyDescent="0.25">
      <c r="A323" s="28"/>
      <c r="B323" s="28"/>
      <c r="C323" s="28"/>
      <c r="D323" s="28"/>
      <c r="E323" s="28"/>
      <c r="F323" s="28"/>
      <c r="G323" s="28"/>
      <c r="H323" s="28"/>
      <c r="I323" s="28"/>
      <c r="J323" s="28"/>
      <c r="K323" s="28"/>
      <c r="L323" s="28"/>
    </row>
    <row r="324" spans="1:12" x14ac:dyDescent="0.25">
      <c r="A324" s="28"/>
      <c r="B324" s="28"/>
      <c r="C324" s="28"/>
      <c r="D324" s="28"/>
      <c r="E324" s="28"/>
      <c r="F324" s="28"/>
      <c r="G324" s="28"/>
      <c r="H324" s="28"/>
      <c r="I324" s="28"/>
      <c r="J324" s="28"/>
      <c r="K324" s="28"/>
      <c r="L324" s="28"/>
    </row>
    <row r="325" spans="1:12" x14ac:dyDescent="0.25">
      <c r="A325" s="28"/>
      <c r="B325" s="28"/>
      <c r="C325" s="28"/>
      <c r="D325" s="28"/>
      <c r="E325" s="28"/>
      <c r="F325" s="28"/>
      <c r="G325" s="28"/>
      <c r="H325" s="28"/>
      <c r="I325" s="28"/>
      <c r="J325" s="28"/>
      <c r="K325" s="28"/>
      <c r="L325" s="28"/>
    </row>
    <row r="326" spans="1:12" x14ac:dyDescent="0.25">
      <c r="A326" s="28"/>
      <c r="B326" s="28"/>
      <c r="C326" s="28"/>
      <c r="D326" s="28"/>
      <c r="E326" s="28"/>
      <c r="F326" s="28"/>
      <c r="G326" s="28"/>
      <c r="H326" s="28"/>
      <c r="I326" s="28"/>
      <c r="J326" s="28"/>
      <c r="K326" s="28"/>
      <c r="L326" s="28"/>
    </row>
    <row r="327" spans="1:12" x14ac:dyDescent="0.25">
      <c r="A327" s="28"/>
      <c r="B327" s="28"/>
      <c r="C327" s="28"/>
      <c r="D327" s="28"/>
      <c r="E327" s="28"/>
      <c r="F327" s="28"/>
      <c r="G327" s="28"/>
      <c r="H327" s="28"/>
      <c r="I327" s="28"/>
      <c r="J327" s="28"/>
      <c r="K327" s="28"/>
      <c r="L327" s="28"/>
    </row>
    <row r="328" spans="1:12" x14ac:dyDescent="0.25">
      <c r="A328" s="28"/>
      <c r="B328" s="28"/>
      <c r="C328" s="28"/>
      <c r="D328" s="28"/>
      <c r="E328" s="28"/>
      <c r="F328" s="28"/>
      <c r="G328" s="28"/>
      <c r="H328" s="28"/>
      <c r="I328" s="28"/>
      <c r="J328" s="28"/>
      <c r="K328" s="28"/>
      <c r="L328" s="28"/>
    </row>
    <row r="329" spans="1:12" x14ac:dyDescent="0.25">
      <c r="A329" s="28"/>
      <c r="B329" s="28"/>
      <c r="C329" s="28"/>
      <c r="D329" s="28"/>
      <c r="E329" s="28"/>
      <c r="F329" s="28"/>
      <c r="G329" s="28"/>
      <c r="H329" s="28"/>
      <c r="I329" s="28"/>
      <c r="J329" s="28"/>
      <c r="K329" s="28"/>
      <c r="L329" s="28"/>
    </row>
    <row r="330" spans="1:12" x14ac:dyDescent="0.25">
      <c r="A330" s="28"/>
      <c r="B330" s="28"/>
      <c r="C330" s="28"/>
      <c r="D330" s="28"/>
      <c r="E330" s="28"/>
      <c r="F330" s="28"/>
      <c r="G330" s="28"/>
      <c r="H330" s="28"/>
      <c r="I330" s="28"/>
      <c r="J330" s="28"/>
      <c r="K330" s="28"/>
      <c r="L330" s="28"/>
    </row>
    <row r="331" spans="1:12" x14ac:dyDescent="0.25">
      <c r="A331" s="28"/>
      <c r="B331" s="28"/>
      <c r="C331" s="28"/>
      <c r="D331" s="28"/>
      <c r="E331" s="28"/>
      <c r="F331" s="28"/>
      <c r="G331" s="28"/>
      <c r="H331" s="28"/>
      <c r="I331" s="28"/>
      <c r="J331" s="28"/>
      <c r="K331" s="28"/>
      <c r="L331" s="28"/>
    </row>
    <row r="332" spans="1:12" x14ac:dyDescent="0.25">
      <c r="A332" s="28"/>
      <c r="B332" s="28"/>
      <c r="C332" s="28"/>
      <c r="D332" s="28"/>
      <c r="E332" s="28"/>
      <c r="F332" s="28"/>
      <c r="G332" s="28"/>
      <c r="H332" s="28"/>
      <c r="I332" s="28"/>
      <c r="J332" s="28"/>
      <c r="K332" s="28"/>
      <c r="L332" s="28"/>
    </row>
    <row r="333" spans="1:12" x14ac:dyDescent="0.25">
      <c r="A333" s="28"/>
      <c r="B333" s="28"/>
      <c r="C333" s="28"/>
      <c r="D333" s="28"/>
      <c r="E333" s="28"/>
      <c r="F333" s="28"/>
      <c r="G333" s="28"/>
      <c r="H333" s="28"/>
      <c r="I333" s="28"/>
      <c r="J333" s="28"/>
      <c r="K333" s="28"/>
      <c r="L333" s="28"/>
    </row>
    <row r="334" spans="1:12" x14ac:dyDescent="0.25">
      <c r="A334" s="28"/>
      <c r="B334" s="28"/>
      <c r="C334" s="28"/>
      <c r="D334" s="28"/>
      <c r="E334" s="28"/>
      <c r="F334" s="28"/>
      <c r="G334" s="28"/>
      <c r="H334" s="28"/>
      <c r="I334" s="28"/>
      <c r="J334" s="28"/>
      <c r="K334" s="28"/>
      <c r="L334" s="28"/>
    </row>
    <row r="335" spans="1:12" x14ac:dyDescent="0.25">
      <c r="A335" s="28"/>
      <c r="B335" s="28"/>
      <c r="C335" s="28"/>
      <c r="D335" s="28"/>
      <c r="E335" s="28"/>
      <c r="F335" s="28"/>
      <c r="G335" s="28"/>
      <c r="H335" s="28"/>
      <c r="I335" s="28"/>
      <c r="J335" s="28"/>
      <c r="K335" s="28"/>
      <c r="L335" s="28"/>
    </row>
    <row r="336" spans="1:12" x14ac:dyDescent="0.25">
      <c r="A336" s="28"/>
      <c r="B336" s="28"/>
      <c r="C336" s="28"/>
      <c r="D336" s="28"/>
      <c r="E336" s="28"/>
      <c r="F336" s="28"/>
      <c r="G336" s="28"/>
      <c r="H336" s="28"/>
      <c r="I336" s="28"/>
      <c r="J336" s="28"/>
      <c r="K336" s="28"/>
      <c r="L336" s="28"/>
    </row>
    <row r="337" spans="1:12" x14ac:dyDescent="0.25">
      <c r="A337" s="28"/>
      <c r="B337" s="28"/>
      <c r="C337" s="28"/>
      <c r="D337" s="28"/>
      <c r="E337" s="28"/>
      <c r="F337" s="28"/>
      <c r="G337" s="28"/>
      <c r="H337" s="28"/>
      <c r="I337" s="28"/>
      <c r="J337" s="28"/>
      <c r="K337" s="28"/>
      <c r="L337" s="28"/>
    </row>
    <row r="338" spans="1:12" x14ac:dyDescent="0.25">
      <c r="A338" s="28"/>
      <c r="B338" s="28"/>
      <c r="C338" s="28"/>
      <c r="D338" s="28"/>
      <c r="E338" s="28"/>
      <c r="F338" s="28"/>
      <c r="G338" s="28"/>
      <c r="H338" s="28"/>
      <c r="I338" s="28"/>
      <c r="J338" s="28"/>
      <c r="K338" s="28"/>
      <c r="L338" s="28"/>
    </row>
    <row r="339" spans="1:12" x14ac:dyDescent="0.25">
      <c r="A339" s="28"/>
      <c r="B339" s="28"/>
      <c r="C339" s="28"/>
      <c r="D339" s="28"/>
      <c r="E339" s="28"/>
      <c r="F339" s="28"/>
      <c r="G339" s="28"/>
      <c r="H339" s="28"/>
      <c r="I339" s="28"/>
      <c r="J339" s="28"/>
      <c r="K339" s="28"/>
      <c r="L339" s="28"/>
    </row>
    <row r="340" spans="1:12" x14ac:dyDescent="0.25">
      <c r="A340" s="28"/>
      <c r="B340" s="28"/>
      <c r="C340" s="28"/>
      <c r="D340" s="28"/>
      <c r="E340" s="28"/>
      <c r="F340" s="28"/>
      <c r="G340" s="28"/>
      <c r="H340" s="28"/>
      <c r="I340" s="28"/>
      <c r="J340" s="28"/>
      <c r="K340" s="28"/>
      <c r="L340" s="28"/>
    </row>
    <row r="341" spans="1:12" x14ac:dyDescent="0.25">
      <c r="A341" s="28"/>
      <c r="B341" s="28"/>
      <c r="C341" s="28"/>
      <c r="D341" s="28"/>
      <c r="E341" s="28"/>
      <c r="F341" s="28"/>
      <c r="G341" s="28"/>
      <c r="H341" s="28"/>
      <c r="I341" s="28"/>
      <c r="J341" s="28"/>
      <c r="K341" s="28"/>
      <c r="L341" s="28"/>
    </row>
    <row r="342" spans="1:12" x14ac:dyDescent="0.25">
      <c r="A342" s="28"/>
      <c r="B342" s="28"/>
      <c r="C342" s="28"/>
      <c r="D342" s="28"/>
      <c r="E342" s="28"/>
      <c r="F342" s="28"/>
      <c r="G342" s="28"/>
      <c r="H342" s="28"/>
      <c r="I342" s="28"/>
      <c r="J342" s="28"/>
      <c r="K342" s="28"/>
      <c r="L342" s="28"/>
    </row>
    <row r="343" spans="1:12" x14ac:dyDescent="0.25">
      <c r="A343" s="28"/>
      <c r="B343" s="28"/>
      <c r="C343" s="28"/>
      <c r="D343" s="28"/>
      <c r="E343" s="28"/>
      <c r="F343" s="28"/>
      <c r="G343" s="28"/>
      <c r="H343" s="28"/>
      <c r="I343" s="28"/>
      <c r="J343" s="28"/>
      <c r="K343" s="28"/>
      <c r="L343" s="28"/>
    </row>
    <row r="344" spans="1:12" x14ac:dyDescent="0.25">
      <c r="A344" s="28"/>
      <c r="B344" s="28"/>
      <c r="C344" s="28"/>
      <c r="D344" s="28"/>
      <c r="E344" s="28"/>
      <c r="F344" s="28"/>
      <c r="G344" s="28"/>
      <c r="H344" s="28"/>
      <c r="I344" s="28"/>
      <c r="J344" s="28"/>
      <c r="K344" s="28"/>
      <c r="L344" s="28"/>
    </row>
    <row r="345" spans="1:12" x14ac:dyDescent="0.25">
      <c r="A345" s="28"/>
      <c r="B345" s="28"/>
      <c r="C345" s="28"/>
      <c r="D345" s="28"/>
      <c r="E345" s="28"/>
      <c r="F345" s="28"/>
      <c r="G345" s="28"/>
      <c r="H345" s="28"/>
      <c r="I345" s="28"/>
      <c r="J345" s="28"/>
      <c r="K345" s="28"/>
      <c r="L345" s="28"/>
    </row>
    <row r="346" spans="1:12" x14ac:dyDescent="0.25">
      <c r="A346" s="28"/>
      <c r="B346" s="28"/>
      <c r="C346" s="28"/>
      <c r="D346" s="28"/>
      <c r="E346" s="28"/>
      <c r="F346" s="28"/>
      <c r="G346" s="28"/>
      <c r="H346" s="28"/>
      <c r="I346" s="28"/>
      <c r="J346" s="28"/>
      <c r="K346" s="28"/>
      <c r="L346" s="28"/>
    </row>
    <row r="347" spans="1:12" x14ac:dyDescent="0.25">
      <c r="A347" s="28"/>
      <c r="B347" s="28"/>
      <c r="C347" s="28"/>
      <c r="D347" s="28"/>
      <c r="E347" s="28"/>
      <c r="F347" s="28"/>
      <c r="G347" s="28"/>
      <c r="H347" s="28"/>
      <c r="I347" s="28"/>
      <c r="J347" s="28"/>
      <c r="K347" s="28"/>
      <c r="L347" s="28"/>
    </row>
    <row r="348" spans="1:12" x14ac:dyDescent="0.25">
      <c r="A348" s="28"/>
      <c r="B348" s="28"/>
      <c r="C348" s="28"/>
      <c r="D348" s="28"/>
      <c r="E348" s="28"/>
      <c r="F348" s="28"/>
      <c r="G348" s="28"/>
      <c r="H348" s="28"/>
      <c r="I348" s="28"/>
      <c r="J348" s="28"/>
      <c r="K348" s="28"/>
      <c r="L348" s="28"/>
    </row>
    <row r="349" spans="1:12" x14ac:dyDescent="0.25">
      <c r="A349" s="28"/>
      <c r="B349" s="28"/>
      <c r="C349" s="28"/>
      <c r="D349" s="28"/>
      <c r="E349" s="28"/>
      <c r="F349" s="28"/>
      <c r="G349" s="28"/>
      <c r="H349" s="28"/>
      <c r="I349" s="28"/>
      <c r="J349" s="28"/>
      <c r="K349" s="28"/>
      <c r="L349" s="28"/>
    </row>
    <row r="350" spans="1:12" x14ac:dyDescent="0.25">
      <c r="A350" s="28"/>
      <c r="B350" s="28"/>
      <c r="C350" s="28"/>
      <c r="D350" s="28"/>
      <c r="E350" s="28"/>
      <c r="F350" s="28"/>
      <c r="G350" s="28"/>
      <c r="H350" s="28"/>
      <c r="I350" s="28"/>
      <c r="J350" s="28"/>
      <c r="K350" s="28"/>
      <c r="L350" s="28"/>
    </row>
    <row r="351" spans="1:12" x14ac:dyDescent="0.25">
      <c r="A351" s="28"/>
      <c r="B351" s="28"/>
      <c r="C351" s="28"/>
      <c r="D351" s="28"/>
      <c r="E351" s="28"/>
      <c r="F351" s="28"/>
      <c r="G351" s="28"/>
      <c r="H351" s="28"/>
      <c r="I351" s="28"/>
      <c r="J351" s="28"/>
      <c r="K351" s="28"/>
      <c r="L351" s="28"/>
    </row>
    <row r="352" spans="1:12" x14ac:dyDescent="0.25">
      <c r="A352" s="28"/>
      <c r="B352" s="28"/>
      <c r="C352" s="28"/>
      <c r="D352" s="28"/>
      <c r="E352" s="28"/>
      <c r="F352" s="28"/>
      <c r="G352" s="28"/>
      <c r="H352" s="28"/>
      <c r="I352" s="28"/>
      <c r="J352" s="28"/>
      <c r="K352" s="28"/>
      <c r="L352" s="28"/>
    </row>
    <row r="353" spans="1:12" x14ac:dyDescent="0.25">
      <c r="A353" s="28"/>
      <c r="B353" s="28"/>
      <c r="C353" s="28"/>
      <c r="D353" s="28"/>
      <c r="E353" s="28"/>
      <c r="F353" s="28"/>
      <c r="G353" s="28"/>
      <c r="H353" s="28"/>
      <c r="I353" s="28"/>
      <c r="J353" s="28"/>
      <c r="K353" s="28"/>
      <c r="L353" s="28"/>
    </row>
    <row r="354" spans="1:12" x14ac:dyDescent="0.25">
      <c r="A354" s="28"/>
      <c r="B354" s="28"/>
      <c r="C354" s="28"/>
      <c r="D354" s="28"/>
      <c r="E354" s="28"/>
      <c r="F354" s="28"/>
      <c r="G354" s="28"/>
      <c r="H354" s="28"/>
      <c r="I354" s="28"/>
      <c r="J354" s="28"/>
      <c r="K354" s="28"/>
      <c r="L354" s="28"/>
    </row>
    <row r="355" spans="1:12" x14ac:dyDescent="0.25">
      <c r="A355" s="28"/>
      <c r="B355" s="28"/>
      <c r="C355" s="28"/>
      <c r="D355" s="28"/>
      <c r="E355" s="28"/>
      <c r="F355" s="28"/>
      <c r="G355" s="28"/>
      <c r="H355" s="28"/>
      <c r="I355" s="28"/>
      <c r="J355" s="28"/>
      <c r="K355" s="28"/>
      <c r="L355" s="28"/>
    </row>
    <row r="356" spans="1:12" x14ac:dyDescent="0.25">
      <c r="A356" s="28"/>
      <c r="B356" s="28"/>
      <c r="C356" s="28"/>
      <c r="D356" s="28"/>
      <c r="E356" s="28"/>
      <c r="F356" s="28"/>
      <c r="G356" s="28"/>
      <c r="H356" s="28"/>
      <c r="I356" s="28"/>
      <c r="J356" s="28"/>
      <c r="K356" s="28"/>
      <c r="L356" s="28"/>
    </row>
    <row r="357" spans="1:12" x14ac:dyDescent="0.25">
      <c r="A357" s="28"/>
      <c r="B357" s="28"/>
      <c r="C357" s="28"/>
      <c r="D357" s="28"/>
      <c r="E357" s="28"/>
      <c r="F357" s="28"/>
      <c r="G357" s="28"/>
      <c r="H357" s="28"/>
      <c r="I357" s="28"/>
      <c r="J357" s="28"/>
      <c r="K357" s="28"/>
      <c r="L357" s="28"/>
    </row>
    <row r="358" spans="1:12" x14ac:dyDescent="0.25">
      <c r="A358" s="28"/>
      <c r="B358" s="28"/>
      <c r="C358" s="28"/>
      <c r="D358" s="28"/>
      <c r="E358" s="28"/>
      <c r="F358" s="28"/>
      <c r="G358" s="28"/>
      <c r="H358" s="28"/>
      <c r="I358" s="28"/>
      <c r="J358" s="28"/>
      <c r="K358" s="28"/>
      <c r="L358" s="28"/>
    </row>
    <row r="359" spans="1:12" x14ac:dyDescent="0.25">
      <c r="A359" s="28"/>
      <c r="B359" s="28"/>
      <c r="C359" s="28"/>
      <c r="D359" s="28"/>
      <c r="E359" s="28"/>
      <c r="F359" s="28"/>
      <c r="G359" s="28"/>
      <c r="H359" s="28"/>
      <c r="I359" s="28"/>
      <c r="J359" s="28"/>
      <c r="K359" s="28"/>
      <c r="L359" s="28"/>
    </row>
    <row r="360" spans="1:12" x14ac:dyDescent="0.25">
      <c r="A360" s="28"/>
      <c r="B360" s="28"/>
      <c r="C360" s="28"/>
      <c r="D360" s="28"/>
      <c r="E360" s="28"/>
      <c r="F360" s="28"/>
      <c r="G360" s="28"/>
      <c r="H360" s="28"/>
      <c r="I360" s="28"/>
      <c r="J360" s="28"/>
      <c r="K360" s="28"/>
      <c r="L360" s="28"/>
    </row>
    <row r="361" spans="1:12" x14ac:dyDescent="0.25">
      <c r="A361" s="28"/>
      <c r="B361" s="28"/>
      <c r="C361" s="28"/>
      <c r="D361" s="28"/>
      <c r="E361" s="28"/>
      <c r="F361" s="28"/>
      <c r="G361" s="28"/>
      <c r="H361" s="28"/>
      <c r="I361" s="28"/>
      <c r="J361" s="28"/>
      <c r="K361" s="28"/>
      <c r="L361" s="28"/>
    </row>
    <row r="362" spans="1:12" x14ac:dyDescent="0.25">
      <c r="A362" s="28"/>
      <c r="B362" s="28"/>
      <c r="C362" s="28"/>
      <c r="D362" s="28"/>
      <c r="E362" s="28"/>
      <c r="F362" s="28"/>
      <c r="G362" s="28"/>
      <c r="H362" s="28"/>
      <c r="I362" s="28"/>
      <c r="J362" s="28"/>
      <c r="K362" s="28"/>
      <c r="L362" s="28"/>
    </row>
    <row r="363" spans="1:12" x14ac:dyDescent="0.25">
      <c r="A363" s="28"/>
      <c r="B363" s="28"/>
      <c r="C363" s="28"/>
      <c r="D363" s="28"/>
      <c r="E363" s="28"/>
      <c r="F363" s="28"/>
      <c r="G363" s="28"/>
      <c r="H363" s="28"/>
      <c r="I363" s="28"/>
      <c r="J363" s="28"/>
      <c r="K363" s="28"/>
      <c r="L363" s="28"/>
    </row>
    <row r="364" spans="1:12" x14ac:dyDescent="0.25">
      <c r="A364" s="28"/>
      <c r="B364" s="28"/>
      <c r="C364" s="28"/>
      <c r="D364" s="28"/>
      <c r="E364" s="28"/>
      <c r="F364" s="28"/>
      <c r="G364" s="28"/>
      <c r="H364" s="28"/>
      <c r="I364" s="28"/>
      <c r="J364" s="28"/>
      <c r="K364" s="28"/>
      <c r="L364" s="28"/>
    </row>
    <row r="365" spans="1:12" x14ac:dyDescent="0.25">
      <c r="A365" s="28"/>
      <c r="B365" s="28"/>
      <c r="C365" s="28"/>
      <c r="D365" s="28"/>
      <c r="E365" s="28"/>
      <c r="F365" s="28"/>
      <c r="G365" s="28"/>
      <c r="H365" s="28"/>
      <c r="I365" s="28"/>
      <c r="J365" s="28"/>
      <c r="K365" s="28"/>
      <c r="L365" s="28"/>
    </row>
    <row r="366" spans="1:12" x14ac:dyDescent="0.25">
      <c r="A366" s="28"/>
      <c r="B366" s="28"/>
      <c r="C366" s="28"/>
      <c r="D366" s="28"/>
      <c r="E366" s="28"/>
      <c r="F366" s="28"/>
      <c r="G366" s="28"/>
      <c r="H366" s="28"/>
      <c r="I366" s="28"/>
      <c r="J366" s="28"/>
      <c r="K366" s="28"/>
      <c r="L366" s="28"/>
    </row>
    <row r="367" spans="1:12" x14ac:dyDescent="0.25">
      <c r="A367" s="28"/>
      <c r="B367" s="28"/>
      <c r="C367" s="28"/>
      <c r="D367" s="28"/>
      <c r="E367" s="28"/>
      <c r="F367" s="28"/>
      <c r="G367" s="28"/>
      <c r="H367" s="28"/>
      <c r="I367" s="28"/>
      <c r="J367" s="28"/>
      <c r="K367" s="28"/>
      <c r="L367" s="28"/>
    </row>
    <row r="368" spans="1:12" x14ac:dyDescent="0.25">
      <c r="A368" s="28"/>
      <c r="B368" s="28"/>
      <c r="C368" s="28"/>
      <c r="D368" s="28"/>
      <c r="E368" s="28"/>
      <c r="F368" s="28"/>
      <c r="G368" s="28"/>
      <c r="H368" s="28"/>
      <c r="I368" s="28"/>
      <c r="J368" s="28"/>
      <c r="K368" s="28"/>
      <c r="L368" s="28"/>
    </row>
    <row r="369" spans="1:12" x14ac:dyDescent="0.25">
      <c r="A369" s="28"/>
      <c r="B369" s="28"/>
      <c r="C369" s="28"/>
      <c r="D369" s="28"/>
      <c r="E369" s="28"/>
      <c r="F369" s="28"/>
      <c r="G369" s="28"/>
      <c r="H369" s="28"/>
      <c r="I369" s="28"/>
      <c r="J369" s="28"/>
      <c r="K369" s="28"/>
      <c r="L369" s="28"/>
    </row>
    <row r="370" spans="1:12" x14ac:dyDescent="0.25">
      <c r="A370" s="28"/>
      <c r="B370" s="28"/>
      <c r="C370" s="28"/>
      <c r="D370" s="28"/>
      <c r="E370" s="28"/>
      <c r="F370" s="28"/>
      <c r="G370" s="28"/>
      <c r="H370" s="28"/>
      <c r="I370" s="28"/>
      <c r="J370" s="28"/>
      <c r="K370" s="28"/>
      <c r="L370" s="28"/>
    </row>
    <row r="371" spans="1:12" x14ac:dyDescent="0.25">
      <c r="A371" s="28"/>
      <c r="B371" s="28"/>
      <c r="C371" s="28"/>
      <c r="D371" s="28"/>
      <c r="E371" s="28"/>
      <c r="F371" s="28"/>
      <c r="G371" s="28"/>
      <c r="H371" s="28"/>
      <c r="I371" s="28"/>
      <c r="J371" s="28"/>
      <c r="K371" s="28"/>
      <c r="L371" s="28"/>
    </row>
    <row r="372" spans="1:12" x14ac:dyDescent="0.25">
      <c r="A372" s="28"/>
      <c r="B372" s="28"/>
      <c r="C372" s="28"/>
      <c r="D372" s="28"/>
      <c r="E372" s="28"/>
      <c r="F372" s="28"/>
      <c r="G372" s="28"/>
      <c r="H372" s="28"/>
      <c r="I372" s="28"/>
      <c r="J372" s="28"/>
      <c r="K372" s="28"/>
      <c r="L372" s="28"/>
    </row>
    <row r="373" spans="1:12" x14ac:dyDescent="0.25">
      <c r="A373" s="28"/>
      <c r="B373" s="28"/>
      <c r="C373" s="28"/>
      <c r="D373" s="28"/>
      <c r="E373" s="28"/>
      <c r="F373" s="28"/>
      <c r="G373" s="28"/>
      <c r="H373" s="28"/>
      <c r="I373" s="28"/>
      <c r="J373" s="28"/>
      <c r="K373" s="28"/>
      <c r="L373" s="28"/>
    </row>
    <row r="374" spans="1:12" x14ac:dyDescent="0.25">
      <c r="A374" s="28"/>
      <c r="B374" s="28"/>
      <c r="C374" s="28"/>
      <c r="D374" s="28"/>
      <c r="E374" s="28"/>
      <c r="F374" s="28"/>
      <c r="G374" s="28"/>
      <c r="H374" s="28"/>
      <c r="I374" s="28"/>
      <c r="J374" s="28"/>
      <c r="K374" s="28"/>
      <c r="L374" s="28"/>
    </row>
    <row r="375" spans="1:12" x14ac:dyDescent="0.25">
      <c r="A375" s="28"/>
      <c r="B375" s="28"/>
      <c r="C375" s="28"/>
      <c r="D375" s="28"/>
      <c r="E375" s="28"/>
      <c r="F375" s="28"/>
      <c r="G375" s="28"/>
      <c r="H375" s="28"/>
      <c r="I375" s="28"/>
      <c r="J375" s="28"/>
      <c r="K375" s="28"/>
      <c r="L375" s="28"/>
    </row>
    <row r="376" spans="1:12" x14ac:dyDescent="0.25">
      <c r="A376" s="28"/>
      <c r="B376" s="28"/>
      <c r="C376" s="28"/>
      <c r="D376" s="28"/>
      <c r="E376" s="28"/>
      <c r="F376" s="28"/>
      <c r="G376" s="28"/>
      <c r="H376" s="28"/>
      <c r="I376" s="28"/>
      <c r="J376" s="28"/>
      <c r="K376" s="28"/>
      <c r="L376" s="28"/>
    </row>
    <row r="377" spans="1:12" x14ac:dyDescent="0.25">
      <c r="A377" s="28"/>
      <c r="B377" s="28"/>
      <c r="C377" s="28"/>
      <c r="D377" s="28"/>
      <c r="E377" s="28"/>
      <c r="F377" s="28"/>
      <c r="G377" s="28"/>
      <c r="H377" s="28"/>
      <c r="I377" s="28"/>
      <c r="J377" s="28"/>
      <c r="K377" s="28"/>
      <c r="L377" s="28"/>
    </row>
    <row r="378" spans="1:12" x14ac:dyDescent="0.25">
      <c r="A378" s="28"/>
      <c r="B378" s="28"/>
      <c r="C378" s="28"/>
      <c r="D378" s="28"/>
      <c r="E378" s="28"/>
      <c r="F378" s="28"/>
      <c r="G378" s="28"/>
      <c r="H378" s="28"/>
      <c r="I378" s="28"/>
      <c r="J378" s="28"/>
      <c r="K378" s="28"/>
      <c r="L378" s="28"/>
    </row>
    <row r="379" spans="1:12" x14ac:dyDescent="0.25">
      <c r="A379" s="28"/>
      <c r="B379" s="28"/>
      <c r="C379" s="28"/>
      <c r="D379" s="28"/>
      <c r="E379" s="28"/>
      <c r="F379" s="28"/>
      <c r="G379" s="28"/>
      <c r="H379" s="28"/>
      <c r="I379" s="28"/>
      <c r="J379" s="28"/>
      <c r="K379" s="28"/>
      <c r="L379" s="28"/>
    </row>
    <row r="380" spans="1:12" x14ac:dyDescent="0.25">
      <c r="A380" s="28"/>
      <c r="B380" s="28"/>
      <c r="C380" s="28"/>
      <c r="D380" s="28"/>
      <c r="E380" s="28"/>
      <c r="F380" s="28"/>
      <c r="G380" s="28"/>
      <c r="H380" s="28"/>
      <c r="I380" s="28"/>
      <c r="J380" s="28"/>
      <c r="K380" s="28"/>
      <c r="L380" s="28"/>
    </row>
    <row r="381" spans="1:12" x14ac:dyDescent="0.25">
      <c r="A381" s="28"/>
      <c r="B381" s="28"/>
      <c r="C381" s="28"/>
      <c r="D381" s="28"/>
      <c r="E381" s="28"/>
      <c r="F381" s="28"/>
      <c r="G381" s="28"/>
      <c r="H381" s="28"/>
      <c r="I381" s="28"/>
      <c r="J381" s="28"/>
      <c r="K381" s="28"/>
      <c r="L381" s="28"/>
    </row>
    <row r="382" spans="1:12" x14ac:dyDescent="0.25">
      <c r="A382" s="28"/>
      <c r="B382" s="28"/>
      <c r="C382" s="28"/>
      <c r="D382" s="28"/>
      <c r="E382" s="28"/>
      <c r="F382" s="28"/>
      <c r="G382" s="28"/>
      <c r="H382" s="28"/>
      <c r="I382" s="28"/>
      <c r="J382" s="28"/>
      <c r="K382" s="28"/>
      <c r="L382" s="28"/>
    </row>
    <row r="383" spans="1:12" x14ac:dyDescent="0.25">
      <c r="A383" s="28"/>
      <c r="B383" s="28"/>
      <c r="C383" s="28"/>
      <c r="D383" s="28"/>
      <c r="E383" s="28"/>
      <c r="F383" s="28"/>
      <c r="G383" s="28"/>
      <c r="H383" s="28"/>
      <c r="I383" s="28"/>
      <c r="J383" s="28"/>
      <c r="K383" s="28"/>
      <c r="L383" s="28"/>
    </row>
    <row r="384" spans="1:12" x14ac:dyDescent="0.25">
      <c r="A384" s="28"/>
      <c r="B384" s="28"/>
      <c r="C384" s="28"/>
      <c r="D384" s="28"/>
      <c r="E384" s="28"/>
      <c r="F384" s="28"/>
      <c r="G384" s="28"/>
      <c r="H384" s="28"/>
      <c r="I384" s="28"/>
      <c r="J384" s="28"/>
      <c r="K384" s="28"/>
      <c r="L384" s="28"/>
    </row>
    <row r="385" spans="1:12" x14ac:dyDescent="0.25">
      <c r="A385" s="28"/>
      <c r="B385" s="28"/>
      <c r="C385" s="28"/>
      <c r="D385" s="28"/>
      <c r="E385" s="28"/>
      <c r="F385" s="28"/>
      <c r="G385" s="28"/>
      <c r="H385" s="28"/>
      <c r="I385" s="28"/>
      <c r="J385" s="28"/>
      <c r="K385" s="28"/>
      <c r="L385" s="28"/>
    </row>
    <row r="386" spans="1:12" x14ac:dyDescent="0.25">
      <c r="A386" s="28"/>
      <c r="B386" s="28"/>
      <c r="C386" s="28"/>
      <c r="D386" s="28"/>
      <c r="E386" s="28"/>
      <c r="F386" s="28"/>
      <c r="G386" s="28"/>
      <c r="H386" s="28"/>
      <c r="I386" s="28"/>
      <c r="J386" s="28"/>
      <c r="K386" s="28"/>
      <c r="L386" s="28"/>
    </row>
    <row r="387" spans="1:12" x14ac:dyDescent="0.25">
      <c r="A387" s="28"/>
      <c r="B387" s="28"/>
      <c r="C387" s="28"/>
      <c r="D387" s="28"/>
      <c r="E387" s="28"/>
      <c r="F387" s="28"/>
      <c r="G387" s="28"/>
      <c r="H387" s="28"/>
      <c r="I387" s="28"/>
      <c r="J387" s="28"/>
      <c r="K387" s="28"/>
      <c r="L387" s="28"/>
    </row>
    <row r="388" spans="1:12" x14ac:dyDescent="0.25">
      <c r="A388" s="28"/>
      <c r="B388" s="28"/>
      <c r="C388" s="28"/>
      <c r="D388" s="28"/>
      <c r="E388" s="28"/>
      <c r="F388" s="28"/>
      <c r="G388" s="28"/>
      <c r="H388" s="28"/>
      <c r="I388" s="28"/>
      <c r="J388" s="28"/>
      <c r="K388" s="28"/>
      <c r="L388" s="28"/>
    </row>
    <row r="389" spans="1:12" x14ac:dyDescent="0.25">
      <c r="A389" s="28"/>
      <c r="B389" s="28"/>
      <c r="C389" s="28"/>
      <c r="D389" s="28"/>
      <c r="E389" s="28"/>
      <c r="F389" s="28"/>
      <c r="G389" s="28"/>
      <c r="H389" s="28"/>
      <c r="I389" s="28"/>
      <c r="J389" s="28"/>
      <c r="K389" s="28"/>
      <c r="L389" s="28"/>
    </row>
    <row r="390" spans="1:12" x14ac:dyDescent="0.25">
      <c r="A390" s="28"/>
      <c r="B390" s="28"/>
      <c r="C390" s="28"/>
      <c r="D390" s="28"/>
      <c r="E390" s="28"/>
      <c r="F390" s="28"/>
      <c r="G390" s="28"/>
      <c r="H390" s="28"/>
      <c r="I390" s="28"/>
      <c r="J390" s="28"/>
      <c r="K390" s="28"/>
      <c r="L390" s="28"/>
    </row>
    <row r="391" spans="1:12" x14ac:dyDescent="0.25">
      <c r="A391" s="28"/>
      <c r="B391" s="28"/>
      <c r="C391" s="28"/>
      <c r="D391" s="28"/>
      <c r="E391" s="28"/>
      <c r="F391" s="28"/>
      <c r="G391" s="28"/>
      <c r="H391" s="28"/>
      <c r="I391" s="28"/>
      <c r="J391" s="28"/>
      <c r="K391" s="28"/>
      <c r="L391" s="28"/>
    </row>
    <row r="392" spans="1:12" x14ac:dyDescent="0.25">
      <c r="A392" s="28"/>
      <c r="B392" s="28"/>
      <c r="C392" s="28"/>
      <c r="D392" s="28"/>
      <c r="E392" s="28"/>
      <c r="F392" s="28"/>
      <c r="G392" s="28"/>
      <c r="H392" s="28"/>
      <c r="I392" s="28"/>
      <c r="J392" s="28"/>
      <c r="K392" s="28"/>
      <c r="L392" s="28"/>
    </row>
    <row r="393" spans="1:12" x14ac:dyDescent="0.25">
      <c r="A393" s="28"/>
      <c r="B393" s="28"/>
      <c r="C393" s="28"/>
      <c r="D393" s="28"/>
      <c r="E393" s="28"/>
      <c r="F393" s="28"/>
      <c r="G393" s="28"/>
      <c r="H393" s="28"/>
      <c r="I393" s="28"/>
      <c r="J393" s="28"/>
      <c r="K393" s="28"/>
      <c r="L393" s="28"/>
    </row>
    <row r="394" spans="1:12" x14ac:dyDescent="0.25">
      <c r="A394" s="28"/>
      <c r="B394" s="28"/>
      <c r="C394" s="28"/>
      <c r="D394" s="28"/>
      <c r="E394" s="28"/>
      <c r="F394" s="28"/>
      <c r="G394" s="28"/>
      <c r="H394" s="28"/>
      <c r="I394" s="28"/>
      <c r="J394" s="28"/>
      <c r="K394" s="28"/>
      <c r="L394" s="28"/>
    </row>
    <row r="395" spans="1:12" x14ac:dyDescent="0.25">
      <c r="A395" s="28"/>
      <c r="B395" s="28"/>
      <c r="C395" s="28"/>
      <c r="D395" s="28"/>
      <c r="E395" s="28"/>
      <c r="F395" s="28"/>
      <c r="G395" s="28"/>
      <c r="H395" s="28"/>
      <c r="I395" s="28"/>
      <c r="J395" s="28"/>
      <c r="K395" s="28"/>
      <c r="L395" s="28"/>
    </row>
    <row r="396" spans="1:12" x14ac:dyDescent="0.25">
      <c r="A396" s="28"/>
      <c r="B396" s="28"/>
      <c r="C396" s="28"/>
      <c r="D396" s="28"/>
      <c r="E396" s="28"/>
      <c r="F396" s="28"/>
      <c r="G396" s="28"/>
      <c r="H396" s="28"/>
      <c r="I396" s="28"/>
      <c r="J396" s="28"/>
      <c r="K396" s="28"/>
      <c r="L396" s="28"/>
    </row>
    <row r="397" spans="1:12" x14ac:dyDescent="0.25">
      <c r="A397" s="28"/>
      <c r="B397" s="28"/>
      <c r="C397" s="28"/>
      <c r="D397" s="28"/>
      <c r="E397" s="28"/>
      <c r="F397" s="28"/>
      <c r="G397" s="28"/>
      <c r="H397" s="28"/>
      <c r="I397" s="28"/>
      <c r="J397" s="28"/>
      <c r="K397" s="28"/>
      <c r="L397" s="28"/>
    </row>
    <row r="398" spans="1:12" x14ac:dyDescent="0.25">
      <c r="A398" s="28"/>
      <c r="B398" s="28"/>
      <c r="C398" s="28"/>
      <c r="D398" s="28"/>
      <c r="E398" s="28"/>
      <c r="F398" s="28"/>
      <c r="G398" s="28"/>
      <c r="H398" s="28"/>
      <c r="I398" s="28"/>
      <c r="J398" s="28"/>
      <c r="K398" s="28"/>
      <c r="L398" s="28"/>
    </row>
    <row r="399" spans="1:12" x14ac:dyDescent="0.25">
      <c r="A399" s="28"/>
      <c r="B399" s="28"/>
      <c r="C399" s="28"/>
      <c r="D399" s="28"/>
      <c r="E399" s="28"/>
      <c r="F399" s="28"/>
      <c r="G399" s="28"/>
      <c r="H399" s="28"/>
      <c r="I399" s="28"/>
      <c r="J399" s="28"/>
      <c r="K399" s="28"/>
      <c r="L399" s="28"/>
    </row>
    <row r="400" spans="1:12" x14ac:dyDescent="0.25">
      <c r="A400" s="28"/>
      <c r="B400" s="28"/>
      <c r="C400" s="28"/>
      <c r="D400" s="28"/>
      <c r="E400" s="28"/>
      <c r="F400" s="28"/>
      <c r="G400" s="28"/>
      <c r="H400" s="28"/>
      <c r="I400" s="28"/>
      <c r="J400" s="28"/>
      <c r="K400" s="28"/>
      <c r="L400" s="28"/>
    </row>
    <row r="401" spans="1:12" x14ac:dyDescent="0.25">
      <c r="A401" s="28"/>
      <c r="B401" s="28"/>
      <c r="C401" s="28"/>
      <c r="D401" s="28"/>
      <c r="E401" s="28"/>
      <c r="F401" s="28"/>
      <c r="G401" s="28"/>
      <c r="H401" s="28"/>
      <c r="I401" s="28"/>
      <c r="J401" s="28"/>
      <c r="K401" s="28"/>
      <c r="L401" s="28"/>
    </row>
    <row r="402" spans="1:12" x14ac:dyDescent="0.25">
      <c r="A402" s="28"/>
      <c r="B402" s="28"/>
      <c r="C402" s="28"/>
      <c r="D402" s="28"/>
      <c r="E402" s="28"/>
      <c r="F402" s="28"/>
      <c r="G402" s="28"/>
      <c r="H402" s="28"/>
      <c r="I402" s="28"/>
      <c r="J402" s="28"/>
      <c r="K402" s="28"/>
      <c r="L402" s="28"/>
    </row>
    <row r="403" spans="1:12" x14ac:dyDescent="0.25">
      <c r="A403" s="28"/>
      <c r="B403" s="28"/>
      <c r="C403" s="28"/>
      <c r="D403" s="28"/>
      <c r="E403" s="28"/>
      <c r="F403" s="28"/>
      <c r="G403" s="28"/>
      <c r="H403" s="28"/>
      <c r="I403" s="28"/>
      <c r="J403" s="28"/>
      <c r="K403" s="28"/>
      <c r="L403" s="28"/>
    </row>
    <row r="404" spans="1:12" x14ac:dyDescent="0.25">
      <c r="A404" s="28"/>
      <c r="B404" s="28"/>
      <c r="C404" s="28"/>
      <c r="D404" s="28"/>
      <c r="E404" s="28"/>
      <c r="F404" s="28"/>
      <c r="G404" s="28"/>
      <c r="H404" s="28"/>
      <c r="I404" s="28"/>
      <c r="J404" s="28"/>
      <c r="K404" s="28"/>
      <c r="L404" s="28"/>
    </row>
    <row r="405" spans="1:12" x14ac:dyDescent="0.25">
      <c r="A405" s="28"/>
      <c r="B405" s="28"/>
      <c r="C405" s="28"/>
      <c r="D405" s="28"/>
      <c r="E405" s="28"/>
      <c r="F405" s="28"/>
      <c r="G405" s="28"/>
      <c r="H405" s="28"/>
      <c r="I405" s="28"/>
      <c r="J405" s="28"/>
      <c r="K405" s="28"/>
      <c r="L405" s="28"/>
    </row>
    <row r="406" spans="1:12" x14ac:dyDescent="0.25">
      <c r="A406" s="28"/>
      <c r="B406" s="28"/>
      <c r="C406" s="28"/>
      <c r="D406" s="28"/>
      <c r="E406" s="28"/>
      <c r="F406" s="28"/>
      <c r="G406" s="28"/>
      <c r="H406" s="28"/>
      <c r="I406" s="28"/>
      <c r="J406" s="28"/>
      <c r="K406" s="28"/>
      <c r="L406" s="28"/>
    </row>
    <row r="407" spans="1:12" x14ac:dyDescent="0.25">
      <c r="A407" s="28"/>
      <c r="B407" s="28"/>
      <c r="C407" s="28"/>
      <c r="D407" s="28"/>
      <c r="E407" s="28"/>
      <c r="F407" s="28"/>
      <c r="G407" s="28"/>
      <c r="H407" s="28"/>
      <c r="I407" s="28"/>
      <c r="J407" s="28"/>
      <c r="K407" s="28"/>
      <c r="L407" s="28"/>
    </row>
    <row r="408" spans="1:12" x14ac:dyDescent="0.25">
      <c r="A408" s="28"/>
      <c r="B408" s="28"/>
      <c r="C408" s="28"/>
      <c r="D408" s="28"/>
      <c r="E408" s="28"/>
      <c r="F408" s="28"/>
      <c r="G408" s="28"/>
      <c r="H408" s="28"/>
      <c r="I408" s="28"/>
      <c r="J408" s="28"/>
      <c r="K408" s="28"/>
      <c r="L408" s="28"/>
    </row>
    <row r="409" spans="1:12" x14ac:dyDescent="0.25">
      <c r="A409" s="28"/>
      <c r="B409" s="28"/>
      <c r="C409" s="28"/>
      <c r="D409" s="28"/>
      <c r="E409" s="28"/>
      <c r="F409" s="28"/>
      <c r="G409" s="28"/>
      <c r="H409" s="28"/>
      <c r="I409" s="28"/>
      <c r="J409" s="28"/>
      <c r="K409" s="28"/>
      <c r="L409" s="28"/>
    </row>
    <row r="410" spans="1:12" x14ac:dyDescent="0.25">
      <c r="A410" s="28"/>
      <c r="B410" s="28"/>
      <c r="C410" s="28"/>
      <c r="D410" s="28"/>
      <c r="E410" s="28"/>
      <c r="F410" s="28"/>
      <c r="G410" s="28"/>
      <c r="H410" s="28"/>
      <c r="I410" s="28"/>
      <c r="J410" s="28"/>
      <c r="K410" s="28"/>
      <c r="L410" s="28"/>
    </row>
    <row r="411" spans="1:12" x14ac:dyDescent="0.25">
      <c r="A411" s="28"/>
      <c r="B411" s="28"/>
      <c r="C411" s="28"/>
      <c r="D411" s="28"/>
      <c r="E411" s="28"/>
      <c r="F411" s="28"/>
      <c r="G411" s="28"/>
      <c r="H411" s="28"/>
      <c r="I411" s="28"/>
      <c r="J411" s="28"/>
      <c r="K411" s="28"/>
      <c r="L411" s="28"/>
    </row>
    <row r="412" spans="1:12" x14ac:dyDescent="0.25">
      <c r="A412" s="28"/>
      <c r="B412" s="28"/>
      <c r="C412" s="28"/>
      <c r="D412" s="28"/>
      <c r="E412" s="28"/>
      <c r="F412" s="28"/>
      <c r="G412" s="28"/>
      <c r="H412" s="28"/>
      <c r="I412" s="28"/>
      <c r="J412" s="28"/>
      <c r="K412" s="28"/>
      <c r="L412" s="28"/>
    </row>
    <row r="413" spans="1:12" x14ac:dyDescent="0.25">
      <c r="A413" s="28"/>
      <c r="B413" s="28"/>
      <c r="C413" s="28"/>
      <c r="D413" s="28"/>
      <c r="E413" s="28"/>
      <c r="F413" s="28"/>
      <c r="G413" s="28"/>
      <c r="H413" s="28"/>
      <c r="I413" s="28"/>
      <c r="J413" s="28"/>
      <c r="K413" s="28"/>
      <c r="L413" s="28"/>
    </row>
    <row r="414" spans="1:12" x14ac:dyDescent="0.25">
      <c r="A414" s="28"/>
      <c r="B414" s="28"/>
      <c r="C414" s="28"/>
      <c r="D414" s="28"/>
      <c r="E414" s="28"/>
      <c r="F414" s="28"/>
      <c r="G414" s="28"/>
      <c r="H414" s="28"/>
      <c r="I414" s="28"/>
      <c r="J414" s="28"/>
      <c r="K414" s="28"/>
      <c r="L414" s="28"/>
    </row>
    <row r="415" spans="1:12" x14ac:dyDescent="0.25">
      <c r="A415" s="28"/>
      <c r="B415" s="28"/>
      <c r="C415" s="28"/>
      <c r="D415" s="28"/>
      <c r="E415" s="28"/>
      <c r="F415" s="28"/>
      <c r="G415" s="28"/>
      <c r="H415" s="28"/>
      <c r="I415" s="28"/>
      <c r="J415" s="28"/>
      <c r="K415" s="28"/>
      <c r="L415" s="28"/>
    </row>
    <row r="416" spans="1:12" x14ac:dyDescent="0.25">
      <c r="A416" s="28"/>
      <c r="B416" s="28"/>
      <c r="C416" s="28"/>
      <c r="D416" s="28"/>
      <c r="E416" s="28"/>
      <c r="F416" s="28"/>
      <c r="G416" s="28"/>
      <c r="H416" s="28"/>
      <c r="I416" s="28"/>
      <c r="J416" s="28"/>
      <c r="K416" s="28"/>
      <c r="L416" s="28"/>
    </row>
    <row r="417" spans="1:12" x14ac:dyDescent="0.25">
      <c r="A417" s="28"/>
      <c r="B417" s="28"/>
      <c r="C417" s="28"/>
      <c r="D417" s="28"/>
      <c r="E417" s="28"/>
      <c r="F417" s="28"/>
      <c r="G417" s="28"/>
      <c r="H417" s="28"/>
      <c r="I417" s="28"/>
      <c r="J417" s="28"/>
      <c r="K417" s="28"/>
      <c r="L417" s="28"/>
    </row>
    <row r="418" spans="1:12" x14ac:dyDescent="0.25">
      <c r="A418" s="28"/>
      <c r="B418" s="28"/>
      <c r="C418" s="28"/>
      <c r="D418" s="28"/>
      <c r="E418" s="28"/>
      <c r="F418" s="28"/>
      <c r="G418" s="28"/>
      <c r="H418" s="28"/>
      <c r="I418" s="28"/>
      <c r="J418" s="28"/>
      <c r="K418" s="28"/>
      <c r="L418" s="28"/>
    </row>
    <row r="419" spans="1:12" x14ac:dyDescent="0.25">
      <c r="A419" s="28"/>
      <c r="B419" s="28"/>
      <c r="C419" s="28"/>
      <c r="D419" s="28"/>
      <c r="E419" s="28"/>
      <c r="F419" s="28"/>
      <c r="G419" s="28"/>
      <c r="H419" s="28"/>
      <c r="I419" s="28"/>
      <c r="J419" s="28"/>
      <c r="K419" s="28"/>
      <c r="L419" s="28"/>
    </row>
    <row r="420" spans="1:12" x14ac:dyDescent="0.25">
      <c r="A420" s="28"/>
      <c r="B420" s="28"/>
      <c r="C420" s="28"/>
      <c r="D420" s="28"/>
      <c r="E420" s="28"/>
      <c r="F420" s="28"/>
      <c r="G420" s="28"/>
      <c r="H420" s="28"/>
      <c r="I420" s="28"/>
      <c r="J420" s="28"/>
      <c r="K420" s="28"/>
      <c r="L420" s="28"/>
    </row>
    <row r="421" spans="1:12" x14ac:dyDescent="0.25">
      <c r="A421" s="28"/>
      <c r="B421" s="28"/>
      <c r="C421" s="28"/>
      <c r="D421" s="28"/>
      <c r="E421" s="28"/>
      <c r="F421" s="28"/>
      <c r="G421" s="28"/>
      <c r="H421" s="28"/>
      <c r="I421" s="28"/>
      <c r="J421" s="28"/>
      <c r="K421" s="28"/>
      <c r="L421" s="28"/>
    </row>
    <row r="422" spans="1:12" x14ac:dyDescent="0.25">
      <c r="A422" s="28"/>
      <c r="B422" s="28"/>
      <c r="C422" s="28"/>
      <c r="D422" s="28"/>
      <c r="E422" s="28"/>
      <c r="F422" s="28"/>
      <c r="G422" s="28"/>
      <c r="H422" s="28"/>
      <c r="I422" s="28"/>
      <c r="J422" s="28"/>
      <c r="K422" s="28"/>
      <c r="L422" s="28"/>
    </row>
    <row r="423" spans="1:12" x14ac:dyDescent="0.25">
      <c r="A423" s="28"/>
      <c r="B423" s="28"/>
      <c r="C423" s="28"/>
      <c r="D423" s="28"/>
      <c r="E423" s="28"/>
      <c r="F423" s="28"/>
      <c r="G423" s="28"/>
      <c r="H423" s="28"/>
      <c r="I423" s="28"/>
      <c r="J423" s="28"/>
      <c r="K423" s="28"/>
      <c r="L423" s="28"/>
    </row>
    <row r="424" spans="1:12" x14ac:dyDescent="0.25">
      <c r="A424" s="28"/>
      <c r="B424" s="28"/>
      <c r="C424" s="28"/>
      <c r="D424" s="28"/>
      <c r="E424" s="28"/>
      <c r="F424" s="28"/>
      <c r="G424" s="28"/>
      <c r="H424" s="28"/>
      <c r="I424" s="28"/>
      <c r="J424" s="28"/>
      <c r="K424" s="28"/>
      <c r="L424" s="28"/>
    </row>
    <row r="425" spans="1:12" x14ac:dyDescent="0.25">
      <c r="A425" s="28"/>
      <c r="B425" s="28"/>
      <c r="C425" s="28"/>
      <c r="D425" s="28"/>
      <c r="E425" s="28"/>
      <c r="F425" s="28"/>
      <c r="G425" s="28"/>
      <c r="H425" s="28"/>
      <c r="I425" s="28"/>
      <c r="J425" s="28"/>
      <c r="K425" s="28"/>
      <c r="L425" s="28"/>
    </row>
    <row r="426" spans="1:12" x14ac:dyDescent="0.25">
      <c r="A426" s="28"/>
      <c r="B426" s="28"/>
      <c r="C426" s="28"/>
      <c r="D426" s="28"/>
      <c r="E426" s="28"/>
      <c r="F426" s="28"/>
      <c r="G426" s="28"/>
      <c r="H426" s="28"/>
      <c r="I426" s="28"/>
      <c r="J426" s="28"/>
      <c r="K426" s="28"/>
      <c r="L426" s="28"/>
    </row>
    <row r="427" spans="1:12" x14ac:dyDescent="0.25">
      <c r="A427" s="28"/>
      <c r="B427" s="28"/>
      <c r="C427" s="28"/>
      <c r="D427" s="28"/>
      <c r="E427" s="28"/>
      <c r="F427" s="28"/>
      <c r="G427" s="28"/>
      <c r="H427" s="28"/>
      <c r="I427" s="28"/>
      <c r="J427" s="28"/>
      <c r="K427" s="28"/>
      <c r="L427" s="28"/>
    </row>
    <row r="428" spans="1:12" x14ac:dyDescent="0.25">
      <c r="A428" s="28"/>
      <c r="B428" s="28"/>
      <c r="C428" s="28"/>
      <c r="D428" s="28"/>
      <c r="E428" s="28"/>
      <c r="F428" s="28"/>
      <c r="G428" s="28"/>
      <c r="H428" s="28"/>
      <c r="I428" s="28"/>
      <c r="J428" s="28"/>
      <c r="K428" s="28"/>
      <c r="L428" s="28"/>
    </row>
    <row r="429" spans="1:12" x14ac:dyDescent="0.25">
      <c r="A429" s="28"/>
      <c r="B429" s="28"/>
      <c r="C429" s="28"/>
      <c r="D429" s="28"/>
      <c r="E429" s="28"/>
      <c r="F429" s="28"/>
      <c r="G429" s="28"/>
      <c r="H429" s="28"/>
      <c r="I429" s="28"/>
      <c r="J429" s="28"/>
      <c r="K429" s="28"/>
      <c r="L429" s="28"/>
    </row>
    <row r="430" spans="1:12" x14ac:dyDescent="0.25">
      <c r="A430" s="28"/>
      <c r="B430" s="28"/>
      <c r="C430" s="28"/>
      <c r="D430" s="28"/>
      <c r="E430" s="28"/>
      <c r="F430" s="28"/>
      <c r="G430" s="28"/>
      <c r="H430" s="28"/>
      <c r="I430" s="28"/>
      <c r="J430" s="28"/>
      <c r="K430" s="28"/>
      <c r="L430" s="28"/>
    </row>
    <row r="431" spans="1:12" x14ac:dyDescent="0.25">
      <c r="A431" s="28"/>
      <c r="B431" s="28"/>
      <c r="C431" s="28"/>
      <c r="D431" s="28"/>
      <c r="E431" s="28"/>
      <c r="F431" s="28"/>
      <c r="G431" s="28"/>
      <c r="H431" s="28"/>
      <c r="I431" s="28"/>
      <c r="J431" s="28"/>
      <c r="K431" s="28"/>
      <c r="L431" s="28"/>
    </row>
    <row r="432" spans="1:12" x14ac:dyDescent="0.25">
      <c r="A432" s="28"/>
      <c r="B432" s="28"/>
      <c r="C432" s="28"/>
      <c r="D432" s="28"/>
      <c r="E432" s="28"/>
      <c r="F432" s="28"/>
      <c r="G432" s="28"/>
      <c r="H432" s="28"/>
      <c r="I432" s="28"/>
      <c r="J432" s="28"/>
      <c r="K432" s="28"/>
      <c r="L432" s="28"/>
    </row>
    <row r="433" spans="1:12" x14ac:dyDescent="0.25">
      <c r="A433" s="28"/>
      <c r="B433" s="28"/>
      <c r="C433" s="28"/>
      <c r="D433" s="28"/>
      <c r="E433" s="28"/>
      <c r="F433" s="28"/>
      <c r="G433" s="28"/>
      <c r="H433" s="28"/>
      <c r="I433" s="28"/>
      <c r="J433" s="28"/>
      <c r="K433" s="28"/>
      <c r="L433" s="28"/>
    </row>
    <row r="434" spans="1:12" x14ac:dyDescent="0.25">
      <c r="A434" s="28"/>
      <c r="B434" s="28"/>
      <c r="C434" s="28"/>
      <c r="D434" s="28"/>
      <c r="E434" s="28"/>
      <c r="F434" s="28"/>
      <c r="G434" s="28"/>
      <c r="H434" s="28"/>
      <c r="I434" s="28"/>
      <c r="J434" s="28"/>
      <c r="K434" s="28"/>
      <c r="L434" s="28"/>
    </row>
    <row r="435" spans="1:12" x14ac:dyDescent="0.25">
      <c r="A435" s="28"/>
      <c r="B435" s="28"/>
      <c r="C435" s="28"/>
      <c r="D435" s="28"/>
      <c r="E435" s="28"/>
      <c r="F435" s="28"/>
      <c r="G435" s="28"/>
      <c r="H435" s="28"/>
      <c r="I435" s="28"/>
      <c r="J435" s="28"/>
      <c r="K435" s="28"/>
      <c r="L435" s="28"/>
    </row>
    <row r="436" spans="1:12" x14ac:dyDescent="0.25">
      <c r="A436" s="28"/>
      <c r="B436" s="28"/>
      <c r="C436" s="28"/>
      <c r="D436" s="28"/>
      <c r="E436" s="28"/>
      <c r="F436" s="28"/>
      <c r="G436" s="28"/>
      <c r="H436" s="28"/>
      <c r="I436" s="28"/>
      <c r="J436" s="28"/>
      <c r="K436" s="28"/>
      <c r="L436" s="28"/>
    </row>
    <row r="437" spans="1:12" x14ac:dyDescent="0.25">
      <c r="A437" s="28"/>
      <c r="B437" s="28"/>
      <c r="C437" s="28"/>
      <c r="D437" s="28"/>
      <c r="E437" s="28"/>
      <c r="F437" s="28"/>
      <c r="G437" s="28"/>
      <c r="H437" s="28"/>
      <c r="I437" s="28"/>
      <c r="J437" s="28"/>
      <c r="K437" s="28"/>
      <c r="L437" s="28"/>
    </row>
    <row r="438" spans="1:12" x14ac:dyDescent="0.25">
      <c r="A438" s="28"/>
      <c r="B438" s="28"/>
      <c r="C438" s="28"/>
      <c r="D438" s="28"/>
      <c r="E438" s="28"/>
      <c r="F438" s="28"/>
      <c r="G438" s="28"/>
      <c r="H438" s="28"/>
      <c r="I438" s="28"/>
      <c r="J438" s="28"/>
      <c r="K438" s="28"/>
      <c r="L438" s="28"/>
    </row>
    <row r="439" spans="1:12" x14ac:dyDescent="0.25">
      <c r="A439" s="28"/>
      <c r="B439" s="28"/>
      <c r="C439" s="28"/>
      <c r="D439" s="28"/>
      <c r="E439" s="28"/>
      <c r="F439" s="28"/>
      <c r="G439" s="28"/>
      <c r="H439" s="28"/>
      <c r="I439" s="28"/>
      <c r="J439" s="28"/>
      <c r="K439" s="28"/>
      <c r="L439" s="28"/>
    </row>
    <row r="440" spans="1:12" x14ac:dyDescent="0.25">
      <c r="A440" s="28"/>
      <c r="B440" s="28"/>
      <c r="C440" s="28"/>
      <c r="D440" s="28"/>
      <c r="E440" s="28"/>
      <c r="F440" s="28"/>
      <c r="G440" s="28"/>
      <c r="H440" s="28"/>
      <c r="I440" s="28"/>
      <c r="J440" s="28"/>
      <c r="K440" s="28"/>
      <c r="L440" s="28"/>
    </row>
    <row r="441" spans="1:12" x14ac:dyDescent="0.25">
      <c r="A441" s="28"/>
      <c r="B441" s="28"/>
      <c r="C441" s="28"/>
      <c r="D441" s="28"/>
      <c r="E441" s="28"/>
      <c r="F441" s="28"/>
      <c r="G441" s="28"/>
      <c r="H441" s="28"/>
      <c r="I441" s="28"/>
      <c r="J441" s="28"/>
      <c r="K441" s="28"/>
      <c r="L441" s="28"/>
    </row>
    <row r="442" spans="1:12" x14ac:dyDescent="0.25">
      <c r="A442" s="28"/>
      <c r="B442" s="28"/>
      <c r="C442" s="28"/>
      <c r="D442" s="28"/>
      <c r="E442" s="28"/>
      <c r="F442" s="28"/>
      <c r="G442" s="28"/>
      <c r="H442" s="28"/>
      <c r="I442" s="28"/>
      <c r="J442" s="28"/>
      <c r="K442" s="28"/>
      <c r="L442" s="28"/>
    </row>
    <row r="443" spans="1:12" x14ac:dyDescent="0.25">
      <c r="A443" s="28"/>
      <c r="B443" s="28"/>
      <c r="C443" s="28"/>
      <c r="D443" s="28"/>
      <c r="E443" s="28"/>
      <c r="F443" s="28"/>
      <c r="G443" s="28"/>
      <c r="H443" s="28"/>
      <c r="I443" s="28"/>
      <c r="J443" s="28"/>
      <c r="K443" s="28"/>
      <c r="L443" s="28"/>
    </row>
    <row r="444" spans="1:12" x14ac:dyDescent="0.25">
      <c r="A444" s="28"/>
      <c r="B444" s="28"/>
      <c r="C444" s="28"/>
      <c r="D444" s="28"/>
      <c r="E444" s="28"/>
      <c r="F444" s="28"/>
      <c r="G444" s="28"/>
      <c r="H444" s="28"/>
      <c r="I444" s="28"/>
      <c r="J444" s="28"/>
      <c r="K444" s="28"/>
      <c r="L444" s="28"/>
    </row>
    <row r="445" spans="1:12" x14ac:dyDescent="0.25">
      <c r="A445" s="28"/>
      <c r="B445" s="28"/>
      <c r="C445" s="28"/>
      <c r="D445" s="28"/>
      <c r="E445" s="28"/>
      <c r="F445" s="28"/>
      <c r="G445" s="28"/>
      <c r="H445" s="28"/>
      <c r="I445" s="28"/>
      <c r="J445" s="28"/>
      <c r="K445" s="28"/>
      <c r="L445" s="28"/>
    </row>
    <row r="446" spans="1:12" x14ac:dyDescent="0.25">
      <c r="A446" s="28"/>
      <c r="B446" s="28"/>
      <c r="C446" s="28"/>
      <c r="D446" s="28"/>
      <c r="E446" s="28"/>
      <c r="F446" s="28"/>
      <c r="G446" s="28"/>
      <c r="H446" s="28"/>
      <c r="I446" s="28"/>
      <c r="J446" s="28"/>
      <c r="K446" s="28"/>
      <c r="L446" s="28"/>
    </row>
    <row r="447" spans="1:12" x14ac:dyDescent="0.25">
      <c r="A447" s="28"/>
      <c r="B447" s="28"/>
      <c r="C447" s="28"/>
      <c r="D447" s="28"/>
      <c r="E447" s="28"/>
      <c r="F447" s="28"/>
      <c r="G447" s="28"/>
      <c r="H447" s="28"/>
      <c r="I447" s="28"/>
      <c r="J447" s="28"/>
      <c r="K447" s="28"/>
      <c r="L447" s="28"/>
    </row>
    <row r="448" spans="1:12" x14ac:dyDescent="0.25">
      <c r="A448" s="28"/>
      <c r="B448" s="28"/>
      <c r="C448" s="28"/>
      <c r="D448" s="28"/>
      <c r="E448" s="28"/>
      <c r="F448" s="28"/>
      <c r="G448" s="28"/>
      <c r="H448" s="28"/>
      <c r="I448" s="28"/>
      <c r="J448" s="28"/>
      <c r="K448" s="28"/>
      <c r="L448" s="28"/>
    </row>
    <row r="449" spans="1:12" x14ac:dyDescent="0.25">
      <c r="A449" s="28"/>
      <c r="B449" s="28"/>
      <c r="C449" s="28"/>
      <c r="D449" s="28"/>
      <c r="E449" s="28"/>
      <c r="F449" s="28"/>
      <c r="G449" s="28"/>
      <c r="H449" s="28"/>
      <c r="I449" s="28"/>
      <c r="J449" s="28"/>
      <c r="K449" s="28"/>
      <c r="L449" s="28"/>
    </row>
    <row r="450" spans="1:12" x14ac:dyDescent="0.25">
      <c r="A450" s="28"/>
      <c r="B450" s="28"/>
      <c r="C450" s="28"/>
      <c r="D450" s="28"/>
      <c r="E450" s="28"/>
      <c r="F450" s="28"/>
      <c r="G450" s="28"/>
      <c r="H450" s="28"/>
      <c r="I450" s="28"/>
      <c r="J450" s="28"/>
      <c r="K450" s="28"/>
      <c r="L450" s="28"/>
    </row>
    <row r="451" spans="1:12" x14ac:dyDescent="0.25">
      <c r="A451" s="28"/>
      <c r="B451" s="28"/>
      <c r="C451" s="28"/>
      <c r="D451" s="28"/>
      <c r="E451" s="28"/>
      <c r="F451" s="28"/>
      <c r="G451" s="28"/>
      <c r="H451" s="28"/>
      <c r="I451" s="28"/>
      <c r="J451" s="28"/>
      <c r="K451" s="28"/>
      <c r="L451" s="28"/>
    </row>
    <row r="452" spans="1:12" x14ac:dyDescent="0.25">
      <c r="A452" s="28"/>
      <c r="B452" s="28"/>
      <c r="C452" s="28"/>
      <c r="D452" s="28"/>
      <c r="E452" s="28"/>
      <c r="F452" s="28"/>
      <c r="G452" s="28"/>
      <c r="H452" s="28"/>
      <c r="I452" s="28"/>
      <c r="J452" s="28"/>
      <c r="K452" s="28"/>
      <c r="L452" s="28"/>
    </row>
    <row r="453" spans="1:12" x14ac:dyDescent="0.25">
      <c r="A453" s="28"/>
      <c r="B453" s="28"/>
      <c r="C453" s="28"/>
      <c r="D453" s="28"/>
      <c r="E453" s="28"/>
      <c r="F453" s="28"/>
      <c r="G453" s="28"/>
      <c r="H453" s="28"/>
      <c r="I453" s="28"/>
      <c r="J453" s="28"/>
      <c r="K453" s="28"/>
      <c r="L453" s="28"/>
    </row>
    <row r="454" spans="1:12" x14ac:dyDescent="0.25">
      <c r="A454" s="28"/>
      <c r="B454" s="28"/>
      <c r="C454" s="28"/>
      <c r="D454" s="28"/>
      <c r="E454" s="28"/>
      <c r="F454" s="28"/>
      <c r="G454" s="28"/>
      <c r="H454" s="28"/>
      <c r="I454" s="28"/>
      <c r="J454" s="28"/>
      <c r="K454" s="28"/>
      <c r="L454" s="28"/>
    </row>
    <row r="455" spans="1:12" x14ac:dyDescent="0.25">
      <c r="A455" s="28"/>
      <c r="B455" s="28"/>
      <c r="C455" s="28"/>
      <c r="D455" s="28"/>
      <c r="E455" s="28"/>
      <c r="F455" s="28"/>
      <c r="G455" s="28"/>
      <c r="H455" s="28"/>
      <c r="I455" s="28"/>
      <c r="J455" s="28"/>
      <c r="K455" s="28"/>
      <c r="L455" s="28"/>
    </row>
    <row r="456" spans="1:12" x14ac:dyDescent="0.25">
      <c r="A456" s="28"/>
      <c r="B456" s="28"/>
      <c r="C456" s="28"/>
      <c r="D456" s="28"/>
      <c r="E456" s="28"/>
      <c r="F456" s="28"/>
      <c r="G456" s="28"/>
      <c r="H456" s="28"/>
      <c r="I456" s="28"/>
      <c r="J456" s="28"/>
      <c r="K456" s="28"/>
      <c r="L456" s="28"/>
    </row>
    <row r="457" spans="1:12" x14ac:dyDescent="0.25">
      <c r="A457" s="28"/>
      <c r="B457" s="28"/>
      <c r="C457" s="28"/>
      <c r="D457" s="28"/>
      <c r="E457" s="28"/>
      <c r="F457" s="28"/>
      <c r="G457" s="28"/>
      <c r="H457" s="28"/>
      <c r="I457" s="28"/>
      <c r="J457" s="28"/>
      <c r="K457" s="28"/>
      <c r="L457" s="28"/>
    </row>
    <row r="458" spans="1:12" x14ac:dyDescent="0.25">
      <c r="A458" s="28"/>
      <c r="B458" s="28"/>
      <c r="C458" s="28"/>
      <c r="D458" s="28"/>
      <c r="E458" s="28"/>
      <c r="F458" s="28"/>
      <c r="G458" s="28"/>
      <c r="H458" s="28"/>
      <c r="I458" s="28"/>
      <c r="J458" s="28"/>
      <c r="K458" s="28"/>
      <c r="L458" s="28"/>
    </row>
    <row r="459" spans="1:12" x14ac:dyDescent="0.25">
      <c r="A459" s="28"/>
      <c r="B459" s="28"/>
      <c r="C459" s="28"/>
      <c r="D459" s="28"/>
      <c r="E459" s="28"/>
      <c r="F459" s="28"/>
      <c r="G459" s="28"/>
      <c r="H459" s="28"/>
      <c r="I459" s="28"/>
      <c r="J459" s="28"/>
      <c r="K459" s="28"/>
      <c r="L459" s="28"/>
    </row>
    <row r="460" spans="1:12" x14ac:dyDescent="0.25">
      <c r="A460" s="28"/>
      <c r="B460" s="28"/>
      <c r="C460" s="28"/>
      <c r="D460" s="28"/>
      <c r="E460" s="28"/>
      <c r="F460" s="28"/>
      <c r="G460" s="28"/>
      <c r="H460" s="28"/>
      <c r="I460" s="28"/>
      <c r="J460" s="28"/>
      <c r="K460" s="28"/>
      <c r="L460" s="28"/>
    </row>
    <row r="461" spans="1:12" x14ac:dyDescent="0.25">
      <c r="A461" s="28"/>
      <c r="B461" s="28"/>
      <c r="C461" s="28"/>
      <c r="D461" s="28"/>
      <c r="E461" s="28"/>
      <c r="F461" s="28"/>
      <c r="G461" s="28"/>
      <c r="H461" s="28"/>
      <c r="I461" s="28"/>
      <c r="J461" s="28"/>
      <c r="K461" s="28"/>
      <c r="L461" s="28"/>
    </row>
    <row r="462" spans="1:12" x14ac:dyDescent="0.25">
      <c r="A462" s="28"/>
      <c r="B462" s="28"/>
      <c r="C462" s="28"/>
      <c r="D462" s="28"/>
      <c r="E462" s="28"/>
      <c r="F462" s="28"/>
      <c r="G462" s="28"/>
      <c r="H462" s="28"/>
      <c r="I462" s="28"/>
      <c r="J462" s="28"/>
      <c r="K462" s="28"/>
      <c r="L462" s="28"/>
    </row>
    <row r="463" spans="1:12" x14ac:dyDescent="0.25">
      <c r="A463" s="28"/>
      <c r="B463" s="28"/>
      <c r="C463" s="28"/>
      <c r="D463" s="28"/>
      <c r="E463" s="28"/>
      <c r="F463" s="28"/>
      <c r="G463" s="28"/>
      <c r="H463" s="28"/>
      <c r="I463" s="28"/>
      <c r="J463" s="28"/>
      <c r="K463" s="28"/>
      <c r="L463" s="28"/>
    </row>
    <row r="464" spans="1:12" x14ac:dyDescent="0.25">
      <c r="A464" s="28"/>
      <c r="B464" s="28"/>
      <c r="C464" s="28"/>
      <c r="D464" s="28"/>
      <c r="E464" s="28"/>
      <c r="F464" s="28"/>
      <c r="G464" s="28"/>
      <c r="H464" s="28"/>
      <c r="I464" s="28"/>
      <c r="J464" s="28"/>
      <c r="K464" s="28"/>
      <c r="L464" s="28"/>
    </row>
    <row r="465" spans="1:12" x14ac:dyDescent="0.25">
      <c r="A465" s="28"/>
      <c r="B465" s="28"/>
      <c r="C465" s="28"/>
      <c r="D465" s="28"/>
      <c r="E465" s="28"/>
      <c r="F465" s="28"/>
      <c r="G465" s="28"/>
      <c r="H465" s="28"/>
      <c r="I465" s="28"/>
      <c r="J465" s="28"/>
      <c r="K465" s="28"/>
      <c r="L465" s="28"/>
    </row>
    <row r="466" spans="1:12" x14ac:dyDescent="0.25">
      <c r="A466" s="28"/>
      <c r="B466" s="28"/>
      <c r="C466" s="28"/>
      <c r="D466" s="28"/>
      <c r="E466" s="28"/>
      <c r="F466" s="28"/>
      <c r="G466" s="28"/>
      <c r="H466" s="28"/>
      <c r="I466" s="28"/>
      <c r="J466" s="28"/>
      <c r="K466" s="28"/>
      <c r="L466" s="28"/>
    </row>
    <row r="467" spans="1:12" x14ac:dyDescent="0.25">
      <c r="A467" s="28"/>
      <c r="B467" s="28"/>
      <c r="C467" s="28"/>
      <c r="D467" s="28"/>
      <c r="E467" s="28"/>
      <c r="F467" s="28"/>
      <c r="G467" s="28"/>
      <c r="H467" s="28"/>
      <c r="I467" s="28"/>
      <c r="J467" s="28"/>
      <c r="K467" s="28"/>
      <c r="L467" s="28"/>
    </row>
    <row r="468" spans="1:12" x14ac:dyDescent="0.25">
      <c r="A468" s="28"/>
      <c r="B468" s="28"/>
      <c r="C468" s="28"/>
      <c r="D468" s="28"/>
      <c r="E468" s="28"/>
      <c r="F468" s="28"/>
      <c r="G468" s="28"/>
      <c r="H468" s="28"/>
      <c r="I468" s="28"/>
      <c r="J468" s="28"/>
      <c r="K468" s="28"/>
      <c r="L468" s="28"/>
    </row>
    <row r="469" spans="1:12" x14ac:dyDescent="0.25">
      <c r="A469" s="28"/>
      <c r="B469" s="28"/>
      <c r="C469" s="28"/>
      <c r="D469" s="28"/>
      <c r="E469" s="28"/>
      <c r="F469" s="28"/>
      <c r="G469" s="28"/>
      <c r="H469" s="28"/>
      <c r="I469" s="28"/>
      <c r="J469" s="28"/>
      <c r="K469" s="28"/>
      <c r="L469" s="28"/>
    </row>
    <row r="470" spans="1:12" x14ac:dyDescent="0.25">
      <c r="A470" s="28"/>
      <c r="B470" s="28"/>
      <c r="C470" s="28"/>
      <c r="D470" s="28"/>
      <c r="E470" s="28"/>
      <c r="F470" s="28"/>
      <c r="G470" s="28"/>
      <c r="H470" s="28"/>
      <c r="I470" s="28"/>
      <c r="J470" s="28"/>
      <c r="K470" s="28"/>
      <c r="L470" s="28"/>
    </row>
    <row r="471" spans="1:12" x14ac:dyDescent="0.25">
      <c r="A471" s="28"/>
      <c r="B471" s="28"/>
      <c r="C471" s="28"/>
      <c r="D471" s="28"/>
      <c r="E471" s="28"/>
      <c r="F471" s="28"/>
      <c r="G471" s="28"/>
      <c r="H471" s="28"/>
      <c r="I471" s="28"/>
      <c r="J471" s="28"/>
      <c r="K471" s="28"/>
      <c r="L471" s="28"/>
    </row>
    <row r="472" spans="1:12" x14ac:dyDescent="0.25">
      <c r="A472" s="28"/>
      <c r="B472" s="28"/>
      <c r="C472" s="28"/>
      <c r="D472" s="28"/>
      <c r="E472" s="28"/>
      <c r="F472" s="28"/>
      <c r="G472" s="28"/>
      <c r="H472" s="28"/>
      <c r="I472" s="28"/>
      <c r="J472" s="28"/>
      <c r="K472" s="28"/>
      <c r="L472" s="28"/>
    </row>
    <row r="473" spans="1:12" x14ac:dyDescent="0.25">
      <c r="A473" s="28"/>
      <c r="B473" s="28"/>
      <c r="C473" s="28"/>
      <c r="D473" s="28"/>
      <c r="E473" s="28"/>
      <c r="F473" s="28"/>
      <c r="G473" s="28"/>
      <c r="H473" s="28"/>
      <c r="I473" s="28"/>
      <c r="J473" s="28"/>
      <c r="K473" s="28"/>
      <c r="L473" s="28"/>
    </row>
    <row r="474" spans="1:12" x14ac:dyDescent="0.25">
      <c r="A474" s="28"/>
      <c r="B474" s="28"/>
      <c r="C474" s="28"/>
      <c r="D474" s="28"/>
      <c r="E474" s="28"/>
      <c r="F474" s="28"/>
      <c r="G474" s="28"/>
      <c r="H474" s="28"/>
      <c r="I474" s="28"/>
      <c r="J474" s="28"/>
      <c r="K474" s="28"/>
      <c r="L474" s="28"/>
    </row>
    <row r="475" spans="1:12" x14ac:dyDescent="0.25">
      <c r="A475" s="28"/>
      <c r="B475" s="28"/>
      <c r="C475" s="28"/>
      <c r="D475" s="28"/>
      <c r="E475" s="28"/>
      <c r="F475" s="28"/>
      <c r="G475" s="28"/>
      <c r="H475" s="28"/>
      <c r="I475" s="28"/>
      <c r="J475" s="28"/>
      <c r="K475" s="28"/>
      <c r="L475" s="28"/>
    </row>
    <row r="476" spans="1:12" x14ac:dyDescent="0.25">
      <c r="A476" s="28"/>
      <c r="B476" s="28"/>
      <c r="C476" s="28"/>
      <c r="D476" s="28"/>
      <c r="E476" s="28"/>
      <c r="F476" s="28"/>
      <c r="G476" s="28"/>
      <c r="H476" s="28"/>
      <c r="I476" s="28"/>
      <c r="J476" s="28"/>
      <c r="K476" s="28"/>
      <c r="L476" s="28"/>
    </row>
    <row r="477" spans="1:12" x14ac:dyDescent="0.25">
      <c r="A477" s="28"/>
      <c r="B477" s="28"/>
      <c r="C477" s="28"/>
      <c r="D477" s="28"/>
      <c r="E477" s="28"/>
      <c r="F477" s="28"/>
      <c r="G477" s="28"/>
      <c r="H477" s="28"/>
      <c r="I477" s="28"/>
      <c r="J477" s="28"/>
      <c r="K477" s="28"/>
      <c r="L477" s="28"/>
    </row>
    <row r="478" spans="1:12" x14ac:dyDescent="0.25">
      <c r="A478" s="28"/>
      <c r="B478" s="28"/>
      <c r="C478" s="28"/>
      <c r="D478" s="28"/>
      <c r="E478" s="28"/>
      <c r="F478" s="28"/>
      <c r="G478" s="28"/>
      <c r="H478" s="28"/>
      <c r="I478" s="28"/>
      <c r="J478" s="28"/>
      <c r="K478" s="28"/>
      <c r="L478" s="28"/>
    </row>
    <row r="479" spans="1:12" x14ac:dyDescent="0.25">
      <c r="A479" s="28"/>
      <c r="B479" s="28"/>
      <c r="C479" s="28"/>
      <c r="D479" s="28"/>
      <c r="E479" s="28"/>
      <c r="F479" s="28"/>
      <c r="G479" s="28"/>
      <c r="H479" s="28"/>
      <c r="I479" s="28"/>
      <c r="J479" s="28"/>
      <c r="K479" s="28"/>
      <c r="L479" s="28"/>
    </row>
    <row r="480" spans="1:12" x14ac:dyDescent="0.25">
      <c r="A480" s="28"/>
      <c r="B480" s="28"/>
      <c r="C480" s="28"/>
      <c r="D480" s="28"/>
      <c r="E480" s="28"/>
      <c r="F480" s="28"/>
      <c r="G480" s="28"/>
      <c r="H480" s="28"/>
      <c r="I480" s="28"/>
      <c r="J480" s="28"/>
      <c r="K480" s="28"/>
      <c r="L480" s="28"/>
    </row>
    <row r="481" spans="1:12" x14ac:dyDescent="0.25">
      <c r="A481" s="28"/>
      <c r="B481" s="28"/>
      <c r="C481" s="28"/>
      <c r="D481" s="28"/>
      <c r="E481" s="28"/>
      <c r="F481" s="28"/>
      <c r="G481" s="28"/>
      <c r="H481" s="28"/>
      <c r="I481" s="28"/>
      <c r="J481" s="28"/>
      <c r="K481" s="28"/>
      <c r="L481" s="28"/>
    </row>
    <row r="482" spans="1:12" x14ac:dyDescent="0.25">
      <c r="A482" s="28"/>
      <c r="B482" s="28"/>
      <c r="C482" s="28"/>
      <c r="D482" s="28"/>
      <c r="E482" s="28"/>
      <c r="F482" s="28"/>
      <c r="G482" s="28"/>
      <c r="H482" s="28"/>
      <c r="I482" s="28"/>
      <c r="J482" s="28"/>
      <c r="K482" s="28"/>
      <c r="L482" s="28"/>
    </row>
    <row r="483" spans="1:12" x14ac:dyDescent="0.25">
      <c r="A483" s="28"/>
      <c r="B483" s="28"/>
      <c r="C483" s="28"/>
      <c r="D483" s="28"/>
      <c r="E483" s="28"/>
      <c r="F483" s="28"/>
      <c r="G483" s="28"/>
      <c r="H483" s="28"/>
      <c r="I483" s="28"/>
      <c r="J483" s="28"/>
      <c r="K483" s="28"/>
      <c r="L483" s="28"/>
    </row>
    <row r="484" spans="1:12" x14ac:dyDescent="0.25">
      <c r="A484" s="28"/>
      <c r="B484" s="28"/>
      <c r="C484" s="28"/>
      <c r="D484" s="28"/>
      <c r="E484" s="28"/>
      <c r="F484" s="28"/>
      <c r="G484" s="28"/>
      <c r="H484" s="28"/>
      <c r="I484" s="28"/>
      <c r="J484" s="28"/>
      <c r="K484" s="28"/>
      <c r="L484" s="28"/>
    </row>
    <row r="485" spans="1:12" x14ac:dyDescent="0.25">
      <c r="A485" s="28"/>
      <c r="B485" s="28"/>
      <c r="C485" s="28"/>
      <c r="D485" s="28"/>
      <c r="E485" s="28"/>
      <c r="F485" s="28"/>
      <c r="G485" s="28"/>
      <c r="H485" s="28"/>
      <c r="I485" s="28"/>
      <c r="J485" s="28"/>
      <c r="K485" s="28"/>
      <c r="L485" s="28"/>
    </row>
    <row r="486" spans="1:12" x14ac:dyDescent="0.25">
      <c r="A486" s="28"/>
      <c r="B486" s="28"/>
      <c r="C486" s="28"/>
      <c r="D486" s="28"/>
      <c r="E486" s="28"/>
      <c r="F486" s="28"/>
      <c r="G486" s="28"/>
      <c r="H486" s="28"/>
      <c r="I486" s="28"/>
      <c r="J486" s="28"/>
      <c r="K486" s="28"/>
      <c r="L486" s="28"/>
    </row>
    <row r="487" spans="1:12" x14ac:dyDescent="0.25">
      <c r="A487" s="28"/>
      <c r="B487" s="28"/>
      <c r="C487" s="28"/>
      <c r="D487" s="28"/>
      <c r="E487" s="28"/>
      <c r="F487" s="28"/>
      <c r="G487" s="28"/>
      <c r="H487" s="28"/>
      <c r="I487" s="28"/>
      <c r="J487" s="28"/>
      <c r="K487" s="28"/>
      <c r="L487" s="28"/>
    </row>
    <row r="488" spans="1:12" x14ac:dyDescent="0.25">
      <c r="A488" s="28"/>
      <c r="B488" s="28"/>
      <c r="C488" s="28"/>
      <c r="D488" s="28"/>
      <c r="E488" s="28"/>
      <c r="F488" s="28"/>
      <c r="G488" s="28"/>
      <c r="H488" s="28"/>
      <c r="I488" s="28"/>
      <c r="J488" s="28"/>
      <c r="K488" s="28"/>
      <c r="L488" s="28"/>
    </row>
    <row r="489" spans="1:12" x14ac:dyDescent="0.25">
      <c r="A489" s="28"/>
      <c r="B489" s="28"/>
      <c r="C489" s="28"/>
      <c r="D489" s="28"/>
      <c r="E489" s="28"/>
      <c r="F489" s="28"/>
      <c r="G489" s="28"/>
      <c r="H489" s="28"/>
      <c r="I489" s="28"/>
      <c r="J489" s="28"/>
      <c r="K489" s="28"/>
      <c r="L489" s="28"/>
    </row>
    <row r="490" spans="1:12" x14ac:dyDescent="0.25">
      <c r="A490" s="28"/>
      <c r="B490" s="28"/>
      <c r="C490" s="28"/>
      <c r="D490" s="28"/>
      <c r="E490" s="28"/>
      <c r="F490" s="28"/>
      <c r="G490" s="28"/>
      <c r="H490" s="28"/>
      <c r="I490" s="28"/>
      <c r="J490" s="28"/>
      <c r="K490" s="28"/>
      <c r="L490" s="28"/>
    </row>
    <row r="491" spans="1:12" x14ac:dyDescent="0.25">
      <c r="A491" s="28"/>
      <c r="B491" s="28"/>
      <c r="C491" s="28"/>
      <c r="D491" s="28"/>
      <c r="E491" s="28"/>
      <c r="F491" s="28"/>
      <c r="G491" s="28"/>
      <c r="H491" s="28"/>
      <c r="I491" s="28"/>
      <c r="J491" s="28"/>
      <c r="K491" s="28"/>
      <c r="L491" s="28"/>
    </row>
    <row r="492" spans="1:12" x14ac:dyDescent="0.25">
      <c r="A492" s="28"/>
      <c r="B492" s="28"/>
      <c r="C492" s="28"/>
      <c r="D492" s="28"/>
      <c r="E492" s="28"/>
      <c r="F492" s="28"/>
      <c r="G492" s="28"/>
      <c r="H492" s="28"/>
      <c r="I492" s="28"/>
      <c r="J492" s="28"/>
      <c r="K492" s="28"/>
      <c r="L492" s="28"/>
    </row>
    <row r="493" spans="1:12" x14ac:dyDescent="0.25">
      <c r="A493" s="28"/>
      <c r="B493" s="28"/>
      <c r="C493" s="28"/>
      <c r="D493" s="28"/>
      <c r="E493" s="28"/>
      <c r="F493" s="28"/>
      <c r="G493" s="28"/>
      <c r="H493" s="28"/>
      <c r="I493" s="28"/>
      <c r="J493" s="28"/>
      <c r="K493" s="28"/>
      <c r="L493" s="28"/>
    </row>
    <row r="494" spans="1:12" x14ac:dyDescent="0.25">
      <c r="A494" s="28"/>
      <c r="B494" s="28"/>
      <c r="C494" s="28"/>
      <c r="D494" s="28"/>
      <c r="E494" s="28"/>
      <c r="F494" s="28"/>
      <c r="G494" s="28"/>
      <c r="H494" s="28"/>
      <c r="I494" s="28"/>
      <c r="J494" s="28"/>
      <c r="K494" s="28"/>
      <c r="L494" s="28"/>
    </row>
    <row r="495" spans="1:12" x14ac:dyDescent="0.25">
      <c r="A495" s="28"/>
      <c r="B495" s="28"/>
      <c r="C495" s="28"/>
      <c r="D495" s="28"/>
      <c r="E495" s="28"/>
      <c r="F495" s="28"/>
      <c r="G495" s="28"/>
      <c r="H495" s="28"/>
      <c r="I495" s="28"/>
      <c r="J495" s="28"/>
      <c r="K495" s="28"/>
      <c r="L495" s="28"/>
    </row>
    <row r="496" spans="1:12" x14ac:dyDescent="0.25">
      <c r="A496" s="28"/>
      <c r="B496" s="28"/>
      <c r="C496" s="28"/>
      <c r="D496" s="28"/>
      <c r="E496" s="28"/>
      <c r="F496" s="28"/>
      <c r="G496" s="28"/>
      <c r="H496" s="28"/>
      <c r="I496" s="28"/>
      <c r="J496" s="28"/>
      <c r="K496" s="28"/>
      <c r="L496" s="28"/>
    </row>
    <row r="497" spans="1:12" x14ac:dyDescent="0.25">
      <c r="A497" s="28"/>
      <c r="B497" s="28"/>
      <c r="C497" s="28"/>
      <c r="D497" s="28"/>
      <c r="E497" s="28"/>
      <c r="F497" s="28"/>
      <c r="G497" s="28"/>
      <c r="H497" s="28"/>
      <c r="I497" s="28"/>
      <c r="J497" s="28"/>
      <c r="K497" s="28"/>
      <c r="L497" s="28"/>
    </row>
    <row r="498" spans="1:12" x14ac:dyDescent="0.25">
      <c r="A498" s="28"/>
      <c r="B498" s="28"/>
      <c r="C498" s="28"/>
      <c r="D498" s="28"/>
      <c r="E498" s="28"/>
      <c r="F498" s="28"/>
      <c r="G498" s="28"/>
      <c r="H498" s="28"/>
      <c r="I498" s="28"/>
      <c r="J498" s="28"/>
      <c r="K498" s="28"/>
      <c r="L498" s="28"/>
    </row>
    <row r="499" spans="1:12" x14ac:dyDescent="0.25">
      <c r="A499" s="28"/>
      <c r="B499" s="28"/>
      <c r="C499" s="28"/>
      <c r="D499" s="28"/>
      <c r="E499" s="28"/>
      <c r="F499" s="28"/>
      <c r="G499" s="28"/>
      <c r="H499" s="28"/>
      <c r="I499" s="28"/>
      <c r="J499" s="28"/>
      <c r="K499" s="28"/>
      <c r="L499" s="28"/>
    </row>
    <row r="500" spans="1:12" x14ac:dyDescent="0.25">
      <c r="A500" s="28"/>
      <c r="B500" s="28"/>
      <c r="C500" s="28"/>
      <c r="D500" s="28"/>
      <c r="E500" s="28"/>
      <c r="F500" s="28"/>
      <c r="G500" s="28"/>
      <c r="H500" s="28"/>
      <c r="I500" s="28"/>
      <c r="J500" s="28"/>
      <c r="K500" s="28"/>
      <c r="L500" s="28"/>
    </row>
    <row r="501" spans="1:12" x14ac:dyDescent="0.25">
      <c r="A501" s="28"/>
      <c r="B501" s="28"/>
      <c r="C501" s="28"/>
      <c r="D501" s="28"/>
      <c r="E501" s="28"/>
      <c r="F501" s="28"/>
      <c r="G501" s="28"/>
      <c r="H501" s="28"/>
      <c r="I501" s="28"/>
      <c r="J501" s="28"/>
      <c r="K501" s="28"/>
      <c r="L501" s="28"/>
    </row>
    <row r="502" spans="1:12" x14ac:dyDescent="0.25">
      <c r="A502" s="28"/>
      <c r="B502" s="28"/>
      <c r="C502" s="28"/>
      <c r="D502" s="28"/>
      <c r="E502" s="28"/>
      <c r="F502" s="28"/>
      <c r="G502" s="28"/>
      <c r="H502" s="28"/>
      <c r="I502" s="28"/>
      <c r="J502" s="28"/>
      <c r="K502" s="28"/>
      <c r="L502" s="28"/>
    </row>
    <row r="503" spans="1:12" x14ac:dyDescent="0.25">
      <c r="A503" s="28"/>
      <c r="B503" s="28"/>
      <c r="C503" s="28"/>
      <c r="D503" s="28"/>
      <c r="E503" s="28"/>
      <c r="F503" s="28"/>
      <c r="G503" s="28"/>
      <c r="H503" s="28"/>
      <c r="I503" s="28"/>
      <c r="J503" s="28"/>
      <c r="K503" s="28"/>
      <c r="L503" s="28"/>
    </row>
    <row r="504" spans="1:12" x14ac:dyDescent="0.25">
      <c r="A504" s="28"/>
      <c r="B504" s="28"/>
      <c r="C504" s="28"/>
      <c r="D504" s="28"/>
      <c r="E504" s="28"/>
      <c r="F504" s="28"/>
      <c r="G504" s="28"/>
      <c r="H504" s="28"/>
      <c r="I504" s="28"/>
      <c r="J504" s="28"/>
      <c r="K504" s="28"/>
      <c r="L504" s="28"/>
    </row>
    <row r="505" spans="1:12" x14ac:dyDescent="0.25">
      <c r="A505" s="28"/>
      <c r="B505" s="28"/>
      <c r="C505" s="28"/>
      <c r="D505" s="28"/>
      <c r="E505" s="28"/>
      <c r="F505" s="28"/>
      <c r="G505" s="28"/>
      <c r="H505" s="28"/>
      <c r="I505" s="28"/>
      <c r="J505" s="28"/>
      <c r="K505" s="28"/>
      <c r="L505" s="28"/>
    </row>
    <row r="506" spans="1:12" x14ac:dyDescent="0.25">
      <c r="A506" s="28"/>
      <c r="B506" s="28"/>
      <c r="C506" s="28"/>
      <c r="D506" s="28"/>
      <c r="E506" s="28"/>
      <c r="F506" s="28"/>
      <c r="G506" s="28"/>
      <c r="H506" s="28"/>
      <c r="I506" s="28"/>
      <c r="J506" s="28"/>
      <c r="K506" s="28"/>
      <c r="L506" s="28"/>
    </row>
    <row r="507" spans="1:12" x14ac:dyDescent="0.25">
      <c r="A507" s="28"/>
      <c r="B507" s="28"/>
      <c r="C507" s="28"/>
      <c r="D507" s="28"/>
      <c r="E507" s="28"/>
      <c r="F507" s="28"/>
      <c r="G507" s="28"/>
      <c r="H507" s="28"/>
      <c r="I507" s="28"/>
      <c r="J507" s="28"/>
      <c r="K507" s="28"/>
      <c r="L507" s="28"/>
    </row>
    <row r="508" spans="1:12" x14ac:dyDescent="0.25">
      <c r="A508" s="28"/>
      <c r="B508" s="28"/>
      <c r="C508" s="28"/>
      <c r="D508" s="28"/>
      <c r="E508" s="28"/>
      <c r="F508" s="28"/>
      <c r="G508" s="28"/>
      <c r="H508" s="28"/>
      <c r="I508" s="28"/>
      <c r="J508" s="28"/>
      <c r="K508" s="28"/>
      <c r="L508" s="28"/>
    </row>
    <row r="509" spans="1:12" x14ac:dyDescent="0.25">
      <c r="A509" s="28"/>
      <c r="B509" s="28"/>
      <c r="C509" s="28"/>
      <c r="D509" s="28"/>
      <c r="E509" s="28"/>
      <c r="F509" s="28"/>
      <c r="G509" s="28"/>
      <c r="H509" s="28"/>
      <c r="I509" s="28"/>
      <c r="J509" s="28"/>
      <c r="K509" s="28"/>
      <c r="L509" s="28"/>
    </row>
    <row r="510" spans="1:12" x14ac:dyDescent="0.25">
      <c r="A510" s="28"/>
      <c r="B510" s="28"/>
      <c r="C510" s="28"/>
      <c r="D510" s="28"/>
      <c r="E510" s="28"/>
      <c r="F510" s="28"/>
      <c r="G510" s="28"/>
      <c r="H510" s="28"/>
      <c r="I510" s="28"/>
      <c r="J510" s="28"/>
      <c r="K510" s="28"/>
      <c r="L510" s="28"/>
    </row>
    <row r="511" spans="1:12" x14ac:dyDescent="0.25">
      <c r="A511" s="28"/>
      <c r="B511" s="28"/>
      <c r="C511" s="28"/>
      <c r="D511" s="28"/>
      <c r="E511" s="28"/>
      <c r="F511" s="28"/>
      <c r="G511" s="28"/>
      <c r="H511" s="28"/>
      <c r="I511" s="28"/>
      <c r="J511" s="28"/>
      <c r="K511" s="28"/>
      <c r="L511" s="28"/>
    </row>
    <row r="512" spans="1:12" x14ac:dyDescent="0.25">
      <c r="A512" s="28"/>
      <c r="B512" s="28"/>
      <c r="C512" s="28"/>
      <c r="D512" s="28"/>
      <c r="E512" s="28"/>
      <c r="F512" s="28"/>
      <c r="G512" s="28"/>
      <c r="H512" s="28"/>
      <c r="I512" s="28"/>
      <c r="J512" s="28"/>
      <c r="K512" s="28"/>
      <c r="L512" s="28"/>
    </row>
    <row r="513" spans="1:12" x14ac:dyDescent="0.25">
      <c r="A513" s="28"/>
      <c r="B513" s="28"/>
      <c r="C513" s="28"/>
      <c r="D513" s="28"/>
      <c r="E513" s="28"/>
      <c r="F513" s="28"/>
      <c r="G513" s="28"/>
      <c r="H513" s="28"/>
      <c r="I513" s="28"/>
      <c r="J513" s="28"/>
      <c r="K513" s="28"/>
      <c r="L513" s="28"/>
    </row>
    <row r="514" spans="1:12" x14ac:dyDescent="0.25">
      <c r="A514" s="28"/>
      <c r="B514" s="28"/>
      <c r="C514" s="28"/>
      <c r="D514" s="28"/>
      <c r="E514" s="28"/>
      <c r="F514" s="28"/>
      <c r="G514" s="28"/>
      <c r="H514" s="28"/>
      <c r="I514" s="28"/>
      <c r="J514" s="28"/>
      <c r="K514" s="28"/>
      <c r="L514" s="28"/>
    </row>
    <row r="515" spans="1:12" x14ac:dyDescent="0.25">
      <c r="A515" s="28"/>
      <c r="B515" s="28"/>
      <c r="C515" s="28"/>
      <c r="D515" s="28"/>
      <c r="E515" s="28"/>
      <c r="F515" s="28"/>
      <c r="G515" s="28"/>
      <c r="H515" s="28"/>
      <c r="I515" s="28"/>
      <c r="J515" s="28"/>
      <c r="K515" s="28"/>
      <c r="L515" s="28"/>
    </row>
    <row r="516" spans="1:12" x14ac:dyDescent="0.25">
      <c r="A516" s="28"/>
      <c r="B516" s="28"/>
      <c r="C516" s="28"/>
      <c r="D516" s="28"/>
      <c r="E516" s="28"/>
      <c r="F516" s="28"/>
      <c r="G516" s="28"/>
      <c r="H516" s="28"/>
      <c r="I516" s="28"/>
      <c r="J516" s="28"/>
      <c r="K516" s="28"/>
      <c r="L516" s="28"/>
    </row>
    <row r="517" spans="1:12" x14ac:dyDescent="0.25">
      <c r="A517" s="28"/>
      <c r="B517" s="28"/>
      <c r="C517" s="28"/>
      <c r="D517" s="28"/>
      <c r="E517" s="28"/>
      <c r="F517" s="28"/>
      <c r="G517" s="28"/>
      <c r="H517" s="28"/>
      <c r="I517" s="28"/>
      <c r="J517" s="28"/>
      <c r="K517" s="28"/>
      <c r="L517" s="28"/>
    </row>
    <row r="518" spans="1:12" x14ac:dyDescent="0.25">
      <c r="A518" s="28"/>
      <c r="B518" s="28"/>
      <c r="C518" s="28"/>
      <c r="D518" s="28"/>
      <c r="E518" s="28"/>
      <c r="F518" s="28"/>
      <c r="G518" s="28"/>
      <c r="H518" s="28"/>
      <c r="I518" s="28"/>
      <c r="J518" s="28"/>
      <c r="K518" s="28"/>
      <c r="L518" s="28"/>
    </row>
    <row r="519" spans="1:12" x14ac:dyDescent="0.25">
      <c r="A519" s="28"/>
      <c r="B519" s="28"/>
      <c r="C519" s="28"/>
      <c r="D519" s="28"/>
      <c r="E519" s="28"/>
      <c r="F519" s="28"/>
      <c r="G519" s="28"/>
      <c r="H519" s="28"/>
      <c r="I519" s="28"/>
      <c r="J519" s="28"/>
      <c r="K519" s="28"/>
      <c r="L519" s="28"/>
    </row>
    <row r="520" spans="1:12" x14ac:dyDescent="0.25">
      <c r="A520" s="28"/>
      <c r="B520" s="28"/>
      <c r="C520" s="28"/>
      <c r="D520" s="28"/>
      <c r="E520" s="28"/>
      <c r="F520" s="28"/>
      <c r="G520" s="28"/>
      <c r="H520" s="28"/>
      <c r="I520" s="28"/>
      <c r="J520" s="28"/>
      <c r="K520" s="28"/>
      <c r="L520" s="28"/>
    </row>
    <row r="521" spans="1:12" x14ac:dyDescent="0.25">
      <c r="A521" s="28"/>
      <c r="B521" s="28"/>
      <c r="C521" s="28"/>
      <c r="D521" s="28"/>
      <c r="E521" s="28"/>
      <c r="F521" s="28"/>
      <c r="G521" s="28"/>
      <c r="H521" s="28"/>
      <c r="I521" s="28"/>
      <c r="J521" s="28"/>
      <c r="K521" s="28"/>
      <c r="L521" s="28"/>
    </row>
    <row r="522" spans="1:12" x14ac:dyDescent="0.25">
      <c r="A522" s="28"/>
      <c r="B522" s="28"/>
      <c r="C522" s="28"/>
      <c r="D522" s="28"/>
      <c r="E522" s="28"/>
      <c r="F522" s="28"/>
      <c r="G522" s="28"/>
      <c r="H522" s="28"/>
      <c r="I522" s="28"/>
      <c r="J522" s="28"/>
      <c r="K522" s="28"/>
      <c r="L522" s="28"/>
    </row>
    <row r="523" spans="1:12" x14ac:dyDescent="0.25">
      <c r="A523" s="28"/>
      <c r="B523" s="28"/>
      <c r="C523" s="28"/>
      <c r="D523" s="28"/>
      <c r="E523" s="28"/>
      <c r="F523" s="28"/>
      <c r="G523" s="28"/>
      <c r="H523" s="28"/>
      <c r="I523" s="28"/>
      <c r="J523" s="28"/>
      <c r="K523" s="28"/>
      <c r="L523" s="28"/>
    </row>
    <row r="524" spans="1:12" x14ac:dyDescent="0.25">
      <c r="A524" s="28"/>
      <c r="B524" s="28"/>
      <c r="C524" s="28"/>
      <c r="D524" s="28"/>
      <c r="E524" s="28"/>
      <c r="F524" s="28"/>
      <c r="G524" s="28"/>
      <c r="H524" s="28"/>
      <c r="I524" s="28"/>
      <c r="J524" s="28"/>
      <c r="K524" s="28"/>
      <c r="L524" s="28"/>
    </row>
    <row r="525" spans="1:12" x14ac:dyDescent="0.25">
      <c r="A525" s="28"/>
      <c r="B525" s="28"/>
      <c r="C525" s="28"/>
      <c r="D525" s="28"/>
      <c r="E525" s="28"/>
      <c r="F525" s="28"/>
      <c r="G525" s="28"/>
      <c r="H525" s="28"/>
      <c r="I525" s="28"/>
      <c r="J525" s="28"/>
      <c r="K525" s="28"/>
      <c r="L525" s="28"/>
    </row>
    <row r="526" spans="1:12" x14ac:dyDescent="0.25">
      <c r="A526" s="28"/>
      <c r="B526" s="28"/>
      <c r="C526" s="28"/>
      <c r="D526" s="28"/>
      <c r="E526" s="28"/>
      <c r="F526" s="28"/>
      <c r="G526" s="28"/>
      <c r="H526" s="28"/>
      <c r="I526" s="28"/>
      <c r="J526" s="28"/>
      <c r="K526" s="28"/>
      <c r="L526" s="28"/>
    </row>
    <row r="527" spans="1:12" x14ac:dyDescent="0.25">
      <c r="A527" s="28"/>
      <c r="B527" s="28"/>
      <c r="C527" s="28"/>
      <c r="D527" s="28"/>
      <c r="E527" s="28"/>
      <c r="F527" s="28"/>
      <c r="G527" s="28"/>
      <c r="H527" s="28"/>
      <c r="I527" s="28"/>
      <c r="J527" s="28"/>
      <c r="K527" s="28"/>
      <c r="L527" s="28"/>
    </row>
    <row r="528" spans="1:12" x14ac:dyDescent="0.25">
      <c r="A528" s="28"/>
      <c r="B528" s="28"/>
      <c r="C528" s="28"/>
      <c r="D528" s="28"/>
      <c r="E528" s="28"/>
      <c r="F528" s="28"/>
      <c r="G528" s="28"/>
      <c r="H528" s="28"/>
      <c r="I528" s="28"/>
      <c r="J528" s="28"/>
      <c r="K528" s="28"/>
      <c r="L528" s="28"/>
    </row>
    <row r="529" spans="1:12" x14ac:dyDescent="0.25">
      <c r="A529" s="28"/>
      <c r="B529" s="28"/>
      <c r="C529" s="28"/>
      <c r="D529" s="28"/>
      <c r="E529" s="28"/>
      <c r="F529" s="28"/>
      <c r="G529" s="28"/>
      <c r="H529" s="28"/>
      <c r="I529" s="28"/>
      <c r="J529" s="28"/>
      <c r="K529" s="28"/>
      <c r="L529" s="28"/>
    </row>
    <row r="530" spans="1:12" x14ac:dyDescent="0.25">
      <c r="A530" s="28"/>
      <c r="B530" s="28"/>
      <c r="C530" s="28"/>
      <c r="D530" s="28"/>
      <c r="E530" s="28"/>
      <c r="F530" s="28"/>
      <c r="G530" s="28"/>
      <c r="H530" s="28"/>
      <c r="I530" s="28"/>
      <c r="J530" s="28"/>
      <c r="K530" s="28"/>
      <c r="L530" s="28"/>
    </row>
    <row r="531" spans="1:12" x14ac:dyDescent="0.25">
      <c r="A531" s="28"/>
      <c r="B531" s="28"/>
      <c r="C531" s="28"/>
      <c r="D531" s="28"/>
      <c r="E531" s="28"/>
      <c r="F531" s="28"/>
      <c r="G531" s="28"/>
      <c r="H531" s="28"/>
      <c r="I531" s="28"/>
      <c r="J531" s="28"/>
      <c r="K531" s="28"/>
      <c r="L531" s="28"/>
    </row>
    <row r="532" spans="1:12" x14ac:dyDescent="0.25">
      <c r="A532" s="28"/>
      <c r="B532" s="28"/>
      <c r="C532" s="28"/>
      <c r="D532" s="28"/>
      <c r="E532" s="28"/>
      <c r="F532" s="28"/>
      <c r="G532" s="28"/>
      <c r="H532" s="28"/>
      <c r="I532" s="28"/>
      <c r="J532" s="28"/>
      <c r="K532" s="28"/>
      <c r="L532" s="28"/>
    </row>
    <row r="533" spans="1:12" x14ac:dyDescent="0.25">
      <c r="A533" s="28"/>
      <c r="B533" s="28"/>
      <c r="C533" s="28"/>
      <c r="D533" s="28"/>
      <c r="E533" s="28"/>
      <c r="F533" s="28"/>
      <c r="G533" s="28"/>
      <c r="H533" s="28"/>
      <c r="I533" s="28"/>
      <c r="J533" s="28"/>
      <c r="K533" s="28"/>
      <c r="L533" s="28"/>
    </row>
    <row r="534" spans="1:12" x14ac:dyDescent="0.25">
      <c r="A534" s="28"/>
      <c r="B534" s="28"/>
      <c r="C534" s="28"/>
      <c r="D534" s="28"/>
      <c r="E534" s="28"/>
      <c r="F534" s="28"/>
      <c r="G534" s="28"/>
      <c r="H534" s="28"/>
      <c r="I534" s="28"/>
      <c r="J534" s="28"/>
      <c r="K534" s="28"/>
      <c r="L534" s="28"/>
    </row>
    <row r="535" spans="1:12" x14ac:dyDescent="0.25">
      <c r="A535" s="28"/>
      <c r="B535" s="28"/>
      <c r="C535" s="28"/>
      <c r="D535" s="28"/>
      <c r="E535" s="28"/>
      <c r="F535" s="28"/>
      <c r="G535" s="28"/>
      <c r="H535" s="28"/>
      <c r="I535" s="28"/>
      <c r="J535" s="28"/>
      <c r="K535" s="28"/>
      <c r="L535" s="28"/>
    </row>
    <row r="536" spans="1:12" x14ac:dyDescent="0.25">
      <c r="A536" s="28"/>
      <c r="B536" s="28"/>
      <c r="C536" s="28"/>
      <c r="D536" s="28"/>
      <c r="E536" s="28"/>
      <c r="F536" s="28"/>
      <c r="G536" s="28"/>
      <c r="H536" s="28"/>
      <c r="I536" s="28"/>
      <c r="J536" s="28"/>
      <c r="K536" s="28"/>
      <c r="L536" s="28"/>
    </row>
    <row r="537" spans="1:12" x14ac:dyDescent="0.25">
      <c r="A537" s="28"/>
      <c r="B537" s="28"/>
      <c r="C537" s="28"/>
      <c r="D537" s="28"/>
      <c r="E537" s="28"/>
      <c r="F537" s="28"/>
      <c r="G537" s="28"/>
      <c r="H537" s="28"/>
      <c r="I537" s="28"/>
      <c r="J537" s="28"/>
      <c r="K537" s="28"/>
      <c r="L537" s="28"/>
    </row>
    <row r="538" spans="1:12" x14ac:dyDescent="0.25">
      <c r="A538" s="28"/>
      <c r="B538" s="28"/>
      <c r="C538" s="28"/>
      <c r="D538" s="28"/>
      <c r="E538" s="28"/>
      <c r="F538" s="28"/>
      <c r="G538" s="28"/>
      <c r="H538" s="28"/>
      <c r="I538" s="28"/>
      <c r="J538" s="28"/>
      <c r="K538" s="28"/>
      <c r="L538" s="28"/>
    </row>
    <row r="539" spans="1:12" x14ac:dyDescent="0.25">
      <c r="A539" s="28"/>
      <c r="B539" s="28"/>
      <c r="C539" s="28"/>
      <c r="D539" s="28"/>
      <c r="E539" s="28"/>
      <c r="F539" s="28"/>
      <c r="G539" s="28"/>
      <c r="H539" s="28"/>
      <c r="I539" s="28"/>
      <c r="J539" s="28"/>
      <c r="K539" s="28"/>
      <c r="L539" s="28"/>
    </row>
    <row r="540" spans="1:12" x14ac:dyDescent="0.25">
      <c r="A540" s="28"/>
      <c r="B540" s="28"/>
      <c r="C540" s="28"/>
      <c r="D540" s="28"/>
      <c r="E540" s="28"/>
      <c r="F540" s="28"/>
      <c r="G540" s="28"/>
      <c r="H540" s="28"/>
      <c r="I540" s="28"/>
      <c r="J540" s="28"/>
      <c r="K540" s="28"/>
      <c r="L540" s="28"/>
    </row>
    <row r="541" spans="1:12" x14ac:dyDescent="0.25">
      <c r="A541" s="28"/>
      <c r="B541" s="28"/>
      <c r="C541" s="28"/>
      <c r="D541" s="28"/>
      <c r="E541" s="28"/>
      <c r="F541" s="28"/>
      <c r="G541" s="28"/>
      <c r="H541" s="28"/>
      <c r="I541" s="28"/>
      <c r="J541" s="28"/>
      <c r="K541" s="28"/>
      <c r="L541" s="28"/>
    </row>
    <row r="542" spans="1:12" x14ac:dyDescent="0.25">
      <c r="A542" s="28"/>
      <c r="B542" s="28"/>
      <c r="C542" s="28"/>
      <c r="D542" s="28"/>
      <c r="E542" s="28"/>
      <c r="F542" s="28"/>
      <c r="G542" s="28"/>
      <c r="H542" s="28"/>
      <c r="I542" s="28"/>
      <c r="J542" s="28"/>
      <c r="K542" s="28"/>
      <c r="L542" s="28"/>
    </row>
    <row r="543" spans="1:12" x14ac:dyDescent="0.25">
      <c r="A543" s="28"/>
      <c r="B543" s="28"/>
      <c r="C543" s="28"/>
      <c r="D543" s="28"/>
      <c r="E543" s="28"/>
      <c r="F543" s="28"/>
      <c r="G543" s="28"/>
      <c r="H543" s="28"/>
      <c r="I543" s="28"/>
      <c r="J543" s="28"/>
      <c r="K543" s="28"/>
      <c r="L543" s="28"/>
    </row>
    <row r="544" spans="1:12" x14ac:dyDescent="0.25">
      <c r="A544" s="28"/>
      <c r="B544" s="28"/>
      <c r="C544" s="28"/>
      <c r="D544" s="28"/>
      <c r="E544" s="28"/>
      <c r="F544" s="28"/>
      <c r="G544" s="28"/>
      <c r="H544" s="28"/>
      <c r="I544" s="28"/>
      <c r="J544" s="28"/>
      <c r="K544" s="28"/>
      <c r="L544" s="28"/>
    </row>
    <row r="545" spans="1:12" x14ac:dyDescent="0.25">
      <c r="A545" s="28"/>
      <c r="B545" s="28"/>
      <c r="C545" s="28"/>
      <c r="D545" s="28"/>
      <c r="E545" s="28"/>
      <c r="F545" s="28"/>
      <c r="G545" s="28"/>
      <c r="H545" s="28"/>
      <c r="I545" s="28"/>
      <c r="J545" s="28"/>
      <c r="K545" s="28"/>
      <c r="L545" s="28"/>
    </row>
    <row r="546" spans="1:12" x14ac:dyDescent="0.25">
      <c r="A546" s="28"/>
      <c r="B546" s="28"/>
      <c r="C546" s="28"/>
      <c r="D546" s="28"/>
      <c r="E546" s="28"/>
      <c r="F546" s="28"/>
      <c r="G546" s="28"/>
      <c r="H546" s="28"/>
      <c r="I546" s="28"/>
      <c r="J546" s="28"/>
      <c r="K546" s="28"/>
      <c r="L546" s="28"/>
    </row>
    <row r="547" spans="1:12" x14ac:dyDescent="0.25">
      <c r="A547" s="28"/>
      <c r="B547" s="28"/>
      <c r="C547" s="28"/>
      <c r="D547" s="28"/>
      <c r="E547" s="28"/>
      <c r="F547" s="28"/>
      <c r="G547" s="28"/>
      <c r="H547" s="28"/>
      <c r="I547" s="28"/>
      <c r="J547" s="28"/>
      <c r="K547" s="28"/>
      <c r="L547" s="28"/>
    </row>
    <row r="548" spans="1:12" x14ac:dyDescent="0.25">
      <c r="A548" s="28"/>
      <c r="B548" s="28"/>
      <c r="C548" s="28"/>
      <c r="D548" s="28"/>
      <c r="E548" s="28"/>
      <c r="F548" s="28"/>
      <c r="G548" s="28"/>
      <c r="H548" s="28"/>
      <c r="I548" s="28"/>
      <c r="J548" s="28"/>
      <c r="K548" s="28"/>
      <c r="L548" s="28"/>
    </row>
    <row r="549" spans="1:12" x14ac:dyDescent="0.25">
      <c r="A549" s="28"/>
      <c r="B549" s="28"/>
      <c r="C549" s="28"/>
      <c r="D549" s="28"/>
      <c r="E549" s="28"/>
      <c r="F549" s="28"/>
      <c r="G549" s="28"/>
      <c r="H549" s="28"/>
      <c r="I549" s="28"/>
      <c r="J549" s="28"/>
      <c r="K549" s="28"/>
      <c r="L549" s="28"/>
    </row>
    <row r="550" spans="1:12" x14ac:dyDescent="0.25">
      <c r="A550" s="28"/>
      <c r="B550" s="28"/>
      <c r="C550" s="28"/>
      <c r="D550" s="28"/>
      <c r="E550" s="28"/>
      <c r="F550" s="28"/>
      <c r="G550" s="28"/>
      <c r="H550" s="28"/>
      <c r="I550" s="28"/>
      <c r="J550" s="28"/>
      <c r="K550" s="28"/>
      <c r="L550" s="28"/>
    </row>
    <row r="551" spans="1:12" x14ac:dyDescent="0.25">
      <c r="A551" s="28"/>
      <c r="B551" s="28"/>
      <c r="C551" s="28"/>
      <c r="D551" s="28"/>
      <c r="E551" s="28"/>
      <c r="F551" s="28"/>
      <c r="G551" s="28"/>
      <c r="H551" s="28"/>
      <c r="I551" s="28"/>
      <c r="J551" s="28"/>
      <c r="K551" s="28"/>
      <c r="L551" s="28"/>
    </row>
    <row r="552" spans="1:12" x14ac:dyDescent="0.25">
      <c r="A552" s="28"/>
      <c r="B552" s="28"/>
      <c r="C552" s="28"/>
      <c r="D552" s="28"/>
      <c r="E552" s="28"/>
      <c r="F552" s="28"/>
      <c r="G552" s="28"/>
      <c r="H552" s="28"/>
      <c r="I552" s="28"/>
      <c r="J552" s="28"/>
      <c r="K552" s="28"/>
      <c r="L552" s="28"/>
    </row>
    <row r="553" spans="1:12" x14ac:dyDescent="0.25">
      <c r="A553" s="28"/>
      <c r="B553" s="28"/>
      <c r="C553" s="28"/>
      <c r="D553" s="28"/>
      <c r="E553" s="28"/>
      <c r="F553" s="28"/>
      <c r="G553" s="28"/>
      <c r="H553" s="28"/>
      <c r="I553" s="28"/>
      <c r="J553" s="28"/>
      <c r="K553" s="28"/>
      <c r="L553" s="28"/>
    </row>
    <row r="554" spans="1:12" x14ac:dyDescent="0.25">
      <c r="A554" s="28"/>
      <c r="B554" s="28"/>
      <c r="C554" s="28"/>
      <c r="D554" s="28"/>
      <c r="E554" s="28"/>
      <c r="F554" s="28"/>
      <c r="G554" s="28"/>
      <c r="H554" s="28"/>
      <c r="I554" s="28"/>
      <c r="J554" s="28"/>
      <c r="K554" s="28"/>
      <c r="L554" s="28"/>
    </row>
    <row r="555" spans="1:12" x14ac:dyDescent="0.25">
      <c r="A555" s="28"/>
      <c r="B555" s="28"/>
      <c r="C555" s="28"/>
      <c r="D555" s="28"/>
      <c r="E555" s="28"/>
      <c r="F555" s="28"/>
      <c r="G555" s="28"/>
      <c r="H555" s="28"/>
      <c r="I555" s="28"/>
      <c r="J555" s="28"/>
      <c r="K555" s="28"/>
      <c r="L555" s="28"/>
    </row>
    <row r="556" spans="1:12" x14ac:dyDescent="0.25">
      <c r="A556" s="28"/>
      <c r="B556" s="28"/>
      <c r="C556" s="28"/>
      <c r="D556" s="28"/>
      <c r="E556" s="28"/>
      <c r="F556" s="28"/>
      <c r="G556" s="28"/>
      <c r="H556" s="28"/>
      <c r="I556" s="28"/>
      <c r="J556" s="28"/>
      <c r="K556" s="28"/>
      <c r="L556" s="28"/>
    </row>
    <row r="557" spans="1:12" x14ac:dyDescent="0.25">
      <c r="A557" s="28"/>
      <c r="B557" s="28"/>
      <c r="C557" s="28"/>
      <c r="D557" s="28"/>
      <c r="E557" s="28"/>
      <c r="F557" s="28"/>
      <c r="G557" s="28"/>
      <c r="H557" s="28"/>
      <c r="I557" s="28"/>
      <c r="J557" s="28"/>
      <c r="K557" s="28"/>
      <c r="L557" s="28"/>
    </row>
    <row r="558" spans="1:12" x14ac:dyDescent="0.25">
      <c r="A558" s="28"/>
      <c r="B558" s="28"/>
      <c r="C558" s="28"/>
      <c r="D558" s="28"/>
      <c r="E558" s="28"/>
      <c r="F558" s="28"/>
      <c r="G558" s="28"/>
      <c r="H558" s="28"/>
      <c r="I558" s="28"/>
      <c r="J558" s="28"/>
      <c r="K558" s="28"/>
      <c r="L558" s="28"/>
    </row>
    <row r="559" spans="1:12" x14ac:dyDescent="0.25">
      <c r="A559" s="28"/>
      <c r="B559" s="28"/>
      <c r="C559" s="28"/>
      <c r="D559" s="28"/>
      <c r="E559" s="28"/>
      <c r="F559" s="28"/>
      <c r="G559" s="28"/>
      <c r="H559" s="28"/>
      <c r="I559" s="28"/>
      <c r="J559" s="28"/>
      <c r="K559" s="28"/>
      <c r="L559" s="28"/>
    </row>
    <row r="560" spans="1:12" x14ac:dyDescent="0.25">
      <c r="A560" s="28"/>
      <c r="B560" s="28"/>
      <c r="C560" s="28"/>
      <c r="D560" s="28"/>
      <c r="E560" s="28"/>
      <c r="F560" s="28"/>
      <c r="G560" s="28"/>
      <c r="H560" s="28"/>
      <c r="I560" s="28"/>
      <c r="J560" s="28"/>
      <c r="K560" s="28"/>
      <c r="L560" s="28"/>
    </row>
    <row r="561" spans="1:12" x14ac:dyDescent="0.25">
      <c r="A561" s="28"/>
      <c r="B561" s="28"/>
      <c r="C561" s="28"/>
      <c r="D561" s="28"/>
      <c r="E561" s="28"/>
      <c r="F561" s="28"/>
      <c r="G561" s="28"/>
      <c r="H561" s="28"/>
      <c r="I561" s="28"/>
      <c r="J561" s="28"/>
      <c r="K561" s="28"/>
      <c r="L561" s="28"/>
    </row>
    <row r="562" spans="1:12" x14ac:dyDescent="0.25">
      <c r="A562" s="28"/>
      <c r="B562" s="28"/>
      <c r="C562" s="28"/>
      <c r="D562" s="28"/>
      <c r="E562" s="28"/>
      <c r="F562" s="28"/>
      <c r="G562" s="28"/>
      <c r="H562" s="28"/>
      <c r="I562" s="28"/>
      <c r="J562" s="28"/>
      <c r="K562" s="28"/>
      <c r="L562" s="28"/>
    </row>
    <row r="563" spans="1:12" x14ac:dyDescent="0.25">
      <c r="A563" s="28"/>
      <c r="B563" s="28"/>
      <c r="C563" s="28"/>
      <c r="D563" s="28"/>
      <c r="E563" s="28"/>
      <c r="F563" s="28"/>
      <c r="G563" s="28"/>
      <c r="H563" s="28"/>
      <c r="I563" s="28"/>
      <c r="J563" s="28"/>
      <c r="K563" s="28"/>
      <c r="L563" s="28"/>
    </row>
    <row r="564" spans="1:12" x14ac:dyDescent="0.25">
      <c r="A564" s="28"/>
      <c r="B564" s="28"/>
      <c r="C564" s="28"/>
      <c r="D564" s="28"/>
      <c r="E564" s="28"/>
      <c r="F564" s="28"/>
      <c r="G564" s="28"/>
      <c r="H564" s="28"/>
      <c r="I564" s="28"/>
      <c r="J564" s="28"/>
      <c r="K564" s="28"/>
      <c r="L564" s="28"/>
    </row>
    <row r="565" spans="1:12" x14ac:dyDescent="0.25">
      <c r="A565" s="28"/>
      <c r="B565" s="28"/>
      <c r="C565" s="28"/>
      <c r="D565" s="28"/>
      <c r="E565" s="28"/>
      <c r="F565" s="28"/>
      <c r="G565" s="28"/>
      <c r="H565" s="28"/>
      <c r="I565" s="28"/>
      <c r="J565" s="28"/>
      <c r="K565" s="28"/>
      <c r="L565" s="28"/>
    </row>
    <row r="566" spans="1:12" x14ac:dyDescent="0.25">
      <c r="A566" s="28"/>
      <c r="B566" s="28"/>
      <c r="C566" s="28"/>
      <c r="D566" s="28"/>
      <c r="E566" s="28"/>
      <c r="F566" s="28"/>
      <c r="G566" s="28"/>
      <c r="H566" s="28"/>
      <c r="I566" s="28"/>
      <c r="J566" s="28"/>
      <c r="K566" s="28"/>
      <c r="L566" s="28"/>
    </row>
    <row r="567" spans="1:12" x14ac:dyDescent="0.25">
      <c r="A567" s="28"/>
      <c r="B567" s="28"/>
      <c r="C567" s="28"/>
      <c r="D567" s="28"/>
      <c r="E567" s="28"/>
      <c r="F567" s="28"/>
      <c r="G567" s="28"/>
      <c r="H567" s="28"/>
      <c r="I567" s="28"/>
      <c r="J567" s="28"/>
      <c r="K567" s="28"/>
      <c r="L567" s="28"/>
    </row>
    <row r="568" spans="1:12" x14ac:dyDescent="0.25">
      <c r="A568" s="28"/>
      <c r="B568" s="28"/>
      <c r="C568" s="28"/>
      <c r="D568" s="28"/>
      <c r="E568" s="28"/>
      <c r="F568" s="28"/>
      <c r="G568" s="28"/>
      <c r="H568" s="28"/>
      <c r="I568" s="28"/>
      <c r="J568" s="28"/>
      <c r="K568" s="28"/>
      <c r="L568" s="28"/>
    </row>
    <row r="569" spans="1:12" x14ac:dyDescent="0.25">
      <c r="A569" s="28"/>
      <c r="B569" s="28"/>
      <c r="C569" s="28"/>
      <c r="D569" s="28"/>
      <c r="E569" s="28"/>
      <c r="F569" s="28"/>
      <c r="G569" s="28"/>
      <c r="H569" s="28"/>
      <c r="I569" s="28"/>
      <c r="J569" s="28"/>
      <c r="K569" s="28"/>
      <c r="L569" s="28"/>
    </row>
    <row r="570" spans="1:12" x14ac:dyDescent="0.25">
      <c r="A570" s="28"/>
      <c r="B570" s="28"/>
      <c r="C570" s="28"/>
      <c r="D570" s="28"/>
      <c r="E570" s="28"/>
      <c r="F570" s="28"/>
      <c r="G570" s="28"/>
      <c r="H570" s="28"/>
      <c r="I570" s="28"/>
      <c r="J570" s="28"/>
      <c r="K570" s="28"/>
      <c r="L570" s="28"/>
    </row>
    <row r="571" spans="1:12" x14ac:dyDescent="0.25">
      <c r="A571" s="28"/>
      <c r="B571" s="28"/>
      <c r="C571" s="28"/>
      <c r="D571" s="28"/>
      <c r="E571" s="28"/>
      <c r="F571" s="28"/>
      <c r="G571" s="28"/>
      <c r="H571" s="28"/>
      <c r="I571" s="28"/>
      <c r="J571" s="28"/>
      <c r="K571" s="28"/>
      <c r="L571" s="28"/>
    </row>
    <row r="572" spans="1:12" x14ac:dyDescent="0.25">
      <c r="A572" s="28"/>
      <c r="B572" s="28"/>
      <c r="C572" s="28"/>
      <c r="D572" s="28"/>
      <c r="E572" s="28"/>
      <c r="F572" s="28"/>
      <c r="G572" s="28"/>
      <c r="H572" s="28"/>
      <c r="I572" s="28"/>
      <c r="J572" s="28"/>
      <c r="K572" s="28"/>
      <c r="L572" s="28"/>
    </row>
    <row r="573" spans="1:12" x14ac:dyDescent="0.25">
      <c r="A573" s="28"/>
      <c r="B573" s="28"/>
      <c r="C573" s="28"/>
      <c r="D573" s="28"/>
      <c r="E573" s="28"/>
      <c r="F573" s="28"/>
      <c r="G573" s="28"/>
      <c r="H573" s="28"/>
      <c r="I573" s="28"/>
      <c r="J573" s="28"/>
      <c r="K573" s="28"/>
      <c r="L573" s="28"/>
    </row>
    <row r="574" spans="1:12" x14ac:dyDescent="0.25">
      <c r="A574" s="28"/>
      <c r="B574" s="28"/>
      <c r="C574" s="28"/>
      <c r="D574" s="28"/>
      <c r="E574" s="28"/>
      <c r="F574" s="28"/>
      <c r="G574" s="28"/>
      <c r="H574" s="28"/>
      <c r="I574" s="28"/>
      <c r="J574" s="28"/>
      <c r="K574" s="28"/>
      <c r="L574" s="28"/>
    </row>
    <row r="575" spans="1:12" x14ac:dyDescent="0.25">
      <c r="A575" s="28"/>
      <c r="B575" s="28"/>
      <c r="C575" s="28"/>
      <c r="D575" s="28"/>
      <c r="E575" s="28"/>
      <c r="F575" s="28"/>
      <c r="G575" s="28"/>
      <c r="H575" s="28"/>
      <c r="I575" s="28"/>
      <c r="J575" s="28"/>
      <c r="K575" s="28"/>
      <c r="L575" s="28"/>
    </row>
    <row r="576" spans="1:12" x14ac:dyDescent="0.25">
      <c r="A576" s="28"/>
      <c r="B576" s="28"/>
      <c r="C576" s="28"/>
      <c r="D576" s="28"/>
      <c r="E576" s="28"/>
      <c r="F576" s="28"/>
      <c r="G576" s="28"/>
      <c r="H576" s="28"/>
      <c r="I576" s="28"/>
      <c r="J576" s="28"/>
      <c r="K576" s="28"/>
      <c r="L576" s="28"/>
    </row>
    <row r="577" spans="1:12" x14ac:dyDescent="0.25">
      <c r="A577" s="28"/>
      <c r="B577" s="28"/>
      <c r="C577" s="28"/>
      <c r="D577" s="28"/>
      <c r="E577" s="28"/>
      <c r="F577" s="28"/>
      <c r="G577" s="28"/>
      <c r="H577" s="28"/>
      <c r="I577" s="28"/>
      <c r="J577" s="28"/>
      <c r="K577" s="28"/>
      <c r="L577" s="28"/>
    </row>
    <row r="578" spans="1:12" x14ac:dyDescent="0.25">
      <c r="A578" s="28"/>
      <c r="B578" s="28"/>
      <c r="C578" s="28"/>
      <c r="D578" s="28"/>
      <c r="E578" s="28"/>
      <c r="F578" s="28"/>
      <c r="G578" s="28"/>
      <c r="H578" s="28"/>
      <c r="I578" s="28"/>
      <c r="J578" s="28"/>
      <c r="K578" s="28"/>
      <c r="L578" s="28"/>
    </row>
    <row r="579" spans="1:12" x14ac:dyDescent="0.25">
      <c r="A579" s="28"/>
      <c r="B579" s="28"/>
      <c r="C579" s="28"/>
      <c r="D579" s="28"/>
      <c r="E579" s="28"/>
      <c r="F579" s="28"/>
      <c r="G579" s="28"/>
      <c r="H579" s="28"/>
      <c r="I579" s="28"/>
      <c r="J579" s="28"/>
      <c r="K579" s="28"/>
      <c r="L579" s="28"/>
    </row>
    <row r="580" spans="1:12" x14ac:dyDescent="0.25">
      <c r="A580" s="28"/>
      <c r="B580" s="28"/>
      <c r="C580" s="28"/>
      <c r="D580" s="28"/>
      <c r="E580" s="28"/>
      <c r="F580" s="28"/>
      <c r="G580" s="28"/>
      <c r="H580" s="28"/>
      <c r="I580" s="28"/>
      <c r="J580" s="28"/>
      <c r="K580" s="28"/>
      <c r="L580" s="28"/>
    </row>
    <row r="581" spans="1:12" x14ac:dyDescent="0.25">
      <c r="A581" s="28"/>
      <c r="B581" s="28"/>
      <c r="C581" s="28"/>
      <c r="D581" s="28"/>
      <c r="E581" s="28"/>
      <c r="F581" s="28"/>
      <c r="G581" s="28"/>
      <c r="H581" s="28"/>
      <c r="I581" s="28"/>
      <c r="J581" s="28"/>
      <c r="K581" s="28"/>
      <c r="L581" s="28"/>
    </row>
    <row r="582" spans="1:12" x14ac:dyDescent="0.25">
      <c r="A582" s="28"/>
      <c r="B582" s="28"/>
      <c r="C582" s="28"/>
      <c r="D582" s="28"/>
      <c r="E582" s="28"/>
      <c r="F582" s="28"/>
      <c r="G582" s="28"/>
      <c r="H582" s="28"/>
      <c r="I582" s="28"/>
      <c r="J582" s="28"/>
      <c r="K582" s="28"/>
      <c r="L582" s="28"/>
    </row>
    <row r="583" spans="1:12" x14ac:dyDescent="0.25">
      <c r="A583" s="28"/>
      <c r="B583" s="28"/>
      <c r="C583" s="28"/>
      <c r="D583" s="28"/>
      <c r="E583" s="28"/>
      <c r="F583" s="28"/>
      <c r="G583" s="28"/>
      <c r="H583" s="28"/>
      <c r="I583" s="28"/>
      <c r="J583" s="28"/>
      <c r="K583" s="28"/>
      <c r="L583" s="28"/>
    </row>
    <row r="584" spans="1:12" x14ac:dyDescent="0.25">
      <c r="A584" s="28"/>
      <c r="B584" s="28"/>
      <c r="C584" s="28"/>
      <c r="D584" s="28"/>
      <c r="E584" s="28"/>
      <c r="F584" s="28"/>
      <c r="G584" s="28"/>
      <c r="H584" s="28"/>
      <c r="I584" s="28"/>
      <c r="J584" s="28"/>
      <c r="K584" s="28"/>
      <c r="L584" s="28"/>
    </row>
    <row r="585" spans="1:12" x14ac:dyDescent="0.25">
      <c r="A585" s="28"/>
      <c r="B585" s="28"/>
      <c r="C585" s="28"/>
      <c r="D585" s="28"/>
      <c r="E585" s="28"/>
      <c r="F585" s="28"/>
      <c r="G585" s="28"/>
      <c r="H585" s="28"/>
      <c r="I585" s="28"/>
      <c r="J585" s="28"/>
      <c r="K585" s="28"/>
      <c r="L585" s="28"/>
    </row>
    <row r="586" spans="1:12" x14ac:dyDescent="0.25">
      <c r="A586" s="28"/>
      <c r="B586" s="28"/>
      <c r="C586" s="28"/>
      <c r="D586" s="28"/>
      <c r="E586" s="28"/>
      <c r="F586" s="28"/>
      <c r="G586" s="28"/>
      <c r="H586" s="28"/>
      <c r="I586" s="28"/>
      <c r="J586" s="28"/>
      <c r="K586" s="28"/>
      <c r="L586" s="28"/>
    </row>
    <row r="587" spans="1:12" x14ac:dyDescent="0.25">
      <c r="A587" s="28"/>
      <c r="B587" s="28"/>
      <c r="C587" s="28"/>
      <c r="D587" s="28"/>
      <c r="E587" s="28"/>
      <c r="F587" s="28"/>
      <c r="G587" s="28"/>
      <c r="H587" s="28"/>
      <c r="I587" s="28"/>
      <c r="J587" s="28"/>
      <c r="K587" s="28"/>
      <c r="L587" s="28"/>
    </row>
    <row r="588" spans="1:12" x14ac:dyDescent="0.25">
      <c r="A588" s="28"/>
      <c r="B588" s="28"/>
      <c r="C588" s="28"/>
      <c r="D588" s="28"/>
      <c r="E588" s="28"/>
      <c r="F588" s="28"/>
      <c r="G588" s="28"/>
      <c r="H588" s="28"/>
      <c r="I588" s="28"/>
      <c r="J588" s="28"/>
      <c r="K588" s="28"/>
      <c r="L588" s="28"/>
    </row>
    <row r="589" spans="1:12" x14ac:dyDescent="0.25">
      <c r="A589" s="28"/>
      <c r="B589" s="28"/>
      <c r="C589" s="28"/>
      <c r="D589" s="28"/>
      <c r="E589" s="28"/>
      <c r="F589" s="28"/>
      <c r="G589" s="28"/>
      <c r="H589" s="28"/>
      <c r="I589" s="28"/>
      <c r="J589" s="28"/>
      <c r="K589" s="28"/>
      <c r="L589" s="28"/>
    </row>
    <row r="590" spans="1:12" x14ac:dyDescent="0.25">
      <c r="A590" s="28"/>
      <c r="B590" s="28"/>
      <c r="C590" s="28"/>
      <c r="D590" s="28"/>
      <c r="E590" s="28"/>
      <c r="F590" s="28"/>
      <c r="G590" s="28"/>
      <c r="H590" s="28"/>
      <c r="I590" s="28"/>
      <c r="J590" s="28"/>
      <c r="K590" s="28"/>
      <c r="L590" s="28"/>
    </row>
    <row r="591" spans="1:12" x14ac:dyDescent="0.25">
      <c r="A591" s="28"/>
      <c r="B591" s="28"/>
      <c r="C591" s="28"/>
      <c r="D591" s="28"/>
      <c r="E591" s="28"/>
      <c r="F591" s="28"/>
      <c r="G591" s="28"/>
      <c r="H591" s="28"/>
      <c r="I591" s="28"/>
      <c r="J591" s="28"/>
      <c r="K591" s="28"/>
      <c r="L591" s="28"/>
    </row>
    <row r="592" spans="1:12" x14ac:dyDescent="0.25">
      <c r="A592" s="28"/>
      <c r="B592" s="28"/>
      <c r="C592" s="28"/>
      <c r="D592" s="28"/>
      <c r="E592" s="28"/>
      <c r="F592" s="28"/>
      <c r="G592" s="28"/>
      <c r="H592" s="28"/>
      <c r="I592" s="28"/>
      <c r="J592" s="28"/>
      <c r="K592" s="28"/>
      <c r="L592" s="28"/>
    </row>
    <row r="593" spans="1:12" x14ac:dyDescent="0.25">
      <c r="A593" s="28"/>
      <c r="B593" s="28"/>
      <c r="C593" s="28"/>
      <c r="D593" s="28"/>
      <c r="E593" s="28"/>
      <c r="F593" s="28"/>
      <c r="G593" s="28"/>
      <c r="H593" s="28"/>
      <c r="I593" s="28"/>
      <c r="J593" s="28"/>
      <c r="K593" s="28"/>
      <c r="L593" s="28"/>
    </row>
    <row r="594" spans="1:12" x14ac:dyDescent="0.25">
      <c r="A594" s="28"/>
      <c r="B594" s="28"/>
      <c r="C594" s="28"/>
      <c r="D594" s="28"/>
      <c r="E594" s="28"/>
      <c r="F594" s="28"/>
      <c r="G594" s="28"/>
      <c r="H594" s="28"/>
      <c r="I594" s="28"/>
      <c r="J594" s="28"/>
      <c r="K594" s="28"/>
      <c r="L594" s="28"/>
    </row>
    <row r="595" spans="1:12" x14ac:dyDescent="0.25">
      <c r="A595" s="28"/>
      <c r="B595" s="28"/>
      <c r="C595" s="28"/>
      <c r="D595" s="28"/>
      <c r="E595" s="28"/>
      <c r="F595" s="28"/>
      <c r="G595" s="28"/>
      <c r="H595" s="28"/>
      <c r="I595" s="28"/>
      <c r="J595" s="28"/>
      <c r="K595" s="28"/>
      <c r="L595" s="28"/>
    </row>
    <row r="596" spans="1:12" x14ac:dyDescent="0.25">
      <c r="A596" s="28"/>
      <c r="B596" s="28"/>
      <c r="C596" s="28"/>
      <c r="D596" s="28"/>
      <c r="E596" s="28"/>
      <c r="F596" s="28"/>
      <c r="G596" s="28"/>
      <c r="H596" s="28"/>
      <c r="I596" s="28"/>
      <c r="J596" s="28"/>
      <c r="K596" s="28"/>
      <c r="L596" s="28"/>
    </row>
    <row r="597" spans="1:12" x14ac:dyDescent="0.25">
      <c r="A597" s="28"/>
      <c r="B597" s="28"/>
      <c r="C597" s="28"/>
      <c r="D597" s="28"/>
      <c r="E597" s="28"/>
      <c r="F597" s="28"/>
      <c r="G597" s="28"/>
      <c r="H597" s="28"/>
      <c r="I597" s="28"/>
      <c r="J597" s="28"/>
      <c r="K597" s="28"/>
      <c r="L597" s="28"/>
    </row>
    <row r="598" spans="1:12" x14ac:dyDescent="0.25">
      <c r="A598" s="28"/>
      <c r="B598" s="28"/>
      <c r="C598" s="28"/>
      <c r="D598" s="28"/>
      <c r="E598" s="28"/>
      <c r="F598" s="28"/>
      <c r="G598" s="28"/>
      <c r="H598" s="28"/>
      <c r="I598" s="28"/>
      <c r="J598" s="28"/>
      <c r="K598" s="28"/>
      <c r="L598" s="28"/>
    </row>
    <row r="599" spans="1:12" x14ac:dyDescent="0.25">
      <c r="A599" s="28"/>
      <c r="B599" s="28"/>
      <c r="C599" s="28"/>
      <c r="D599" s="28"/>
      <c r="E599" s="28"/>
      <c r="F599" s="28"/>
      <c r="G599" s="28"/>
      <c r="H599" s="28"/>
      <c r="I599" s="28"/>
      <c r="J599" s="28"/>
      <c r="K599" s="28"/>
      <c r="L599" s="28"/>
    </row>
    <row r="600" spans="1:12" x14ac:dyDescent="0.25">
      <c r="A600" s="28"/>
      <c r="B600" s="28"/>
      <c r="C600" s="28"/>
      <c r="D600" s="28"/>
      <c r="E600" s="28"/>
      <c r="F600" s="28"/>
      <c r="G600" s="28"/>
      <c r="H600" s="28"/>
      <c r="I600" s="28"/>
      <c r="J600" s="28"/>
      <c r="K600" s="28"/>
      <c r="L600" s="28"/>
    </row>
    <row r="601" spans="1:12" x14ac:dyDescent="0.25">
      <c r="A601" s="28"/>
      <c r="B601" s="28"/>
      <c r="C601" s="28"/>
      <c r="D601" s="28"/>
      <c r="E601" s="28"/>
      <c r="F601" s="28"/>
      <c r="G601" s="28"/>
      <c r="H601" s="28"/>
      <c r="I601" s="28"/>
      <c r="J601" s="28"/>
      <c r="K601" s="28"/>
      <c r="L601" s="28"/>
    </row>
    <row r="602" spans="1:12" x14ac:dyDescent="0.25">
      <c r="A602" s="28"/>
      <c r="B602" s="28"/>
      <c r="C602" s="28"/>
      <c r="D602" s="28"/>
      <c r="E602" s="28"/>
      <c r="F602" s="28"/>
      <c r="G602" s="28"/>
      <c r="H602" s="28"/>
      <c r="I602" s="28"/>
      <c r="J602" s="28"/>
      <c r="K602" s="28"/>
      <c r="L602" s="28"/>
    </row>
    <row r="603" spans="1:12" x14ac:dyDescent="0.25">
      <c r="A603" s="28"/>
      <c r="B603" s="28"/>
      <c r="C603" s="28"/>
      <c r="D603" s="28"/>
      <c r="E603" s="28"/>
      <c r="F603" s="28"/>
      <c r="G603" s="28"/>
      <c r="H603" s="28"/>
      <c r="I603" s="28"/>
      <c r="J603" s="28"/>
      <c r="K603" s="28"/>
      <c r="L603" s="28"/>
    </row>
    <row r="604" spans="1:12" x14ac:dyDescent="0.25">
      <c r="A604" s="28"/>
      <c r="B604" s="28"/>
      <c r="C604" s="28"/>
      <c r="D604" s="28"/>
      <c r="E604" s="28"/>
      <c r="F604" s="28"/>
      <c r="G604" s="28"/>
      <c r="H604" s="28"/>
      <c r="I604" s="28"/>
      <c r="J604" s="28"/>
      <c r="K604" s="28"/>
      <c r="L604" s="28"/>
    </row>
    <row r="605" spans="1:12" x14ac:dyDescent="0.25">
      <c r="A605" s="28"/>
      <c r="B605" s="28"/>
      <c r="C605" s="28"/>
      <c r="D605" s="28"/>
      <c r="E605" s="28"/>
      <c r="F605" s="28"/>
      <c r="G605" s="28"/>
      <c r="H605" s="28"/>
      <c r="I605" s="28"/>
      <c r="J605" s="28"/>
      <c r="K605" s="28"/>
      <c r="L605" s="28"/>
    </row>
    <row r="606" spans="1:12" x14ac:dyDescent="0.25">
      <c r="A606" s="28"/>
      <c r="B606" s="28"/>
      <c r="C606" s="28"/>
      <c r="D606" s="28"/>
      <c r="E606" s="28"/>
      <c r="F606" s="28"/>
      <c r="G606" s="28"/>
      <c r="H606" s="28"/>
      <c r="I606" s="28"/>
      <c r="J606" s="28"/>
      <c r="K606" s="28"/>
      <c r="L606" s="28"/>
    </row>
    <row r="607" spans="1:12" x14ac:dyDescent="0.25">
      <c r="A607" s="28"/>
      <c r="B607" s="28"/>
      <c r="C607" s="28"/>
      <c r="D607" s="28"/>
      <c r="E607" s="28"/>
      <c r="F607" s="28"/>
      <c r="G607" s="28"/>
      <c r="H607" s="28"/>
      <c r="I607" s="28"/>
      <c r="J607" s="28"/>
      <c r="K607" s="28"/>
      <c r="L607" s="28"/>
    </row>
    <row r="608" spans="1:12" x14ac:dyDescent="0.25">
      <c r="A608" s="28"/>
      <c r="B608" s="28"/>
      <c r="C608" s="28"/>
      <c r="D608" s="28"/>
      <c r="E608" s="28"/>
      <c r="F608" s="28"/>
      <c r="G608" s="28"/>
      <c r="H608" s="28"/>
      <c r="I608" s="28"/>
      <c r="J608" s="28"/>
      <c r="K608" s="28"/>
      <c r="L608" s="28"/>
    </row>
    <row r="609" spans="1:12" x14ac:dyDescent="0.25">
      <c r="A609" s="28"/>
      <c r="B609" s="28"/>
      <c r="C609" s="28"/>
      <c r="D609" s="28"/>
      <c r="E609" s="28"/>
      <c r="F609" s="28"/>
      <c r="G609" s="28"/>
      <c r="H609" s="28"/>
      <c r="I609" s="28"/>
      <c r="J609" s="28"/>
      <c r="K609" s="28"/>
      <c r="L609" s="28"/>
    </row>
    <row r="610" spans="1:12" x14ac:dyDescent="0.25">
      <c r="A610" s="28"/>
      <c r="B610" s="28"/>
      <c r="C610" s="28"/>
      <c r="D610" s="28"/>
      <c r="E610" s="28"/>
      <c r="F610" s="28"/>
      <c r="G610" s="28"/>
      <c r="H610" s="28"/>
      <c r="I610" s="28"/>
      <c r="J610" s="28"/>
      <c r="K610" s="28"/>
      <c r="L610" s="28"/>
    </row>
    <row r="611" spans="1:12" x14ac:dyDescent="0.25">
      <c r="A611" s="28"/>
      <c r="B611" s="28"/>
      <c r="C611" s="28"/>
      <c r="D611" s="28"/>
      <c r="E611" s="28"/>
      <c r="F611" s="28"/>
      <c r="G611" s="28"/>
      <c r="H611" s="28"/>
      <c r="I611" s="28"/>
      <c r="J611" s="28"/>
      <c r="K611" s="28"/>
      <c r="L611" s="28"/>
    </row>
    <row r="612" spans="1:12" x14ac:dyDescent="0.25">
      <c r="A612" s="28"/>
      <c r="B612" s="28"/>
      <c r="C612" s="28"/>
      <c r="D612" s="28"/>
      <c r="E612" s="28"/>
      <c r="F612" s="28"/>
      <c r="G612" s="28"/>
      <c r="H612" s="28"/>
      <c r="I612" s="28"/>
      <c r="J612" s="28"/>
      <c r="K612" s="28"/>
      <c r="L612" s="28"/>
    </row>
    <row r="613" spans="1:12" x14ac:dyDescent="0.25">
      <c r="A613" s="28"/>
      <c r="B613" s="28"/>
      <c r="C613" s="28"/>
      <c r="D613" s="28"/>
      <c r="E613" s="28"/>
      <c r="F613" s="28"/>
      <c r="G613" s="28"/>
      <c r="H613" s="28"/>
      <c r="I613" s="28"/>
      <c r="J613" s="28"/>
      <c r="K613" s="28"/>
      <c r="L613" s="28"/>
    </row>
    <row r="614" spans="1:12" x14ac:dyDescent="0.25">
      <c r="A614" s="28"/>
      <c r="B614" s="28"/>
      <c r="C614" s="28"/>
      <c r="D614" s="28"/>
      <c r="E614" s="28"/>
      <c r="F614" s="28"/>
      <c r="G614" s="28"/>
      <c r="H614" s="28"/>
      <c r="I614" s="28"/>
      <c r="J614" s="28"/>
      <c r="K614" s="28"/>
      <c r="L614" s="28"/>
    </row>
    <row r="615" spans="1:12" x14ac:dyDescent="0.25">
      <c r="A615" s="28"/>
      <c r="B615" s="28"/>
      <c r="C615" s="28"/>
      <c r="D615" s="28"/>
      <c r="E615" s="28"/>
      <c r="F615" s="28"/>
      <c r="G615" s="28"/>
      <c r="H615" s="28"/>
      <c r="I615" s="28"/>
      <c r="J615" s="28"/>
      <c r="K615" s="28"/>
      <c r="L615" s="28"/>
    </row>
    <row r="616" spans="1:12" x14ac:dyDescent="0.25">
      <c r="A616" s="28"/>
      <c r="B616" s="28"/>
      <c r="C616" s="28"/>
      <c r="D616" s="28"/>
      <c r="E616" s="28"/>
      <c r="F616" s="28"/>
      <c r="G616" s="28"/>
      <c r="H616" s="28"/>
      <c r="I616" s="28"/>
      <c r="J616" s="28"/>
      <c r="K616" s="28"/>
      <c r="L616" s="28"/>
    </row>
    <row r="617" spans="1:12" x14ac:dyDescent="0.25">
      <c r="A617" s="28"/>
      <c r="B617" s="28"/>
      <c r="C617" s="28"/>
      <c r="D617" s="28"/>
      <c r="E617" s="28"/>
      <c r="F617" s="28"/>
      <c r="G617" s="28"/>
      <c r="H617" s="28"/>
      <c r="I617" s="28"/>
      <c r="J617" s="28"/>
      <c r="K617" s="28"/>
      <c r="L617" s="28"/>
    </row>
    <row r="618" spans="1:12" x14ac:dyDescent="0.25">
      <c r="A618" s="28"/>
      <c r="B618" s="28"/>
      <c r="C618" s="28"/>
      <c r="D618" s="28"/>
      <c r="E618" s="28"/>
      <c r="F618" s="28"/>
      <c r="G618" s="28"/>
      <c r="H618" s="28"/>
      <c r="I618" s="28"/>
      <c r="J618" s="28"/>
      <c r="K618" s="28"/>
      <c r="L618" s="28"/>
    </row>
    <row r="619" spans="1:12" x14ac:dyDescent="0.25">
      <c r="A619" s="28"/>
      <c r="B619" s="28"/>
      <c r="C619" s="28"/>
      <c r="D619" s="28"/>
      <c r="E619" s="28"/>
      <c r="F619" s="28"/>
      <c r="G619" s="28"/>
      <c r="H619" s="28"/>
      <c r="I619" s="28"/>
      <c r="J619" s="28"/>
      <c r="K619" s="28"/>
      <c r="L619" s="28"/>
    </row>
    <row r="620" spans="1:12" x14ac:dyDescent="0.25">
      <c r="A620" s="28"/>
      <c r="B620" s="28"/>
      <c r="C620" s="28"/>
      <c r="D620" s="28"/>
      <c r="E620" s="28"/>
      <c r="F620" s="28"/>
      <c r="G620" s="28"/>
      <c r="H620" s="28"/>
      <c r="I620" s="28"/>
      <c r="J620" s="28"/>
      <c r="K620" s="28"/>
      <c r="L620" s="28"/>
    </row>
    <row r="621" spans="1:12" x14ac:dyDescent="0.25">
      <c r="A621" s="28"/>
      <c r="B621" s="28"/>
      <c r="C621" s="28"/>
      <c r="D621" s="28"/>
      <c r="E621" s="28"/>
      <c r="F621" s="28"/>
      <c r="G621" s="28"/>
      <c r="H621" s="28"/>
      <c r="I621" s="28"/>
      <c r="J621" s="28"/>
      <c r="K621" s="28"/>
      <c r="L621" s="28"/>
    </row>
    <row r="622" spans="1:12" x14ac:dyDescent="0.25">
      <c r="A622" s="28"/>
      <c r="B622" s="28"/>
      <c r="C622" s="28"/>
      <c r="D622" s="28"/>
      <c r="E622" s="28"/>
      <c r="F622" s="28"/>
      <c r="G622" s="28"/>
      <c r="H622" s="28"/>
      <c r="I622" s="28"/>
      <c r="J622" s="28"/>
      <c r="K622" s="28"/>
      <c r="L622" s="28"/>
    </row>
    <row r="623" spans="1:12" x14ac:dyDescent="0.25">
      <c r="A623" s="28"/>
      <c r="B623" s="28"/>
      <c r="C623" s="28"/>
      <c r="D623" s="28"/>
      <c r="E623" s="28"/>
      <c r="F623" s="28"/>
      <c r="G623" s="28"/>
      <c r="H623" s="28"/>
      <c r="I623" s="28"/>
      <c r="J623" s="28"/>
      <c r="K623" s="28"/>
      <c r="L623" s="28"/>
    </row>
    <row r="624" spans="1:12" x14ac:dyDescent="0.25">
      <c r="A624" s="28"/>
      <c r="B624" s="28"/>
      <c r="C624" s="28"/>
      <c r="D624" s="28"/>
      <c r="E624" s="28"/>
      <c r="F624" s="28"/>
      <c r="G624" s="28"/>
      <c r="H624" s="28"/>
      <c r="I624" s="28"/>
      <c r="J624" s="28"/>
      <c r="K624" s="28"/>
      <c r="L624" s="28"/>
    </row>
    <row r="625" spans="1:12" x14ac:dyDescent="0.25">
      <c r="A625" s="28"/>
      <c r="B625" s="28"/>
      <c r="C625" s="28"/>
      <c r="D625" s="28"/>
      <c r="E625" s="28"/>
      <c r="F625" s="28"/>
      <c r="G625" s="28"/>
      <c r="H625" s="28"/>
      <c r="I625" s="28"/>
      <c r="J625" s="28"/>
      <c r="K625" s="28"/>
      <c r="L625" s="28"/>
    </row>
    <row r="626" spans="1:12" x14ac:dyDescent="0.25">
      <c r="A626" s="28"/>
      <c r="B626" s="28"/>
      <c r="C626" s="28"/>
      <c r="D626" s="28"/>
      <c r="E626" s="28"/>
      <c r="F626" s="28"/>
      <c r="G626" s="28"/>
      <c r="H626" s="28"/>
      <c r="I626" s="28"/>
      <c r="J626" s="28"/>
      <c r="K626" s="28"/>
      <c r="L626" s="28"/>
    </row>
    <row r="627" spans="1:12" x14ac:dyDescent="0.25">
      <c r="A627" s="28"/>
      <c r="B627" s="28"/>
      <c r="C627" s="28"/>
      <c r="D627" s="28"/>
      <c r="E627" s="28"/>
      <c r="F627" s="28"/>
      <c r="G627" s="28"/>
      <c r="H627" s="28"/>
      <c r="I627" s="28"/>
      <c r="J627" s="28"/>
      <c r="K627" s="28"/>
      <c r="L627" s="28"/>
    </row>
    <row r="628" spans="1:12" x14ac:dyDescent="0.25">
      <c r="A628" s="28"/>
      <c r="B628" s="28"/>
      <c r="C628" s="28"/>
      <c r="D628" s="28"/>
      <c r="E628" s="28"/>
      <c r="F628" s="28"/>
      <c r="G628" s="28"/>
      <c r="H628" s="28"/>
      <c r="I628" s="28"/>
      <c r="J628" s="28"/>
      <c r="K628" s="28"/>
      <c r="L628" s="28"/>
    </row>
    <row r="629" spans="1:12" x14ac:dyDescent="0.25">
      <c r="A629" s="28"/>
      <c r="B629" s="28"/>
      <c r="C629" s="28"/>
      <c r="D629" s="28"/>
      <c r="E629" s="28"/>
      <c r="F629" s="28"/>
      <c r="G629" s="28"/>
      <c r="H629" s="28"/>
      <c r="I629" s="28"/>
      <c r="J629" s="28"/>
      <c r="K629" s="28"/>
      <c r="L629" s="28"/>
    </row>
    <row r="630" spans="1:12" x14ac:dyDescent="0.25">
      <c r="A630" s="28"/>
      <c r="B630" s="28"/>
      <c r="C630" s="28"/>
      <c r="D630" s="28"/>
      <c r="E630" s="28"/>
      <c r="F630" s="28"/>
      <c r="G630" s="28"/>
      <c r="H630" s="28"/>
      <c r="I630" s="28"/>
      <c r="J630" s="28"/>
      <c r="K630" s="28"/>
      <c r="L630" s="28"/>
    </row>
    <row r="631" spans="1:12" x14ac:dyDescent="0.25">
      <c r="A631" s="28"/>
      <c r="B631" s="28"/>
      <c r="C631" s="28"/>
      <c r="D631" s="28"/>
      <c r="E631" s="28"/>
      <c r="F631" s="28"/>
      <c r="G631" s="28"/>
      <c r="H631" s="28"/>
      <c r="I631" s="28"/>
      <c r="J631" s="28"/>
      <c r="K631" s="28"/>
      <c r="L631" s="28"/>
    </row>
    <row r="632" spans="1:12" x14ac:dyDescent="0.25">
      <c r="A632" s="28"/>
      <c r="B632" s="28"/>
      <c r="C632" s="28"/>
      <c r="D632" s="28"/>
      <c r="E632" s="28"/>
      <c r="F632" s="28"/>
      <c r="G632" s="28"/>
      <c r="H632" s="28"/>
      <c r="I632" s="28"/>
      <c r="J632" s="28"/>
      <c r="K632" s="28"/>
      <c r="L632" s="28"/>
    </row>
    <row r="633" spans="1:12" x14ac:dyDescent="0.25">
      <c r="A633" s="28"/>
      <c r="B633" s="28"/>
      <c r="C633" s="28"/>
      <c r="D633" s="28"/>
      <c r="E633" s="28"/>
      <c r="F633" s="28"/>
      <c r="G633" s="28"/>
      <c r="H633" s="28"/>
      <c r="I633" s="28"/>
      <c r="J633" s="28"/>
      <c r="K633" s="28"/>
      <c r="L633" s="28"/>
    </row>
    <row r="634" spans="1:12" x14ac:dyDescent="0.25">
      <c r="A634" s="28"/>
      <c r="B634" s="28"/>
      <c r="C634" s="28"/>
      <c r="D634" s="28"/>
      <c r="E634" s="28"/>
      <c r="F634" s="28"/>
      <c r="G634" s="28"/>
      <c r="H634" s="28"/>
      <c r="I634" s="28"/>
      <c r="J634" s="28"/>
      <c r="K634" s="28"/>
      <c r="L634" s="28"/>
    </row>
    <row r="635" spans="1:12" x14ac:dyDescent="0.25">
      <c r="A635" s="28"/>
      <c r="B635" s="28"/>
      <c r="C635" s="28"/>
      <c r="D635" s="28"/>
      <c r="E635" s="28"/>
      <c r="F635" s="28"/>
      <c r="G635" s="28"/>
      <c r="H635" s="28"/>
      <c r="I635" s="28"/>
      <c r="J635" s="28"/>
      <c r="K635" s="28"/>
      <c r="L635" s="28"/>
    </row>
    <row r="636" spans="1:12" x14ac:dyDescent="0.25">
      <c r="A636" s="28"/>
      <c r="B636" s="28"/>
      <c r="C636" s="28"/>
      <c r="D636" s="28"/>
      <c r="E636" s="28"/>
      <c r="F636" s="28"/>
      <c r="G636" s="28"/>
      <c r="H636" s="28"/>
      <c r="I636" s="28"/>
      <c r="J636" s="28"/>
      <c r="K636" s="28"/>
      <c r="L636" s="28"/>
    </row>
    <row r="637" spans="1:12" x14ac:dyDescent="0.25">
      <c r="A637" s="28"/>
      <c r="B637" s="28"/>
      <c r="C637" s="28"/>
      <c r="D637" s="28"/>
      <c r="E637" s="28"/>
      <c r="F637" s="28"/>
      <c r="G637" s="28"/>
      <c r="H637" s="28"/>
      <c r="I637" s="28"/>
      <c r="J637" s="28"/>
      <c r="K637" s="28"/>
      <c r="L637" s="28"/>
    </row>
    <row r="638" spans="1:12" x14ac:dyDescent="0.25">
      <c r="A638" s="28"/>
      <c r="B638" s="28"/>
      <c r="C638" s="28"/>
      <c r="D638" s="28"/>
      <c r="E638" s="28"/>
      <c r="F638" s="28"/>
      <c r="G638" s="28"/>
      <c r="H638" s="28"/>
      <c r="I638" s="28"/>
      <c r="J638" s="28"/>
      <c r="K638" s="28"/>
      <c r="L638" s="28"/>
    </row>
    <row r="639" spans="1:12" x14ac:dyDescent="0.25">
      <c r="A639" s="28"/>
      <c r="B639" s="28"/>
      <c r="C639" s="28"/>
      <c r="D639" s="28"/>
      <c r="E639" s="28"/>
      <c r="F639" s="28"/>
      <c r="G639" s="28"/>
      <c r="H639" s="28"/>
      <c r="I639" s="28"/>
      <c r="J639" s="28"/>
      <c r="K639" s="28"/>
      <c r="L639" s="28"/>
    </row>
    <row r="640" spans="1:12" x14ac:dyDescent="0.25">
      <c r="A640" s="28"/>
      <c r="B640" s="28"/>
      <c r="C640" s="28"/>
      <c r="D640" s="28"/>
      <c r="E640" s="28"/>
      <c r="F640" s="28"/>
      <c r="G640" s="28"/>
      <c r="H640" s="28"/>
      <c r="I640" s="28"/>
      <c r="J640" s="28"/>
      <c r="K640" s="28"/>
      <c r="L640" s="28"/>
    </row>
    <row r="641" spans="1:12" x14ac:dyDescent="0.25">
      <c r="A641" s="28"/>
      <c r="B641" s="28"/>
      <c r="C641" s="28"/>
      <c r="D641" s="28"/>
      <c r="E641" s="28"/>
      <c r="F641" s="28"/>
      <c r="G641" s="28"/>
      <c r="H641" s="28"/>
      <c r="I641" s="28"/>
      <c r="J641" s="28"/>
      <c r="K641" s="28"/>
      <c r="L641" s="28"/>
    </row>
    <row r="642" spans="1:12" x14ac:dyDescent="0.25">
      <c r="A642" s="28"/>
      <c r="B642" s="28"/>
      <c r="C642" s="28"/>
      <c r="D642" s="28"/>
      <c r="E642" s="28"/>
      <c r="F642" s="28"/>
      <c r="G642" s="28"/>
      <c r="H642" s="28"/>
      <c r="I642" s="28"/>
      <c r="J642" s="28"/>
      <c r="K642" s="28"/>
      <c r="L642" s="28"/>
    </row>
    <row r="643" spans="1:12" x14ac:dyDescent="0.25">
      <c r="A643" s="28"/>
      <c r="B643" s="28"/>
      <c r="C643" s="28"/>
      <c r="D643" s="28"/>
      <c r="E643" s="28"/>
      <c r="F643" s="28"/>
      <c r="G643" s="28"/>
      <c r="H643" s="28"/>
      <c r="I643" s="28"/>
      <c r="J643" s="28"/>
      <c r="K643" s="28"/>
      <c r="L643" s="28"/>
    </row>
    <row r="644" spans="1:12" x14ac:dyDescent="0.25">
      <c r="A644" s="28"/>
      <c r="B644" s="28"/>
      <c r="C644" s="28"/>
      <c r="D644" s="28"/>
      <c r="E644" s="28"/>
      <c r="F644" s="28"/>
      <c r="G644" s="28"/>
      <c r="H644" s="28"/>
      <c r="I644" s="28"/>
      <c r="J644" s="28"/>
      <c r="K644" s="28"/>
      <c r="L644" s="28"/>
    </row>
    <row r="645" spans="1:12" x14ac:dyDescent="0.25">
      <c r="A645" s="28"/>
      <c r="B645" s="28"/>
      <c r="C645" s="28"/>
      <c r="D645" s="28"/>
      <c r="E645" s="28"/>
      <c r="F645" s="28"/>
      <c r="G645" s="28"/>
      <c r="H645" s="28"/>
      <c r="I645" s="28"/>
      <c r="J645" s="28"/>
      <c r="K645" s="28"/>
      <c r="L645" s="28"/>
    </row>
    <row r="646" spans="1:12" x14ac:dyDescent="0.25">
      <c r="A646" s="28"/>
      <c r="B646" s="28"/>
      <c r="C646" s="28"/>
      <c r="D646" s="28"/>
      <c r="E646" s="28"/>
      <c r="F646" s="28"/>
      <c r="G646" s="28"/>
      <c r="H646" s="28"/>
      <c r="I646" s="28"/>
      <c r="J646" s="28"/>
      <c r="K646" s="28"/>
      <c r="L646" s="28"/>
    </row>
    <row r="647" spans="1:12" x14ac:dyDescent="0.25">
      <c r="A647" s="28"/>
      <c r="B647" s="28"/>
      <c r="C647" s="28"/>
      <c r="D647" s="28"/>
      <c r="E647" s="28"/>
      <c r="F647" s="28"/>
      <c r="G647" s="28"/>
      <c r="H647" s="28"/>
      <c r="I647" s="28"/>
      <c r="J647" s="28"/>
      <c r="K647" s="28"/>
      <c r="L647" s="28"/>
    </row>
    <row r="648" spans="1:12" x14ac:dyDescent="0.25">
      <c r="A648" s="28"/>
      <c r="B648" s="28"/>
      <c r="C648" s="28"/>
      <c r="D648" s="28"/>
      <c r="E648" s="28"/>
      <c r="F648" s="28"/>
      <c r="G648" s="28"/>
      <c r="H648" s="28"/>
      <c r="I648" s="28"/>
      <c r="J648" s="28"/>
      <c r="K648" s="28"/>
      <c r="L648" s="28"/>
    </row>
    <row r="649" spans="1:12" x14ac:dyDescent="0.25">
      <c r="A649" s="28"/>
      <c r="B649" s="28"/>
      <c r="C649" s="28"/>
      <c r="D649" s="28"/>
      <c r="E649" s="28"/>
      <c r="F649" s="28"/>
      <c r="G649" s="28"/>
      <c r="H649" s="28"/>
      <c r="I649" s="28"/>
      <c r="J649" s="28"/>
      <c r="K649" s="28"/>
      <c r="L649" s="28"/>
    </row>
    <row r="650" spans="1:12" x14ac:dyDescent="0.25">
      <c r="A650" s="28"/>
      <c r="B650" s="28"/>
      <c r="C650" s="28"/>
      <c r="D650" s="28"/>
      <c r="E650" s="28"/>
      <c r="F650" s="28"/>
      <c r="G650" s="28"/>
      <c r="H650" s="28"/>
      <c r="I650" s="28"/>
      <c r="J650" s="28"/>
      <c r="K650" s="28"/>
      <c r="L650" s="28"/>
    </row>
    <row r="651" spans="1:12" x14ac:dyDescent="0.25">
      <c r="A651" s="28"/>
      <c r="B651" s="28"/>
      <c r="C651" s="28"/>
      <c r="D651" s="28"/>
      <c r="E651" s="28"/>
      <c r="F651" s="28"/>
      <c r="G651" s="28"/>
      <c r="H651" s="28"/>
      <c r="I651" s="28"/>
      <c r="J651" s="28"/>
      <c r="K651" s="28"/>
      <c r="L651" s="28"/>
    </row>
    <row r="652" spans="1:12" x14ac:dyDescent="0.25">
      <c r="A652" s="28"/>
      <c r="B652" s="28"/>
      <c r="C652" s="28"/>
      <c r="D652" s="28"/>
      <c r="E652" s="28"/>
      <c r="F652" s="28"/>
      <c r="G652" s="28"/>
      <c r="H652" s="28"/>
      <c r="I652" s="28"/>
      <c r="J652" s="28"/>
      <c r="K652" s="28"/>
      <c r="L652" s="28"/>
    </row>
    <row r="653" spans="1:12" x14ac:dyDescent="0.25">
      <c r="A653" s="28"/>
      <c r="B653" s="28"/>
      <c r="C653" s="28"/>
      <c r="D653" s="28"/>
      <c r="E653" s="28"/>
      <c r="F653" s="28"/>
      <c r="G653" s="28"/>
      <c r="H653" s="28"/>
      <c r="I653" s="28"/>
      <c r="J653" s="28"/>
      <c r="K653" s="28"/>
      <c r="L653" s="28"/>
    </row>
    <row r="654" spans="1:12" x14ac:dyDescent="0.25">
      <c r="A654" s="28"/>
      <c r="B654" s="28"/>
      <c r="C654" s="28"/>
      <c r="D654" s="28"/>
      <c r="E654" s="28"/>
      <c r="F654" s="28"/>
      <c r="G654" s="28"/>
      <c r="H654" s="28"/>
      <c r="I654" s="28"/>
      <c r="J654" s="28"/>
      <c r="K654" s="28"/>
      <c r="L654" s="28"/>
    </row>
    <row r="655" spans="1:12" x14ac:dyDescent="0.25">
      <c r="A655" s="28"/>
      <c r="B655" s="28"/>
      <c r="C655" s="28"/>
      <c r="D655" s="28"/>
      <c r="E655" s="28"/>
      <c r="F655" s="28"/>
      <c r="G655" s="28"/>
      <c r="H655" s="28"/>
      <c r="I655" s="28"/>
      <c r="J655" s="28"/>
      <c r="K655" s="28"/>
      <c r="L655" s="28"/>
    </row>
    <row r="656" spans="1:12" x14ac:dyDescent="0.25">
      <c r="A656" s="28"/>
      <c r="B656" s="28"/>
      <c r="C656" s="28"/>
      <c r="D656" s="28"/>
      <c r="E656" s="28"/>
      <c r="F656" s="28"/>
      <c r="G656" s="28"/>
      <c r="H656" s="28"/>
      <c r="I656" s="28"/>
      <c r="J656" s="28"/>
      <c r="K656" s="28"/>
      <c r="L656" s="28"/>
    </row>
    <row r="657" spans="1:12" x14ac:dyDescent="0.25">
      <c r="A657" s="28"/>
      <c r="B657" s="28"/>
      <c r="C657" s="28"/>
      <c r="D657" s="28"/>
      <c r="E657" s="28"/>
      <c r="F657" s="28"/>
      <c r="G657" s="28"/>
      <c r="H657" s="28"/>
      <c r="I657" s="28"/>
      <c r="J657" s="28"/>
      <c r="K657" s="28"/>
      <c r="L657" s="28"/>
    </row>
    <row r="658" spans="1:12" x14ac:dyDescent="0.25">
      <c r="A658" s="28"/>
      <c r="B658" s="28"/>
      <c r="C658" s="28"/>
      <c r="D658" s="28"/>
      <c r="E658" s="28"/>
      <c r="F658" s="28"/>
      <c r="G658" s="28"/>
      <c r="H658" s="28"/>
      <c r="I658" s="28"/>
      <c r="J658" s="28"/>
      <c r="K658" s="28"/>
      <c r="L658" s="28"/>
    </row>
    <row r="659" spans="1:12" x14ac:dyDescent="0.25">
      <c r="A659" s="28"/>
      <c r="B659" s="28"/>
      <c r="C659" s="28"/>
      <c r="D659" s="28"/>
      <c r="E659" s="28"/>
      <c r="F659" s="28"/>
      <c r="G659" s="28"/>
      <c r="H659" s="28"/>
      <c r="I659" s="28"/>
      <c r="J659" s="28"/>
      <c r="K659" s="28"/>
      <c r="L659" s="28"/>
    </row>
    <row r="660" spans="1:12" x14ac:dyDescent="0.25">
      <c r="A660" s="28"/>
      <c r="B660" s="28"/>
      <c r="C660" s="28"/>
      <c r="D660" s="28"/>
      <c r="E660" s="28"/>
      <c r="F660" s="28"/>
      <c r="G660" s="28"/>
      <c r="H660" s="28"/>
      <c r="I660" s="28"/>
      <c r="J660" s="28"/>
      <c r="K660" s="28"/>
      <c r="L660" s="28"/>
    </row>
    <row r="661" spans="1:12" x14ac:dyDescent="0.25">
      <c r="A661" s="28"/>
      <c r="B661" s="28"/>
      <c r="C661" s="28"/>
      <c r="D661" s="28"/>
      <c r="E661" s="28"/>
      <c r="F661" s="28"/>
      <c r="G661" s="28"/>
      <c r="H661" s="28"/>
      <c r="I661" s="28"/>
      <c r="J661" s="28"/>
      <c r="K661" s="28"/>
      <c r="L661" s="28"/>
    </row>
    <row r="662" spans="1:12" x14ac:dyDescent="0.25">
      <c r="A662" s="28"/>
      <c r="B662" s="28"/>
      <c r="C662" s="28"/>
      <c r="D662" s="28"/>
      <c r="E662" s="28"/>
      <c r="F662" s="28"/>
      <c r="G662" s="28"/>
      <c r="H662" s="28"/>
      <c r="I662" s="28"/>
      <c r="J662" s="28"/>
      <c r="K662" s="28"/>
      <c r="L662" s="28"/>
    </row>
    <row r="663" spans="1:12" x14ac:dyDescent="0.25">
      <c r="A663" s="28"/>
      <c r="B663" s="28"/>
      <c r="C663" s="28"/>
      <c r="D663" s="28"/>
      <c r="E663" s="28"/>
      <c r="F663" s="28"/>
      <c r="G663" s="28"/>
      <c r="H663" s="28"/>
      <c r="I663" s="28"/>
      <c r="J663" s="28"/>
      <c r="K663" s="28"/>
      <c r="L663" s="28"/>
    </row>
    <row r="664" spans="1:12" x14ac:dyDescent="0.25">
      <c r="A664" s="28"/>
      <c r="B664" s="28"/>
      <c r="C664" s="28"/>
      <c r="D664" s="28"/>
      <c r="E664" s="28"/>
      <c r="F664" s="28"/>
      <c r="G664" s="28"/>
      <c r="H664" s="28"/>
      <c r="I664" s="28"/>
      <c r="J664" s="28"/>
      <c r="K664" s="28"/>
      <c r="L664" s="28"/>
    </row>
    <row r="665" spans="1:12" x14ac:dyDescent="0.25">
      <c r="A665" s="28"/>
      <c r="B665" s="28"/>
      <c r="C665" s="28"/>
      <c r="D665" s="28"/>
      <c r="E665" s="28"/>
      <c r="F665" s="28"/>
      <c r="G665" s="28"/>
      <c r="H665" s="28"/>
      <c r="I665" s="28"/>
      <c r="J665" s="28"/>
      <c r="K665" s="28"/>
      <c r="L665" s="28"/>
    </row>
    <row r="666" spans="1:12" x14ac:dyDescent="0.25">
      <c r="A666" s="28"/>
      <c r="B666" s="28"/>
      <c r="C666" s="28"/>
      <c r="D666" s="28"/>
      <c r="E666" s="28"/>
      <c r="F666" s="28"/>
      <c r="G666" s="28"/>
      <c r="H666" s="28"/>
      <c r="I666" s="28"/>
      <c r="J666" s="28"/>
      <c r="K666" s="28"/>
      <c r="L666" s="28"/>
    </row>
    <row r="667" spans="1:12" x14ac:dyDescent="0.25">
      <c r="A667" s="28"/>
      <c r="B667" s="28"/>
      <c r="C667" s="28"/>
      <c r="D667" s="28"/>
      <c r="E667" s="28"/>
      <c r="F667" s="28"/>
      <c r="G667" s="28"/>
      <c r="H667" s="28"/>
      <c r="I667" s="28"/>
      <c r="J667" s="28"/>
      <c r="K667" s="28"/>
      <c r="L667" s="28"/>
    </row>
    <row r="668" spans="1:12" x14ac:dyDescent="0.25">
      <c r="A668" s="28"/>
      <c r="B668" s="28"/>
      <c r="C668" s="28"/>
      <c r="D668" s="28"/>
      <c r="E668" s="28"/>
      <c r="F668" s="28"/>
      <c r="G668" s="28"/>
      <c r="H668" s="28"/>
      <c r="I668" s="28"/>
      <c r="J668" s="28"/>
      <c r="K668" s="28"/>
      <c r="L668" s="28"/>
    </row>
    <row r="669" spans="1:12" x14ac:dyDescent="0.25">
      <c r="A669" s="28"/>
      <c r="B669" s="28"/>
      <c r="C669" s="28"/>
      <c r="D669" s="28"/>
      <c r="E669" s="28"/>
      <c r="F669" s="28"/>
      <c r="G669" s="28"/>
      <c r="H669" s="28"/>
      <c r="I669" s="28"/>
      <c r="J669" s="28"/>
      <c r="K669" s="28"/>
      <c r="L669" s="28"/>
    </row>
    <row r="670" spans="1:12" x14ac:dyDescent="0.25">
      <c r="A670" s="28"/>
      <c r="B670" s="28"/>
      <c r="C670" s="28"/>
      <c r="D670" s="28"/>
      <c r="E670" s="28"/>
      <c r="F670" s="28"/>
      <c r="G670" s="28"/>
      <c r="H670" s="28"/>
      <c r="I670" s="28"/>
      <c r="J670" s="28"/>
      <c r="K670" s="28"/>
      <c r="L670" s="28"/>
    </row>
    <row r="671" spans="1:12" x14ac:dyDescent="0.25">
      <c r="A671" s="28"/>
      <c r="B671" s="28"/>
      <c r="C671" s="28"/>
      <c r="D671" s="28"/>
      <c r="E671" s="28"/>
      <c r="F671" s="28"/>
      <c r="G671" s="28"/>
      <c r="H671" s="28"/>
      <c r="I671" s="28"/>
      <c r="J671" s="28"/>
      <c r="K671" s="28"/>
      <c r="L671" s="28"/>
    </row>
    <row r="672" spans="1:12" x14ac:dyDescent="0.25">
      <c r="A672" s="28"/>
      <c r="B672" s="28"/>
      <c r="C672" s="28"/>
      <c r="D672" s="28"/>
      <c r="E672" s="28"/>
      <c r="F672" s="28"/>
      <c r="G672" s="28"/>
      <c r="H672" s="28"/>
      <c r="I672" s="28"/>
      <c r="J672" s="28"/>
      <c r="K672" s="28"/>
      <c r="L672" s="28"/>
    </row>
    <row r="673" spans="1:12" x14ac:dyDescent="0.25">
      <c r="A673" s="28"/>
      <c r="B673" s="28"/>
      <c r="C673" s="28"/>
      <c r="D673" s="28"/>
      <c r="E673" s="28"/>
      <c r="F673" s="28"/>
      <c r="G673" s="28"/>
      <c r="H673" s="28"/>
      <c r="I673" s="28"/>
      <c r="J673" s="28"/>
      <c r="K673" s="28"/>
      <c r="L673" s="28"/>
    </row>
    <row r="674" spans="1:12" x14ac:dyDescent="0.25">
      <c r="A674" s="28"/>
      <c r="B674" s="28"/>
      <c r="C674" s="28"/>
      <c r="D674" s="28"/>
      <c r="E674" s="28"/>
      <c r="F674" s="28"/>
      <c r="G674" s="28"/>
      <c r="H674" s="28"/>
      <c r="I674" s="28"/>
      <c r="J674" s="28"/>
      <c r="K674" s="28"/>
      <c r="L674" s="28"/>
    </row>
    <row r="675" spans="1:12" x14ac:dyDescent="0.25">
      <c r="A675" s="28"/>
      <c r="B675" s="28"/>
      <c r="C675" s="28"/>
      <c r="D675" s="28"/>
      <c r="E675" s="28"/>
      <c r="F675" s="28"/>
      <c r="G675" s="28"/>
      <c r="H675" s="28"/>
      <c r="I675" s="28"/>
      <c r="J675" s="28"/>
      <c r="K675" s="28"/>
      <c r="L675" s="28"/>
    </row>
    <row r="676" spans="1:12" x14ac:dyDescent="0.25">
      <c r="A676" s="28"/>
      <c r="B676" s="28"/>
      <c r="C676" s="28"/>
      <c r="D676" s="28"/>
      <c r="E676" s="28"/>
      <c r="F676" s="28"/>
      <c r="G676" s="28"/>
      <c r="H676" s="28"/>
      <c r="I676" s="28"/>
      <c r="J676" s="28"/>
      <c r="K676" s="28"/>
      <c r="L676" s="28"/>
    </row>
    <row r="677" spans="1:12" x14ac:dyDescent="0.25">
      <c r="A677" s="28"/>
      <c r="B677" s="28"/>
      <c r="C677" s="28"/>
      <c r="D677" s="28"/>
      <c r="E677" s="28"/>
      <c r="F677" s="28"/>
      <c r="G677" s="28"/>
      <c r="H677" s="28"/>
      <c r="I677" s="28"/>
      <c r="J677" s="28"/>
      <c r="K677" s="28"/>
      <c r="L677" s="28"/>
    </row>
    <row r="678" spans="1:12" x14ac:dyDescent="0.25">
      <c r="A678" s="28"/>
      <c r="B678" s="28"/>
      <c r="C678" s="28"/>
      <c r="D678" s="28"/>
      <c r="E678" s="28"/>
      <c r="F678" s="28"/>
      <c r="G678" s="28"/>
      <c r="H678" s="28"/>
      <c r="I678" s="28"/>
      <c r="J678" s="28"/>
      <c r="K678" s="28"/>
      <c r="L678" s="28"/>
    </row>
    <row r="679" spans="1:12" x14ac:dyDescent="0.25">
      <c r="A679" s="28"/>
      <c r="B679" s="28"/>
      <c r="C679" s="28"/>
      <c r="D679" s="28"/>
      <c r="E679" s="28"/>
      <c r="F679" s="28"/>
      <c r="G679" s="28"/>
      <c r="H679" s="28"/>
      <c r="I679" s="28"/>
      <c r="J679" s="28"/>
      <c r="K679" s="28"/>
      <c r="L679" s="28"/>
    </row>
    <row r="680" spans="1:12" x14ac:dyDescent="0.25">
      <c r="A680" s="28"/>
      <c r="B680" s="28"/>
      <c r="C680" s="28"/>
      <c r="D680" s="28"/>
      <c r="E680" s="28"/>
      <c r="F680" s="28"/>
      <c r="G680" s="28"/>
      <c r="H680" s="28"/>
      <c r="I680" s="28"/>
      <c r="J680" s="28"/>
      <c r="K680" s="28"/>
      <c r="L680" s="28"/>
    </row>
    <row r="681" spans="1:12" x14ac:dyDescent="0.25">
      <c r="A681" s="28"/>
      <c r="B681" s="28"/>
      <c r="C681" s="28"/>
      <c r="D681" s="28"/>
      <c r="E681" s="28"/>
      <c r="F681" s="28"/>
      <c r="G681" s="28"/>
      <c r="H681" s="28"/>
      <c r="I681" s="28"/>
      <c r="J681" s="28"/>
      <c r="K681" s="28"/>
      <c r="L681" s="28"/>
    </row>
    <row r="682" spans="1:12" x14ac:dyDescent="0.25">
      <c r="A682" s="28"/>
      <c r="B682" s="28"/>
      <c r="C682" s="28"/>
      <c r="D682" s="28"/>
      <c r="E682" s="28"/>
      <c r="F682" s="28"/>
      <c r="G682" s="28"/>
      <c r="H682" s="28"/>
      <c r="I682" s="28"/>
      <c r="J682" s="28"/>
      <c r="K682" s="28"/>
      <c r="L682" s="28"/>
    </row>
    <row r="683" spans="1:12" x14ac:dyDescent="0.25">
      <c r="A683" s="28"/>
      <c r="B683" s="28"/>
      <c r="C683" s="28"/>
      <c r="D683" s="28"/>
      <c r="E683" s="28"/>
      <c r="F683" s="28"/>
      <c r="G683" s="28"/>
      <c r="H683" s="28"/>
      <c r="I683" s="28"/>
      <c r="J683" s="28"/>
      <c r="K683" s="28"/>
      <c r="L683" s="28"/>
    </row>
    <row r="684" spans="1:12" x14ac:dyDescent="0.25">
      <c r="A684" s="28"/>
      <c r="B684" s="28"/>
      <c r="C684" s="28"/>
      <c r="D684" s="28"/>
      <c r="E684" s="28"/>
      <c r="F684" s="28"/>
      <c r="G684" s="28"/>
      <c r="H684" s="28"/>
      <c r="I684" s="28"/>
      <c r="J684" s="28"/>
      <c r="K684" s="28"/>
      <c r="L684" s="28"/>
    </row>
    <row r="685" spans="1:12" x14ac:dyDescent="0.25">
      <c r="A685" s="28"/>
      <c r="B685" s="28"/>
      <c r="C685" s="28"/>
      <c r="D685" s="28"/>
      <c r="E685" s="28"/>
      <c r="F685" s="28"/>
      <c r="G685" s="28"/>
      <c r="H685" s="28"/>
      <c r="I685" s="28"/>
      <c r="J685" s="28"/>
      <c r="K685" s="28"/>
      <c r="L685" s="28"/>
    </row>
    <row r="686" spans="1:12" x14ac:dyDescent="0.25">
      <c r="A686" s="28"/>
      <c r="B686" s="28"/>
      <c r="C686" s="28"/>
      <c r="D686" s="28"/>
      <c r="E686" s="28"/>
      <c r="F686" s="28"/>
      <c r="G686" s="28"/>
      <c r="H686" s="28"/>
      <c r="I686" s="28"/>
      <c r="J686" s="28"/>
      <c r="K686" s="28"/>
      <c r="L686" s="28"/>
    </row>
    <row r="687" spans="1:12" x14ac:dyDescent="0.25">
      <c r="A687" s="28"/>
      <c r="B687" s="28"/>
      <c r="C687" s="28"/>
      <c r="D687" s="28"/>
      <c r="E687" s="28"/>
      <c r="F687" s="28"/>
      <c r="G687" s="28"/>
      <c r="H687" s="28"/>
      <c r="I687" s="28"/>
      <c r="J687" s="28"/>
      <c r="K687" s="28"/>
      <c r="L687" s="28"/>
    </row>
    <row r="688" spans="1:12" x14ac:dyDescent="0.25">
      <c r="A688" s="28"/>
      <c r="B688" s="28"/>
      <c r="C688" s="28"/>
      <c r="D688" s="28"/>
      <c r="E688" s="28"/>
      <c r="F688" s="28"/>
      <c r="G688" s="28"/>
      <c r="H688" s="28"/>
      <c r="I688" s="28"/>
      <c r="J688" s="28"/>
      <c r="K688" s="28"/>
      <c r="L688" s="28"/>
    </row>
    <row r="689" spans="1:12" x14ac:dyDescent="0.25">
      <c r="A689" s="28"/>
      <c r="B689" s="28"/>
      <c r="C689" s="28"/>
      <c r="D689" s="28"/>
      <c r="E689" s="28"/>
      <c r="F689" s="28"/>
      <c r="G689" s="28"/>
      <c r="H689" s="28"/>
      <c r="I689" s="28"/>
      <c r="J689" s="28"/>
      <c r="K689" s="28"/>
      <c r="L689" s="28"/>
    </row>
    <row r="690" spans="1:12" x14ac:dyDescent="0.25">
      <c r="A690" s="28"/>
      <c r="B690" s="28"/>
      <c r="C690" s="28"/>
      <c r="D690" s="28"/>
      <c r="E690" s="28"/>
      <c r="F690" s="28"/>
      <c r="G690" s="28"/>
      <c r="H690" s="28"/>
      <c r="I690" s="28"/>
      <c r="J690" s="28"/>
      <c r="K690" s="28"/>
      <c r="L690" s="28"/>
    </row>
    <row r="691" spans="1:12" x14ac:dyDescent="0.25">
      <c r="A691" s="28"/>
      <c r="B691" s="28"/>
      <c r="C691" s="28"/>
      <c r="D691" s="28"/>
      <c r="E691" s="28"/>
      <c r="F691" s="28"/>
      <c r="G691" s="28"/>
      <c r="H691" s="28"/>
      <c r="I691" s="28"/>
      <c r="J691" s="28"/>
      <c r="K691" s="28"/>
      <c r="L691" s="28"/>
    </row>
    <row r="692" spans="1:12" x14ac:dyDescent="0.25">
      <c r="A692" s="28"/>
      <c r="B692" s="28"/>
      <c r="C692" s="28"/>
      <c r="D692" s="28"/>
      <c r="E692" s="28"/>
      <c r="F692" s="28"/>
      <c r="G692" s="28"/>
      <c r="H692" s="28"/>
      <c r="I692" s="28"/>
      <c r="J692" s="28"/>
      <c r="K692" s="28"/>
      <c r="L692" s="28"/>
    </row>
    <row r="693" spans="1:12" x14ac:dyDescent="0.25">
      <c r="A693" s="28"/>
      <c r="B693" s="28"/>
      <c r="C693" s="28"/>
      <c r="D693" s="28"/>
      <c r="E693" s="28"/>
      <c r="F693" s="28"/>
      <c r="G693" s="28"/>
      <c r="H693" s="28"/>
      <c r="I693" s="28"/>
      <c r="J693" s="28"/>
      <c r="K693" s="28"/>
      <c r="L693" s="28"/>
    </row>
    <row r="694" spans="1:12" x14ac:dyDescent="0.25">
      <c r="A694" s="28"/>
      <c r="B694" s="28"/>
      <c r="C694" s="28"/>
      <c r="D694" s="28"/>
      <c r="E694" s="28"/>
      <c r="F694" s="28"/>
      <c r="G694" s="28"/>
      <c r="H694" s="28"/>
      <c r="I694" s="28"/>
      <c r="J694" s="28"/>
      <c r="K694" s="28"/>
      <c r="L694" s="28"/>
    </row>
    <row r="695" spans="1:12" x14ac:dyDescent="0.25">
      <c r="A695" s="28"/>
      <c r="B695" s="28"/>
      <c r="C695" s="28"/>
      <c r="D695" s="28"/>
      <c r="E695" s="28"/>
      <c r="F695" s="28"/>
      <c r="G695" s="28"/>
      <c r="H695" s="28"/>
      <c r="I695" s="28"/>
      <c r="J695" s="28"/>
      <c r="K695" s="28"/>
      <c r="L695" s="28"/>
    </row>
    <row r="696" spans="1:12" x14ac:dyDescent="0.25">
      <c r="A696" s="28"/>
      <c r="B696" s="28"/>
      <c r="C696" s="28"/>
      <c r="D696" s="28"/>
      <c r="E696" s="28"/>
      <c r="F696" s="28"/>
      <c r="G696" s="28"/>
      <c r="H696" s="28"/>
      <c r="I696" s="28"/>
      <c r="J696" s="28"/>
      <c r="K696" s="28"/>
      <c r="L696" s="28"/>
    </row>
    <row r="697" spans="1:12" x14ac:dyDescent="0.25">
      <c r="A697" s="28"/>
      <c r="B697" s="28"/>
      <c r="C697" s="28"/>
      <c r="D697" s="28"/>
      <c r="E697" s="28"/>
      <c r="F697" s="28"/>
      <c r="G697" s="28"/>
      <c r="H697" s="28"/>
      <c r="I697" s="28"/>
      <c r="J697" s="28"/>
      <c r="K697" s="28"/>
      <c r="L697" s="28"/>
    </row>
    <row r="698" spans="1:12" x14ac:dyDescent="0.25">
      <c r="A698" s="28"/>
      <c r="B698" s="28"/>
      <c r="C698" s="28"/>
      <c r="D698" s="28"/>
      <c r="E698" s="28"/>
      <c r="F698" s="28"/>
      <c r="G698" s="28"/>
      <c r="H698" s="28"/>
      <c r="I698" s="28"/>
      <c r="J698" s="28"/>
      <c r="K698" s="28"/>
      <c r="L698" s="28"/>
    </row>
    <row r="699" spans="1:12" x14ac:dyDescent="0.25">
      <c r="A699" s="28"/>
      <c r="B699" s="28"/>
      <c r="C699" s="28"/>
      <c r="D699" s="28"/>
      <c r="E699" s="28"/>
      <c r="F699" s="28"/>
      <c r="G699" s="28"/>
      <c r="H699" s="28"/>
      <c r="I699" s="28"/>
      <c r="J699" s="28"/>
      <c r="K699" s="28"/>
      <c r="L699" s="28"/>
    </row>
    <row r="700" spans="1:12" x14ac:dyDescent="0.25">
      <c r="A700" s="28"/>
      <c r="B700" s="28"/>
      <c r="C700" s="28"/>
      <c r="D700" s="28"/>
      <c r="E700" s="28"/>
      <c r="F700" s="28"/>
      <c r="G700" s="28"/>
      <c r="H700" s="28"/>
      <c r="I700" s="28"/>
      <c r="J700" s="28"/>
      <c r="K700" s="28"/>
      <c r="L700" s="28"/>
    </row>
    <row r="701" spans="1:12" x14ac:dyDescent="0.25">
      <c r="A701" s="28"/>
      <c r="B701" s="28"/>
      <c r="C701" s="28"/>
      <c r="D701" s="28"/>
      <c r="E701" s="28"/>
      <c r="F701" s="28"/>
      <c r="G701" s="28"/>
      <c r="H701" s="28"/>
      <c r="I701" s="28"/>
      <c r="J701" s="28"/>
      <c r="K701" s="28"/>
      <c r="L701" s="28"/>
    </row>
    <row r="702" spans="1:12" x14ac:dyDescent="0.25">
      <c r="A702" s="28"/>
      <c r="B702" s="28"/>
      <c r="C702" s="28"/>
      <c r="D702" s="28"/>
      <c r="E702" s="28"/>
      <c r="F702" s="28"/>
      <c r="G702" s="28"/>
      <c r="H702" s="28"/>
      <c r="I702" s="28"/>
      <c r="J702" s="28"/>
      <c r="K702" s="28"/>
      <c r="L702" s="28"/>
    </row>
    <row r="703" spans="1:12" x14ac:dyDescent="0.25">
      <c r="A703" s="28"/>
      <c r="B703" s="28"/>
      <c r="C703" s="28"/>
      <c r="D703" s="28"/>
      <c r="E703" s="28"/>
      <c r="F703" s="28"/>
      <c r="G703" s="28"/>
      <c r="H703" s="28"/>
      <c r="I703" s="28"/>
      <c r="J703" s="28"/>
      <c r="K703" s="28"/>
      <c r="L703" s="28"/>
    </row>
    <row r="704" spans="1:12" x14ac:dyDescent="0.25">
      <c r="A704" s="28"/>
      <c r="B704" s="28"/>
      <c r="C704" s="28"/>
      <c r="D704" s="28"/>
      <c r="E704" s="28"/>
      <c r="F704" s="28"/>
      <c r="G704" s="28"/>
      <c r="H704" s="28"/>
      <c r="I704" s="28"/>
      <c r="J704" s="28"/>
      <c r="K704" s="28"/>
      <c r="L704" s="28"/>
    </row>
    <row r="705" spans="1:12" x14ac:dyDescent="0.25">
      <c r="A705" s="28"/>
      <c r="B705" s="28"/>
      <c r="C705" s="28"/>
      <c r="D705" s="28"/>
      <c r="E705" s="28"/>
      <c r="F705" s="28"/>
      <c r="G705" s="28"/>
      <c r="H705" s="28"/>
      <c r="I705" s="28"/>
      <c r="J705" s="28"/>
      <c r="K705" s="28"/>
      <c r="L705" s="28"/>
    </row>
    <row r="706" spans="1:12" x14ac:dyDescent="0.25">
      <c r="A706" s="28"/>
      <c r="B706" s="28"/>
      <c r="C706" s="28"/>
      <c r="D706" s="28"/>
      <c r="E706" s="28"/>
      <c r="F706" s="28"/>
      <c r="G706" s="28"/>
      <c r="H706" s="28"/>
      <c r="I706" s="28"/>
      <c r="J706" s="28"/>
      <c r="K706" s="28"/>
      <c r="L706" s="28"/>
    </row>
    <row r="707" spans="1:12" x14ac:dyDescent="0.25">
      <c r="A707" s="28"/>
      <c r="B707" s="28"/>
      <c r="C707" s="28"/>
      <c r="D707" s="28"/>
      <c r="E707" s="28"/>
      <c r="F707" s="28"/>
      <c r="G707" s="28"/>
      <c r="H707" s="28"/>
      <c r="I707" s="28"/>
      <c r="J707" s="28"/>
      <c r="K707" s="28"/>
      <c r="L707" s="28"/>
    </row>
    <row r="708" spans="1:12" x14ac:dyDescent="0.25">
      <c r="A708" s="28"/>
      <c r="B708" s="28"/>
      <c r="C708" s="28"/>
      <c r="D708" s="28"/>
      <c r="E708" s="28"/>
      <c r="F708" s="28"/>
      <c r="G708" s="28"/>
      <c r="H708" s="28"/>
      <c r="I708" s="28"/>
      <c r="J708" s="28"/>
      <c r="K708" s="28"/>
      <c r="L708" s="28"/>
    </row>
    <row r="709" spans="1:12" x14ac:dyDescent="0.25">
      <c r="A709" s="28"/>
      <c r="B709" s="28"/>
      <c r="C709" s="28"/>
      <c r="D709" s="28"/>
      <c r="E709" s="28"/>
      <c r="F709" s="28"/>
      <c r="G709" s="28"/>
      <c r="H709" s="28"/>
      <c r="I709" s="28"/>
      <c r="J709" s="28"/>
      <c r="K709" s="28"/>
      <c r="L709" s="28"/>
    </row>
    <row r="710" spans="1:12" x14ac:dyDescent="0.25">
      <c r="A710" s="28"/>
      <c r="B710" s="28"/>
      <c r="C710" s="28"/>
      <c r="D710" s="28"/>
      <c r="E710" s="28"/>
      <c r="F710" s="28"/>
      <c r="G710" s="28"/>
      <c r="H710" s="28"/>
      <c r="I710" s="28"/>
      <c r="J710" s="28"/>
      <c r="K710" s="28"/>
      <c r="L710" s="28"/>
    </row>
    <row r="711" spans="1:12" x14ac:dyDescent="0.25">
      <c r="A711" s="28"/>
      <c r="B711" s="28"/>
      <c r="C711" s="28"/>
      <c r="D711" s="28"/>
      <c r="E711" s="28"/>
      <c r="F711" s="28"/>
      <c r="G711" s="28"/>
      <c r="H711" s="28"/>
      <c r="I711" s="28"/>
      <c r="J711" s="28"/>
      <c r="K711" s="28"/>
      <c r="L711" s="28"/>
    </row>
    <row r="712" spans="1:12" x14ac:dyDescent="0.25">
      <c r="A712" s="28"/>
      <c r="B712" s="28"/>
      <c r="C712" s="28"/>
      <c r="D712" s="28"/>
      <c r="E712" s="28"/>
      <c r="F712" s="28"/>
      <c r="G712" s="28"/>
      <c r="H712" s="28"/>
      <c r="I712" s="28"/>
      <c r="J712" s="28"/>
      <c r="K712" s="28"/>
      <c r="L712" s="28"/>
    </row>
    <row r="713" spans="1:12" x14ac:dyDescent="0.25">
      <c r="A713" s="28"/>
      <c r="B713" s="28"/>
      <c r="C713" s="28"/>
      <c r="D713" s="28"/>
      <c r="E713" s="28"/>
      <c r="F713" s="28"/>
      <c r="G713" s="28"/>
      <c r="H713" s="28"/>
      <c r="I713" s="28"/>
      <c r="J713" s="28"/>
      <c r="K713" s="28"/>
      <c r="L713" s="28"/>
    </row>
    <row r="714" spans="1:12" x14ac:dyDescent="0.25">
      <c r="A714" s="28"/>
      <c r="B714" s="28"/>
      <c r="C714" s="28"/>
      <c r="D714" s="28"/>
      <c r="E714" s="28"/>
      <c r="F714" s="28"/>
      <c r="G714" s="28"/>
      <c r="H714" s="28"/>
      <c r="I714" s="28"/>
      <c r="J714" s="28"/>
      <c r="K714" s="28"/>
      <c r="L714" s="28"/>
    </row>
    <row r="715" spans="1:12" x14ac:dyDescent="0.25">
      <c r="A715" s="28"/>
      <c r="B715" s="28"/>
      <c r="C715" s="28"/>
      <c r="D715" s="28"/>
      <c r="E715" s="28"/>
      <c r="F715" s="28"/>
      <c r="G715" s="28"/>
      <c r="H715" s="28"/>
      <c r="I715" s="28"/>
      <c r="J715" s="28"/>
      <c r="K715" s="28"/>
      <c r="L715" s="28"/>
    </row>
    <row r="716" spans="1:12" x14ac:dyDescent="0.25">
      <c r="A716" s="28"/>
      <c r="B716" s="28"/>
      <c r="C716" s="28"/>
      <c r="D716" s="28"/>
      <c r="E716" s="28"/>
      <c r="F716" s="28"/>
      <c r="G716" s="28"/>
      <c r="H716" s="28"/>
      <c r="I716" s="28"/>
      <c r="J716" s="28"/>
      <c r="K716" s="28"/>
      <c r="L716" s="28"/>
    </row>
    <row r="717" spans="1:12" x14ac:dyDescent="0.25">
      <c r="A717" s="28"/>
      <c r="B717" s="28"/>
      <c r="C717" s="28"/>
      <c r="D717" s="28"/>
      <c r="E717" s="28"/>
      <c r="F717" s="28"/>
      <c r="G717" s="28"/>
      <c r="H717" s="28"/>
      <c r="I717" s="28"/>
      <c r="J717" s="28"/>
      <c r="K717" s="28"/>
      <c r="L717" s="28"/>
    </row>
    <row r="718" spans="1:12" x14ac:dyDescent="0.25">
      <c r="A718" s="28"/>
      <c r="B718" s="28"/>
      <c r="C718" s="28"/>
      <c r="D718" s="28"/>
      <c r="E718" s="28"/>
      <c r="F718" s="28"/>
      <c r="G718" s="28"/>
      <c r="H718" s="28"/>
      <c r="I718" s="28"/>
      <c r="J718" s="28"/>
      <c r="K718" s="28"/>
      <c r="L718" s="28"/>
    </row>
    <row r="719" spans="1:12" x14ac:dyDescent="0.25">
      <c r="A719" s="28"/>
      <c r="B719" s="28"/>
      <c r="C719" s="28"/>
      <c r="D719" s="28"/>
      <c r="E719" s="28"/>
      <c r="F719" s="28"/>
      <c r="G719" s="28"/>
      <c r="H719" s="28"/>
      <c r="I719" s="28"/>
      <c r="J719" s="28"/>
      <c r="K719" s="28"/>
      <c r="L719" s="28"/>
    </row>
    <row r="720" spans="1:12" x14ac:dyDescent="0.25">
      <c r="A720" s="28"/>
      <c r="B720" s="28"/>
      <c r="C720" s="28"/>
      <c r="D720" s="28"/>
      <c r="E720" s="28"/>
      <c r="F720" s="28"/>
      <c r="G720" s="28"/>
      <c r="H720" s="28"/>
      <c r="I720" s="28"/>
      <c r="J720" s="28"/>
      <c r="K720" s="28"/>
      <c r="L720" s="28"/>
    </row>
    <row r="721" spans="1:12" x14ac:dyDescent="0.25">
      <c r="A721" s="28"/>
      <c r="B721" s="28"/>
      <c r="C721" s="28"/>
      <c r="D721" s="28"/>
      <c r="E721" s="28"/>
      <c r="F721" s="28"/>
      <c r="G721" s="28"/>
      <c r="H721" s="28"/>
      <c r="I721" s="28"/>
      <c r="J721" s="28"/>
      <c r="K721" s="28"/>
      <c r="L721" s="28"/>
    </row>
    <row r="722" spans="1:12" x14ac:dyDescent="0.25">
      <c r="A722" s="28"/>
      <c r="B722" s="28"/>
      <c r="C722" s="28"/>
      <c r="D722" s="28"/>
      <c r="E722" s="28"/>
      <c r="F722" s="28"/>
      <c r="G722" s="28"/>
      <c r="H722" s="28"/>
      <c r="I722" s="28"/>
      <c r="J722" s="28"/>
      <c r="K722" s="28"/>
      <c r="L722" s="28"/>
    </row>
    <row r="723" spans="1:12" x14ac:dyDescent="0.25">
      <c r="A723" s="28"/>
      <c r="B723" s="28"/>
      <c r="C723" s="28"/>
      <c r="D723" s="28"/>
      <c r="E723" s="28"/>
      <c r="F723" s="28"/>
      <c r="G723" s="28"/>
      <c r="H723" s="28"/>
      <c r="I723" s="28"/>
      <c r="J723" s="28"/>
      <c r="K723" s="28"/>
      <c r="L723" s="28"/>
    </row>
    <row r="724" spans="1:12" x14ac:dyDescent="0.25">
      <c r="A724" s="28"/>
      <c r="B724" s="28"/>
      <c r="C724" s="28"/>
      <c r="D724" s="28"/>
      <c r="E724" s="28"/>
      <c r="F724" s="28"/>
      <c r="G724" s="28"/>
      <c r="H724" s="28"/>
      <c r="I724" s="28"/>
      <c r="J724" s="28"/>
      <c r="K724" s="28"/>
      <c r="L724" s="28"/>
    </row>
    <row r="725" spans="1:12" x14ac:dyDescent="0.25">
      <c r="A725" s="28"/>
      <c r="B725" s="28"/>
      <c r="C725" s="28"/>
      <c r="D725" s="28"/>
      <c r="E725" s="28"/>
      <c r="F725" s="28"/>
      <c r="G725" s="28"/>
      <c r="H725" s="28"/>
      <c r="I725" s="28"/>
      <c r="J725" s="28"/>
      <c r="K725" s="28"/>
      <c r="L725" s="28"/>
    </row>
    <row r="726" spans="1:12" x14ac:dyDescent="0.25">
      <c r="A726" s="28"/>
      <c r="B726" s="28"/>
      <c r="C726" s="28"/>
      <c r="D726" s="28"/>
      <c r="E726" s="28"/>
      <c r="F726" s="28"/>
      <c r="G726" s="28"/>
      <c r="H726" s="28"/>
      <c r="I726" s="28"/>
      <c r="J726" s="28"/>
      <c r="K726" s="28"/>
      <c r="L726" s="28"/>
    </row>
    <row r="727" spans="1:12" x14ac:dyDescent="0.25">
      <c r="A727" s="28"/>
      <c r="B727" s="28"/>
      <c r="C727" s="28"/>
      <c r="D727" s="28"/>
      <c r="E727" s="28"/>
      <c r="F727" s="28"/>
      <c r="G727" s="28"/>
      <c r="H727" s="28"/>
      <c r="I727" s="28"/>
      <c r="J727" s="28"/>
      <c r="K727" s="28"/>
      <c r="L727" s="28"/>
    </row>
    <row r="728" spans="1:12" x14ac:dyDescent="0.25">
      <c r="A728" s="28"/>
      <c r="B728" s="28"/>
      <c r="C728" s="28"/>
      <c r="D728" s="28"/>
      <c r="E728" s="28"/>
      <c r="F728" s="28"/>
      <c r="G728" s="28"/>
      <c r="H728" s="28"/>
      <c r="I728" s="28"/>
      <c r="J728" s="28"/>
      <c r="K728" s="28"/>
      <c r="L728" s="28"/>
    </row>
    <row r="729" spans="1:12" x14ac:dyDescent="0.25">
      <c r="A729" s="28"/>
      <c r="B729" s="28"/>
      <c r="C729" s="28"/>
      <c r="D729" s="28"/>
      <c r="E729" s="28"/>
      <c r="F729" s="28"/>
      <c r="G729" s="28"/>
      <c r="H729" s="28"/>
      <c r="I729" s="28"/>
      <c r="J729" s="28"/>
      <c r="K729" s="28"/>
      <c r="L729" s="28"/>
    </row>
    <row r="730" spans="1:12" x14ac:dyDescent="0.25">
      <c r="A730" s="28"/>
      <c r="B730" s="28"/>
      <c r="C730" s="28"/>
      <c r="D730" s="28"/>
      <c r="E730" s="28"/>
      <c r="F730" s="28"/>
      <c r="G730" s="28"/>
      <c r="H730" s="28"/>
      <c r="I730" s="28"/>
      <c r="J730" s="28"/>
      <c r="K730" s="28"/>
      <c r="L730" s="28"/>
    </row>
    <row r="731" spans="1:12" x14ac:dyDescent="0.25">
      <c r="A731" s="28"/>
      <c r="B731" s="28"/>
      <c r="C731" s="28"/>
      <c r="D731" s="28"/>
      <c r="E731" s="28"/>
      <c r="F731" s="28"/>
      <c r="G731" s="28"/>
      <c r="H731" s="28"/>
      <c r="I731" s="28"/>
      <c r="J731" s="28"/>
      <c r="K731" s="28"/>
      <c r="L731" s="28"/>
    </row>
    <row r="732" spans="1:12" x14ac:dyDescent="0.25">
      <c r="A732" s="28"/>
      <c r="B732" s="28"/>
      <c r="C732" s="28"/>
      <c r="D732" s="28"/>
      <c r="E732" s="28"/>
      <c r="F732" s="28"/>
      <c r="G732" s="28"/>
      <c r="H732" s="28"/>
      <c r="I732" s="28"/>
      <c r="J732" s="28"/>
      <c r="K732" s="28"/>
      <c r="L732" s="28"/>
    </row>
    <row r="733" spans="1:12" x14ac:dyDescent="0.25">
      <c r="A733" s="28"/>
      <c r="B733" s="28"/>
      <c r="C733" s="28"/>
      <c r="D733" s="28"/>
      <c r="E733" s="28"/>
      <c r="F733" s="28"/>
      <c r="G733" s="28"/>
      <c r="H733" s="28"/>
      <c r="I733" s="28"/>
      <c r="J733" s="28"/>
      <c r="K733" s="28"/>
      <c r="L733" s="28"/>
    </row>
    <row r="734" spans="1:12" x14ac:dyDescent="0.25">
      <c r="A734" s="28"/>
      <c r="B734" s="28"/>
      <c r="C734" s="28"/>
      <c r="D734" s="28"/>
      <c r="E734" s="28"/>
      <c r="F734" s="28"/>
      <c r="G734" s="28"/>
      <c r="H734" s="28"/>
      <c r="I734" s="28"/>
      <c r="J734" s="28"/>
      <c r="K734" s="28"/>
      <c r="L734" s="28"/>
    </row>
    <row r="735" spans="1:12" x14ac:dyDescent="0.25">
      <c r="A735" s="28"/>
      <c r="B735" s="28"/>
      <c r="C735" s="28"/>
      <c r="D735" s="28"/>
      <c r="E735" s="28"/>
      <c r="F735" s="28"/>
      <c r="G735" s="28"/>
      <c r="H735" s="28"/>
      <c r="I735" s="28"/>
      <c r="J735" s="28"/>
      <c r="K735" s="28"/>
      <c r="L735" s="28"/>
    </row>
    <row r="736" spans="1:12" x14ac:dyDescent="0.25">
      <c r="A736" s="28"/>
      <c r="B736" s="28"/>
      <c r="C736" s="28"/>
      <c r="D736" s="28"/>
      <c r="E736" s="28"/>
      <c r="F736" s="28"/>
      <c r="G736" s="28"/>
      <c r="H736" s="28"/>
      <c r="I736" s="28"/>
      <c r="J736" s="28"/>
      <c r="K736" s="28"/>
      <c r="L736" s="28"/>
    </row>
    <row r="737" spans="1:12" x14ac:dyDescent="0.25">
      <c r="A737" s="28"/>
      <c r="B737" s="28"/>
      <c r="C737" s="28"/>
      <c r="D737" s="28"/>
      <c r="E737" s="28"/>
      <c r="F737" s="28"/>
      <c r="G737" s="28"/>
      <c r="H737" s="28"/>
      <c r="I737" s="28"/>
      <c r="J737" s="28"/>
      <c r="K737" s="28"/>
      <c r="L737" s="28"/>
    </row>
    <row r="738" spans="1:12" x14ac:dyDescent="0.25">
      <c r="A738" s="28"/>
      <c r="B738" s="28"/>
      <c r="C738" s="28"/>
      <c r="D738" s="28"/>
      <c r="E738" s="28"/>
      <c r="F738" s="28"/>
      <c r="G738" s="28"/>
      <c r="H738" s="28"/>
      <c r="I738" s="28"/>
      <c r="J738" s="28"/>
      <c r="K738" s="28"/>
      <c r="L738" s="28"/>
    </row>
    <row r="739" spans="1:12" x14ac:dyDescent="0.25">
      <c r="A739" s="28"/>
      <c r="B739" s="28"/>
      <c r="C739" s="28"/>
      <c r="D739" s="28"/>
      <c r="E739" s="28"/>
      <c r="F739" s="28"/>
      <c r="G739" s="28"/>
      <c r="H739" s="28"/>
      <c r="I739" s="28"/>
      <c r="J739" s="28"/>
      <c r="K739" s="28"/>
      <c r="L739" s="28"/>
    </row>
    <row r="740" spans="1:12" x14ac:dyDescent="0.25">
      <c r="A740" s="28"/>
      <c r="B740" s="28"/>
      <c r="C740" s="28"/>
      <c r="D740" s="28"/>
      <c r="E740" s="28"/>
      <c r="F740" s="28"/>
      <c r="G740" s="28"/>
      <c r="H740" s="28"/>
      <c r="I740" s="28"/>
      <c r="J740" s="28"/>
      <c r="K740" s="28"/>
      <c r="L740" s="28"/>
    </row>
    <row r="741" spans="1:12" x14ac:dyDescent="0.25">
      <c r="A741" s="28"/>
      <c r="B741" s="28"/>
      <c r="C741" s="28"/>
      <c r="D741" s="28"/>
      <c r="E741" s="28"/>
      <c r="F741" s="28"/>
      <c r="G741" s="28"/>
      <c r="H741" s="28"/>
      <c r="I741" s="28"/>
      <c r="J741" s="28"/>
      <c r="K741" s="28"/>
      <c r="L741" s="28"/>
    </row>
    <row r="742" spans="1:12" x14ac:dyDescent="0.25">
      <c r="A742" s="28"/>
      <c r="B742" s="28"/>
      <c r="C742" s="28"/>
      <c r="D742" s="28"/>
      <c r="E742" s="28"/>
      <c r="F742" s="28"/>
      <c r="G742" s="28"/>
      <c r="H742" s="28"/>
      <c r="I742" s="28"/>
      <c r="J742" s="28"/>
      <c r="K742" s="28"/>
      <c r="L742" s="28"/>
    </row>
    <row r="743" spans="1:12" x14ac:dyDescent="0.25">
      <c r="A743" s="28"/>
      <c r="B743" s="28"/>
      <c r="C743" s="28"/>
      <c r="D743" s="28"/>
      <c r="E743" s="28"/>
      <c r="F743" s="28"/>
      <c r="G743" s="28"/>
      <c r="H743" s="28"/>
      <c r="I743" s="28"/>
      <c r="J743" s="28"/>
      <c r="K743" s="28"/>
      <c r="L743" s="28"/>
    </row>
    <row r="744" spans="1:12" x14ac:dyDescent="0.25">
      <c r="A744" s="28"/>
      <c r="B744" s="28"/>
      <c r="C744" s="28"/>
      <c r="D744" s="28"/>
      <c r="E744" s="28"/>
      <c r="F744" s="28"/>
      <c r="G744" s="28"/>
      <c r="H744" s="28"/>
      <c r="I744" s="28"/>
      <c r="J744" s="28"/>
      <c r="K744" s="28"/>
      <c r="L744" s="28"/>
    </row>
    <row r="745" spans="1:12" x14ac:dyDescent="0.25">
      <c r="A745" s="28"/>
      <c r="B745" s="28"/>
      <c r="C745" s="28"/>
      <c r="D745" s="28"/>
      <c r="E745" s="28"/>
      <c r="F745" s="28"/>
      <c r="G745" s="28"/>
      <c r="H745" s="28"/>
      <c r="I745" s="28"/>
      <c r="J745" s="28"/>
      <c r="K745" s="28"/>
      <c r="L745" s="28"/>
    </row>
    <row r="746" spans="1:12" x14ac:dyDescent="0.25">
      <c r="A746" s="28"/>
      <c r="B746" s="28"/>
      <c r="C746" s="28"/>
      <c r="D746" s="28"/>
      <c r="E746" s="28"/>
      <c r="F746" s="28"/>
      <c r="G746" s="28"/>
      <c r="H746" s="28"/>
      <c r="I746" s="28"/>
      <c r="J746" s="28"/>
      <c r="K746" s="28"/>
      <c r="L746" s="28"/>
    </row>
    <row r="747" spans="1:12" x14ac:dyDescent="0.25">
      <c r="A747" s="28"/>
      <c r="B747" s="28"/>
      <c r="C747" s="28"/>
      <c r="D747" s="28"/>
      <c r="E747" s="28"/>
      <c r="F747" s="28"/>
      <c r="G747" s="28"/>
      <c r="H747" s="28"/>
      <c r="I747" s="28"/>
      <c r="J747" s="28"/>
      <c r="K747" s="28"/>
      <c r="L747" s="28"/>
    </row>
    <row r="748" spans="1:12" x14ac:dyDescent="0.25">
      <c r="A748" s="28"/>
      <c r="B748" s="28"/>
      <c r="C748" s="28"/>
      <c r="D748" s="28"/>
      <c r="E748" s="28"/>
      <c r="F748" s="28"/>
      <c r="G748" s="28"/>
      <c r="H748" s="28"/>
      <c r="I748" s="28"/>
      <c r="J748" s="28"/>
      <c r="K748" s="28"/>
      <c r="L748" s="28"/>
    </row>
    <row r="749" spans="1:12" x14ac:dyDescent="0.25">
      <c r="A749" s="28"/>
      <c r="B749" s="28"/>
      <c r="C749" s="28"/>
      <c r="D749" s="28"/>
      <c r="E749" s="28"/>
      <c r="F749" s="28"/>
      <c r="G749" s="28"/>
      <c r="H749" s="28"/>
      <c r="I749" s="28"/>
      <c r="J749" s="28"/>
      <c r="K749" s="28"/>
      <c r="L749" s="28"/>
    </row>
    <row r="750" spans="1:12" x14ac:dyDescent="0.25">
      <c r="A750" s="28"/>
      <c r="B750" s="28"/>
      <c r="C750" s="28"/>
      <c r="D750" s="28"/>
      <c r="E750" s="28"/>
      <c r="F750" s="28"/>
      <c r="G750" s="28"/>
      <c r="H750" s="28"/>
      <c r="I750" s="28"/>
      <c r="J750" s="28"/>
      <c r="K750" s="28"/>
      <c r="L750" s="28"/>
    </row>
    <row r="751" spans="1:12" x14ac:dyDescent="0.25">
      <c r="A751" s="28"/>
      <c r="B751" s="28"/>
      <c r="C751" s="28"/>
      <c r="D751" s="28"/>
      <c r="E751" s="28"/>
      <c r="F751" s="28"/>
      <c r="G751" s="28"/>
      <c r="H751" s="28"/>
      <c r="I751" s="28"/>
      <c r="J751" s="28"/>
      <c r="K751" s="28"/>
      <c r="L751" s="28"/>
    </row>
    <row r="752" spans="1:12" x14ac:dyDescent="0.25">
      <c r="A752" s="28"/>
      <c r="B752" s="28"/>
      <c r="C752" s="28"/>
      <c r="D752" s="28"/>
      <c r="E752" s="28"/>
      <c r="F752" s="28"/>
      <c r="G752" s="28"/>
      <c r="H752" s="28"/>
      <c r="I752" s="28"/>
      <c r="J752" s="28"/>
      <c r="K752" s="28"/>
      <c r="L752" s="28"/>
    </row>
    <row r="753" spans="1:12" x14ac:dyDescent="0.25">
      <c r="A753" s="28"/>
      <c r="B753" s="28"/>
      <c r="C753" s="28"/>
      <c r="D753" s="28"/>
      <c r="E753" s="28"/>
      <c r="F753" s="28"/>
      <c r="G753" s="28"/>
      <c r="H753" s="28"/>
      <c r="I753" s="28"/>
      <c r="J753" s="28"/>
      <c r="K753" s="28"/>
      <c r="L753" s="28"/>
    </row>
    <row r="754" spans="1:12" x14ac:dyDescent="0.25">
      <c r="A754" s="28"/>
      <c r="B754" s="28"/>
      <c r="C754" s="28"/>
      <c r="D754" s="28"/>
      <c r="E754" s="28"/>
      <c r="F754" s="28"/>
      <c r="G754" s="28"/>
      <c r="H754" s="28"/>
      <c r="I754" s="28"/>
      <c r="J754" s="28"/>
      <c r="K754" s="28"/>
      <c r="L754" s="28"/>
    </row>
    <row r="755" spans="1:12" x14ac:dyDescent="0.25">
      <c r="A755" s="28"/>
      <c r="B755" s="28"/>
      <c r="C755" s="28"/>
      <c r="D755" s="28"/>
      <c r="E755" s="28"/>
      <c r="F755" s="28"/>
      <c r="G755" s="28"/>
      <c r="H755" s="28"/>
      <c r="I755" s="28"/>
      <c r="J755" s="28"/>
      <c r="K755" s="28"/>
      <c r="L755" s="28"/>
    </row>
    <row r="756" spans="1:12" x14ac:dyDescent="0.25">
      <c r="A756" s="28"/>
      <c r="B756" s="28"/>
      <c r="C756" s="28"/>
      <c r="D756" s="28"/>
      <c r="E756" s="28"/>
      <c r="F756" s="28"/>
      <c r="G756" s="28"/>
      <c r="H756" s="28"/>
      <c r="I756" s="28"/>
      <c r="J756" s="28"/>
      <c r="K756" s="28"/>
      <c r="L756" s="28"/>
    </row>
    <row r="757" spans="1:12" x14ac:dyDescent="0.25">
      <c r="A757" s="28"/>
      <c r="B757" s="28"/>
      <c r="C757" s="28"/>
      <c r="D757" s="28"/>
      <c r="E757" s="28"/>
      <c r="F757" s="28"/>
      <c r="G757" s="28"/>
      <c r="H757" s="28"/>
      <c r="I757" s="28"/>
      <c r="J757" s="28"/>
      <c r="K757" s="28"/>
      <c r="L757" s="28"/>
    </row>
    <row r="758" spans="1:12" x14ac:dyDescent="0.25">
      <c r="A758" s="28"/>
      <c r="B758" s="28"/>
      <c r="C758" s="28"/>
      <c r="D758" s="28"/>
      <c r="E758" s="28"/>
      <c r="F758" s="28"/>
      <c r="G758" s="28"/>
      <c r="H758" s="28"/>
      <c r="I758" s="28"/>
      <c r="J758" s="28"/>
      <c r="K758" s="28"/>
      <c r="L758" s="28"/>
    </row>
    <row r="759" spans="1:12" x14ac:dyDescent="0.25">
      <c r="A759" s="28"/>
      <c r="B759" s="28"/>
      <c r="C759" s="28"/>
      <c r="D759" s="28"/>
      <c r="E759" s="28"/>
      <c r="F759" s="28"/>
      <c r="G759" s="28"/>
      <c r="H759" s="28"/>
      <c r="I759" s="28"/>
      <c r="J759" s="28"/>
      <c r="K759" s="28"/>
      <c r="L759" s="28"/>
    </row>
    <row r="760" spans="1:12" x14ac:dyDescent="0.25">
      <c r="A760" s="28"/>
      <c r="B760" s="28"/>
      <c r="C760" s="28"/>
      <c r="D760" s="28"/>
      <c r="E760" s="28"/>
      <c r="F760" s="28"/>
      <c r="G760" s="28"/>
      <c r="H760" s="28"/>
      <c r="I760" s="28"/>
      <c r="J760" s="28"/>
      <c r="K760" s="28"/>
      <c r="L760" s="28"/>
    </row>
    <row r="761" spans="1:12" x14ac:dyDescent="0.25">
      <c r="A761" s="28"/>
      <c r="B761" s="28"/>
      <c r="C761" s="28"/>
      <c r="D761" s="28"/>
      <c r="E761" s="28"/>
      <c r="F761" s="28"/>
      <c r="G761" s="28"/>
      <c r="H761" s="28"/>
      <c r="I761" s="28"/>
      <c r="J761" s="28"/>
      <c r="K761" s="28"/>
      <c r="L761" s="28"/>
    </row>
    <row r="762" spans="1:12" x14ac:dyDescent="0.25">
      <c r="A762" s="28"/>
      <c r="B762" s="28"/>
      <c r="C762" s="28"/>
      <c r="D762" s="28"/>
      <c r="E762" s="28"/>
      <c r="F762" s="28"/>
      <c r="G762" s="28"/>
      <c r="H762" s="28"/>
      <c r="I762" s="28"/>
      <c r="J762" s="28"/>
      <c r="K762" s="28"/>
      <c r="L762" s="28"/>
    </row>
    <row r="763" spans="1:12" x14ac:dyDescent="0.25">
      <c r="A763" s="28"/>
      <c r="B763" s="28"/>
      <c r="C763" s="28"/>
      <c r="D763" s="28"/>
      <c r="E763" s="28"/>
      <c r="F763" s="28"/>
      <c r="G763" s="28"/>
      <c r="H763" s="28"/>
      <c r="I763" s="28"/>
      <c r="J763" s="28"/>
      <c r="K763" s="28"/>
      <c r="L763" s="28"/>
    </row>
    <row r="764" spans="1:12" x14ac:dyDescent="0.25">
      <c r="A764" s="28"/>
      <c r="B764" s="28"/>
      <c r="C764" s="28"/>
      <c r="D764" s="28"/>
      <c r="E764" s="28"/>
      <c r="F764" s="28"/>
      <c r="G764" s="28"/>
      <c r="H764" s="28"/>
      <c r="I764" s="28"/>
      <c r="J764" s="28"/>
      <c r="K764" s="28"/>
      <c r="L764" s="28"/>
    </row>
    <row r="765" spans="1:12" x14ac:dyDescent="0.25">
      <c r="A765" s="28"/>
      <c r="B765" s="28"/>
      <c r="C765" s="28"/>
      <c r="D765" s="28"/>
      <c r="E765" s="28"/>
      <c r="F765" s="28"/>
      <c r="G765" s="28"/>
      <c r="H765" s="28"/>
      <c r="I765" s="28"/>
      <c r="J765" s="28"/>
      <c r="K765" s="28"/>
      <c r="L765" s="28"/>
    </row>
    <row r="766" spans="1:12" x14ac:dyDescent="0.25">
      <c r="A766" s="28"/>
      <c r="B766" s="28"/>
      <c r="C766" s="28"/>
      <c r="D766" s="28"/>
      <c r="E766" s="28"/>
      <c r="F766" s="28"/>
      <c r="G766" s="28"/>
      <c r="H766" s="28"/>
      <c r="I766" s="28"/>
      <c r="J766" s="28"/>
      <c r="K766" s="28"/>
      <c r="L766" s="28"/>
    </row>
    <row r="767" spans="1:12" x14ac:dyDescent="0.25">
      <c r="A767" s="28"/>
      <c r="B767" s="28"/>
      <c r="C767" s="28"/>
      <c r="D767" s="28"/>
      <c r="E767" s="28"/>
      <c r="F767" s="28"/>
      <c r="G767" s="28"/>
      <c r="H767" s="28"/>
      <c r="I767" s="28"/>
      <c r="J767" s="28"/>
      <c r="K767" s="28"/>
      <c r="L767" s="28"/>
    </row>
    <row r="768" spans="1:12" x14ac:dyDescent="0.25">
      <c r="A768" s="28"/>
      <c r="B768" s="28"/>
      <c r="C768" s="28"/>
      <c r="D768" s="28"/>
      <c r="E768" s="28"/>
      <c r="F768" s="28"/>
      <c r="G768" s="28"/>
      <c r="H768" s="28"/>
      <c r="I768" s="28"/>
      <c r="J768" s="28"/>
      <c r="K768" s="28"/>
      <c r="L768" s="28"/>
    </row>
    <row r="769" spans="1:12" x14ac:dyDescent="0.25">
      <c r="A769" s="28"/>
      <c r="B769" s="28"/>
      <c r="C769" s="28"/>
      <c r="D769" s="28"/>
      <c r="E769" s="28"/>
      <c r="F769" s="28"/>
      <c r="G769" s="28"/>
      <c r="H769" s="28"/>
      <c r="I769" s="28"/>
      <c r="J769" s="28"/>
      <c r="K769" s="28"/>
      <c r="L769" s="28"/>
    </row>
    <row r="770" spans="1:12" x14ac:dyDescent="0.25">
      <c r="A770" s="28"/>
      <c r="B770" s="28"/>
      <c r="C770" s="28"/>
      <c r="D770" s="28"/>
      <c r="E770" s="28"/>
      <c r="F770" s="28"/>
      <c r="G770" s="28"/>
      <c r="H770" s="28"/>
      <c r="I770" s="28"/>
      <c r="J770" s="28"/>
      <c r="K770" s="28"/>
      <c r="L770" s="28"/>
    </row>
    <row r="771" spans="1:12" x14ac:dyDescent="0.25">
      <c r="A771" s="28"/>
      <c r="B771" s="28"/>
      <c r="C771" s="28"/>
      <c r="D771" s="28"/>
      <c r="E771" s="28"/>
      <c r="F771" s="28"/>
      <c r="G771" s="28"/>
      <c r="H771" s="28"/>
      <c r="I771" s="28"/>
      <c r="J771" s="28"/>
      <c r="K771" s="28"/>
      <c r="L771" s="28"/>
    </row>
    <row r="772" spans="1:12" x14ac:dyDescent="0.25">
      <c r="A772" s="28"/>
      <c r="B772" s="28"/>
      <c r="C772" s="28"/>
      <c r="D772" s="28"/>
      <c r="E772" s="28"/>
      <c r="F772" s="28"/>
      <c r="G772" s="28"/>
      <c r="H772" s="28"/>
      <c r="I772" s="28"/>
      <c r="J772" s="28"/>
      <c r="K772" s="28"/>
      <c r="L772" s="28"/>
    </row>
    <row r="773" spans="1:12" x14ac:dyDescent="0.25">
      <c r="A773" s="28"/>
      <c r="B773" s="28"/>
      <c r="C773" s="28"/>
      <c r="D773" s="28"/>
      <c r="E773" s="28"/>
      <c r="F773" s="28"/>
      <c r="G773" s="28"/>
      <c r="H773" s="28"/>
      <c r="I773" s="28"/>
      <c r="J773" s="28"/>
      <c r="K773" s="28"/>
      <c r="L773" s="28"/>
    </row>
    <row r="774" spans="1:12" x14ac:dyDescent="0.25">
      <c r="A774" s="28"/>
      <c r="B774" s="28"/>
      <c r="C774" s="28"/>
      <c r="D774" s="28"/>
      <c r="E774" s="28"/>
      <c r="F774" s="28"/>
      <c r="G774" s="28"/>
      <c r="H774" s="28"/>
      <c r="I774" s="28"/>
      <c r="J774" s="28"/>
      <c r="K774" s="28"/>
      <c r="L774" s="28"/>
    </row>
    <row r="775" spans="1:12" x14ac:dyDescent="0.25">
      <c r="A775" s="28"/>
      <c r="B775" s="28"/>
      <c r="C775" s="28"/>
      <c r="D775" s="28"/>
      <c r="E775" s="28"/>
      <c r="F775" s="28"/>
      <c r="G775" s="28"/>
      <c r="H775" s="28"/>
      <c r="I775" s="28"/>
      <c r="J775" s="28"/>
      <c r="K775" s="28"/>
      <c r="L775" s="28"/>
    </row>
    <row r="776" spans="1:12" x14ac:dyDescent="0.25">
      <c r="A776" s="28"/>
      <c r="B776" s="28"/>
      <c r="C776" s="28"/>
      <c r="D776" s="28"/>
      <c r="E776" s="28"/>
      <c r="F776" s="28"/>
      <c r="G776" s="28"/>
      <c r="H776" s="28"/>
      <c r="I776" s="28"/>
      <c r="J776" s="28"/>
      <c r="K776" s="28"/>
      <c r="L776" s="28"/>
    </row>
    <row r="777" spans="1:12" x14ac:dyDescent="0.25">
      <c r="A777" s="28"/>
      <c r="B777" s="28"/>
      <c r="C777" s="28"/>
      <c r="D777" s="28"/>
      <c r="E777" s="28"/>
      <c r="F777" s="28"/>
      <c r="G777" s="28"/>
      <c r="H777" s="28"/>
      <c r="I777" s="28"/>
      <c r="J777" s="28"/>
      <c r="K777" s="28"/>
      <c r="L777" s="28"/>
    </row>
    <row r="778" spans="1:12" x14ac:dyDescent="0.25">
      <c r="A778" s="28"/>
      <c r="B778" s="28"/>
      <c r="C778" s="28"/>
      <c r="D778" s="28"/>
      <c r="E778" s="28"/>
      <c r="F778" s="28"/>
      <c r="G778" s="28"/>
      <c r="H778" s="28"/>
      <c r="I778" s="28"/>
      <c r="J778" s="28"/>
      <c r="K778" s="28"/>
      <c r="L778" s="28"/>
    </row>
    <row r="779" spans="1:12" x14ac:dyDescent="0.25">
      <c r="A779" s="28"/>
      <c r="B779" s="28"/>
      <c r="C779" s="28"/>
      <c r="D779" s="28"/>
      <c r="E779" s="28"/>
      <c r="F779" s="28"/>
      <c r="G779" s="28"/>
      <c r="H779" s="28"/>
      <c r="I779" s="28"/>
      <c r="J779" s="28"/>
      <c r="K779" s="28"/>
      <c r="L779" s="28"/>
    </row>
    <row r="780" spans="1:12" x14ac:dyDescent="0.25">
      <c r="A780" s="28"/>
      <c r="B780" s="28"/>
      <c r="C780" s="28"/>
      <c r="D780" s="28"/>
      <c r="E780" s="28"/>
      <c r="F780" s="28"/>
      <c r="G780" s="28"/>
      <c r="H780" s="28"/>
      <c r="I780" s="28"/>
      <c r="J780" s="28"/>
      <c r="K780" s="28"/>
      <c r="L780" s="28"/>
    </row>
    <row r="781" spans="1:12" x14ac:dyDescent="0.25">
      <c r="A781" s="28"/>
      <c r="B781" s="28"/>
      <c r="C781" s="28"/>
      <c r="D781" s="28"/>
      <c r="E781" s="28"/>
      <c r="F781" s="28"/>
      <c r="G781" s="28"/>
      <c r="H781" s="28"/>
      <c r="I781" s="28"/>
      <c r="J781" s="28"/>
      <c r="K781" s="28"/>
      <c r="L781" s="28"/>
    </row>
    <row r="782" spans="1:12" x14ac:dyDescent="0.25">
      <c r="A782" s="28"/>
      <c r="B782" s="28"/>
      <c r="C782" s="28"/>
      <c r="D782" s="28"/>
      <c r="E782" s="28"/>
      <c r="F782" s="28"/>
      <c r="G782" s="28"/>
      <c r="H782" s="28"/>
      <c r="I782" s="28"/>
      <c r="J782" s="28"/>
      <c r="K782" s="28"/>
      <c r="L782" s="28"/>
    </row>
    <row r="783" spans="1:12" x14ac:dyDescent="0.25">
      <c r="A783" s="28"/>
      <c r="B783" s="28"/>
      <c r="C783" s="28"/>
      <c r="D783" s="28"/>
      <c r="E783" s="28"/>
      <c r="F783" s="28"/>
      <c r="G783" s="28"/>
      <c r="H783" s="28"/>
      <c r="I783" s="28"/>
      <c r="J783" s="28"/>
      <c r="K783" s="28"/>
      <c r="L783" s="28"/>
    </row>
    <row r="784" spans="1:12" x14ac:dyDescent="0.25">
      <c r="A784" s="28"/>
      <c r="B784" s="28"/>
      <c r="C784" s="28"/>
      <c r="D784" s="28"/>
      <c r="E784" s="28"/>
      <c r="F784" s="28"/>
      <c r="G784" s="28"/>
      <c r="H784" s="28"/>
      <c r="I784" s="28"/>
      <c r="J784" s="28"/>
      <c r="K784" s="28"/>
      <c r="L784" s="28"/>
    </row>
    <row r="785" spans="1:12" x14ac:dyDescent="0.25">
      <c r="A785" s="28"/>
      <c r="B785" s="28"/>
      <c r="C785" s="28"/>
      <c r="D785" s="28"/>
      <c r="E785" s="28"/>
      <c r="F785" s="28"/>
      <c r="G785" s="28"/>
      <c r="H785" s="28"/>
      <c r="I785" s="28"/>
      <c r="J785" s="28"/>
      <c r="K785" s="28"/>
      <c r="L785" s="28"/>
    </row>
    <row r="786" spans="1:12" x14ac:dyDescent="0.25">
      <c r="A786" s="28"/>
      <c r="B786" s="28"/>
      <c r="C786" s="28"/>
      <c r="D786" s="28"/>
      <c r="E786" s="28"/>
      <c r="F786" s="28"/>
      <c r="G786" s="28"/>
      <c r="H786" s="28"/>
      <c r="I786" s="28"/>
      <c r="J786" s="28"/>
      <c r="K786" s="28"/>
      <c r="L786" s="28"/>
    </row>
    <row r="787" spans="1:12" x14ac:dyDescent="0.25">
      <c r="A787" s="28"/>
      <c r="B787" s="28"/>
      <c r="C787" s="28"/>
      <c r="D787" s="28"/>
      <c r="E787" s="28"/>
      <c r="F787" s="28"/>
      <c r="G787" s="28"/>
      <c r="H787" s="28"/>
      <c r="I787" s="28"/>
      <c r="J787" s="28"/>
      <c r="K787" s="28"/>
      <c r="L787" s="28"/>
    </row>
    <row r="788" spans="1:12" x14ac:dyDescent="0.25">
      <c r="A788" s="28"/>
      <c r="B788" s="28"/>
      <c r="C788" s="28"/>
      <c r="D788" s="28"/>
      <c r="E788" s="28"/>
      <c r="F788" s="28"/>
      <c r="G788" s="28"/>
      <c r="H788" s="28"/>
      <c r="I788" s="28"/>
      <c r="J788" s="28"/>
      <c r="K788" s="28"/>
      <c r="L788" s="28"/>
    </row>
    <row r="789" spans="1:12" x14ac:dyDescent="0.25">
      <c r="A789" s="28"/>
      <c r="B789" s="28"/>
      <c r="C789" s="28"/>
      <c r="D789" s="28"/>
      <c r="E789" s="28"/>
      <c r="F789" s="28"/>
      <c r="G789" s="28"/>
      <c r="H789" s="28"/>
      <c r="I789" s="28"/>
      <c r="J789" s="28"/>
      <c r="K789" s="28"/>
      <c r="L789" s="28"/>
    </row>
    <row r="790" spans="1:12" x14ac:dyDescent="0.25">
      <c r="A790" s="28"/>
      <c r="B790" s="28"/>
      <c r="C790" s="28"/>
      <c r="D790" s="28"/>
      <c r="E790" s="28"/>
      <c r="F790" s="28"/>
      <c r="G790" s="28"/>
      <c r="H790" s="28"/>
      <c r="I790" s="28"/>
      <c r="J790" s="28"/>
      <c r="K790" s="28"/>
      <c r="L790" s="28"/>
    </row>
    <row r="791" spans="1:12" x14ac:dyDescent="0.25">
      <c r="A791" s="28"/>
      <c r="B791" s="28"/>
      <c r="C791" s="28"/>
      <c r="D791" s="28"/>
      <c r="E791" s="28"/>
      <c r="F791" s="28"/>
      <c r="G791" s="28"/>
      <c r="H791" s="28"/>
      <c r="I791" s="28"/>
      <c r="J791" s="28"/>
      <c r="K791" s="28"/>
      <c r="L791" s="28"/>
    </row>
    <row r="792" spans="1:12" x14ac:dyDescent="0.25">
      <c r="A792" s="28"/>
      <c r="B792" s="28"/>
      <c r="C792" s="28"/>
      <c r="D792" s="28"/>
      <c r="E792" s="28"/>
      <c r="F792" s="28"/>
      <c r="G792" s="28"/>
      <c r="H792" s="28"/>
      <c r="I792" s="28"/>
      <c r="J792" s="28"/>
      <c r="K792" s="28"/>
      <c r="L792" s="28"/>
    </row>
    <row r="793" spans="1:12" x14ac:dyDescent="0.25">
      <c r="A793" s="28"/>
      <c r="B793" s="28"/>
      <c r="C793" s="28"/>
      <c r="D793" s="28"/>
      <c r="E793" s="28"/>
      <c r="F793" s="28"/>
      <c r="G793" s="28"/>
      <c r="H793" s="28"/>
      <c r="I793" s="28"/>
      <c r="J793" s="28"/>
      <c r="K793" s="28"/>
      <c r="L793" s="28"/>
    </row>
    <row r="794" spans="1:12" x14ac:dyDescent="0.25">
      <c r="A794" s="28"/>
      <c r="B794" s="28"/>
      <c r="C794" s="28"/>
      <c r="D794" s="28"/>
      <c r="E794" s="28"/>
      <c r="F794" s="28"/>
      <c r="G794" s="28"/>
      <c r="H794" s="28"/>
      <c r="I794" s="28"/>
      <c r="J794" s="28"/>
      <c r="K794" s="28"/>
      <c r="L794" s="28"/>
    </row>
    <row r="795" spans="1:12" x14ac:dyDescent="0.25">
      <c r="A795" s="28"/>
      <c r="B795" s="28"/>
      <c r="C795" s="28"/>
      <c r="D795" s="28"/>
      <c r="E795" s="28"/>
      <c r="F795" s="28"/>
      <c r="G795" s="28"/>
      <c r="H795" s="28"/>
      <c r="I795" s="28"/>
      <c r="J795" s="28"/>
      <c r="K795" s="28"/>
      <c r="L795" s="28"/>
    </row>
  </sheetData>
  <sheetProtection algorithmName="SHA-512" hashValue="yFnTmnqmemHfEYVwLF++cH7o3X3h7N3IFjdB6UDRmZTQ/9zbY+XU1S4GmFwaO7a/RNUxOXRovr/KC1RT3TK6Dg==" saltValue="zAIpYXMU8zcyaYg5Kvk+uw==" spinCount="100000" sheet="1" objects="1" scenarios="1"/>
  <mergeCells count="4">
    <mergeCell ref="B1:K1"/>
    <mergeCell ref="B2:K2"/>
    <mergeCell ref="B3:K3"/>
    <mergeCell ref="B4:K4"/>
  </mergeCells>
  <phoneticPr fontId="5" type="noConversion"/>
  <pageMargins left="0.78740157480314965" right="0.78740157480314965" top="0.98425196850393704" bottom="0.98425196850393704" header="0.51181102362204722" footer="0.51181102362204722"/>
  <pageSetup paperSize="9" scale="74" orientation="portrait" r:id="rId1"/>
  <headerFooter alignWithMargins="0"/>
  <colBreaks count="1" manualBreakCount="1">
    <brk id="1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0000"/>
  </sheetPr>
  <dimension ref="A1:BJ168"/>
  <sheetViews>
    <sheetView workbookViewId="0">
      <pane xSplit="2" ySplit="2" topLeftCell="C65" activePane="bottomRight" state="frozenSplit"/>
      <selection sqref="A1:K1"/>
      <selection pane="topRight" sqref="A1:K1"/>
      <selection pane="bottomLeft" sqref="A1:K1"/>
      <selection pane="bottomRight" activeCell="D78" sqref="D78"/>
    </sheetView>
  </sheetViews>
  <sheetFormatPr baseColWidth="10" defaultRowHeight="13.2" x14ac:dyDescent="0.25"/>
  <cols>
    <col min="1" max="2" width="13.109375" customWidth="1"/>
    <col min="3" max="3" width="6.5546875" customWidth="1"/>
    <col min="4" max="4" width="7.88671875" bestFit="1" customWidth="1"/>
    <col min="5" max="59" width="6.5546875" customWidth="1"/>
  </cols>
  <sheetData>
    <row r="1" spans="1:59" x14ac:dyDescent="0.25">
      <c r="A1" s="1" t="s">
        <v>20</v>
      </c>
      <c r="C1" s="2" t="s">
        <v>21</v>
      </c>
    </row>
    <row r="2" spans="1:59" x14ac:dyDescent="0.25">
      <c r="A2" s="2" t="s">
        <v>22</v>
      </c>
      <c r="B2" s="2" t="s">
        <v>23</v>
      </c>
      <c r="C2">
        <f ca="1">YEAR(TODAY())</f>
        <v>2020</v>
      </c>
      <c r="D2">
        <f ca="1">C2+1</f>
        <v>2021</v>
      </c>
      <c r="E2">
        <f t="shared" ref="E2:AR2" ca="1" si="0">D2+1</f>
        <v>2022</v>
      </c>
      <c r="F2">
        <f t="shared" ca="1" si="0"/>
        <v>2023</v>
      </c>
      <c r="G2">
        <f t="shared" ca="1" si="0"/>
        <v>2024</v>
      </c>
      <c r="H2">
        <f t="shared" ca="1" si="0"/>
        <v>2025</v>
      </c>
      <c r="I2">
        <f t="shared" ca="1" si="0"/>
        <v>2026</v>
      </c>
      <c r="J2">
        <f t="shared" ca="1" si="0"/>
        <v>2027</v>
      </c>
      <c r="K2">
        <f t="shared" ca="1" si="0"/>
        <v>2028</v>
      </c>
      <c r="L2">
        <f t="shared" ca="1" si="0"/>
        <v>2029</v>
      </c>
      <c r="M2">
        <f t="shared" ca="1" si="0"/>
        <v>2030</v>
      </c>
      <c r="N2">
        <f t="shared" ca="1" si="0"/>
        <v>2031</v>
      </c>
      <c r="O2">
        <f t="shared" ca="1" si="0"/>
        <v>2032</v>
      </c>
      <c r="P2">
        <f t="shared" ca="1" si="0"/>
        <v>2033</v>
      </c>
      <c r="Q2">
        <f t="shared" ca="1" si="0"/>
        <v>2034</v>
      </c>
      <c r="R2">
        <f t="shared" ca="1" si="0"/>
        <v>2035</v>
      </c>
      <c r="S2">
        <f t="shared" ca="1" si="0"/>
        <v>2036</v>
      </c>
      <c r="T2">
        <f t="shared" ca="1" si="0"/>
        <v>2037</v>
      </c>
      <c r="U2">
        <f t="shared" ca="1" si="0"/>
        <v>2038</v>
      </c>
      <c r="V2">
        <f t="shared" ca="1" si="0"/>
        <v>2039</v>
      </c>
      <c r="W2">
        <f t="shared" ca="1" si="0"/>
        <v>2040</v>
      </c>
      <c r="X2">
        <f ca="1">W2+1</f>
        <v>2041</v>
      </c>
      <c r="Y2">
        <f t="shared" ca="1" si="0"/>
        <v>2042</v>
      </c>
      <c r="Z2">
        <f t="shared" ca="1" si="0"/>
        <v>2043</v>
      </c>
      <c r="AA2">
        <f t="shared" ca="1" si="0"/>
        <v>2044</v>
      </c>
      <c r="AB2">
        <f t="shared" ca="1" si="0"/>
        <v>2045</v>
      </c>
      <c r="AC2">
        <f t="shared" ca="1" si="0"/>
        <v>2046</v>
      </c>
      <c r="AD2">
        <f t="shared" ca="1" si="0"/>
        <v>2047</v>
      </c>
      <c r="AE2">
        <f t="shared" ca="1" si="0"/>
        <v>2048</v>
      </c>
      <c r="AF2">
        <f t="shared" ca="1" si="0"/>
        <v>2049</v>
      </c>
      <c r="AG2">
        <f t="shared" ca="1" si="0"/>
        <v>2050</v>
      </c>
      <c r="AH2">
        <f t="shared" ca="1" si="0"/>
        <v>2051</v>
      </c>
      <c r="AI2">
        <f t="shared" ca="1" si="0"/>
        <v>2052</v>
      </c>
      <c r="AJ2">
        <f t="shared" ca="1" si="0"/>
        <v>2053</v>
      </c>
      <c r="AK2">
        <f t="shared" ca="1" si="0"/>
        <v>2054</v>
      </c>
      <c r="AL2">
        <f t="shared" ca="1" si="0"/>
        <v>2055</v>
      </c>
      <c r="AM2">
        <f t="shared" ca="1" si="0"/>
        <v>2056</v>
      </c>
      <c r="AN2">
        <f ca="1">AM2+1</f>
        <v>2057</v>
      </c>
      <c r="AO2">
        <f t="shared" ca="1" si="0"/>
        <v>2058</v>
      </c>
      <c r="AP2">
        <f t="shared" ca="1" si="0"/>
        <v>2059</v>
      </c>
      <c r="AQ2">
        <f t="shared" ca="1" si="0"/>
        <v>2060</v>
      </c>
      <c r="AR2">
        <f t="shared" ca="1" si="0"/>
        <v>2061</v>
      </c>
      <c r="AS2">
        <f t="shared" ref="AS2" ca="1" si="1">AR2+1</f>
        <v>2062</v>
      </c>
      <c r="AT2">
        <f t="shared" ref="AT2" ca="1" si="2">AS2+1</f>
        <v>2063</v>
      </c>
      <c r="AU2">
        <f t="shared" ref="AU2" ca="1" si="3">AT2+1</f>
        <v>2064</v>
      </c>
      <c r="AV2">
        <f t="shared" ref="AV2" ca="1" si="4">AU2+1</f>
        <v>2065</v>
      </c>
      <c r="AW2">
        <f t="shared" ref="AW2" ca="1" si="5">AV2+1</f>
        <v>2066</v>
      </c>
      <c r="AX2">
        <f t="shared" ref="AX2" ca="1" si="6">AW2+1</f>
        <v>2067</v>
      </c>
      <c r="AY2">
        <f t="shared" ref="AY2" ca="1" si="7">AX2+1</f>
        <v>2068</v>
      </c>
      <c r="AZ2">
        <f t="shared" ref="AZ2" ca="1" si="8">AY2+1</f>
        <v>2069</v>
      </c>
      <c r="BA2">
        <f t="shared" ref="BA2" ca="1" si="9">AZ2+1</f>
        <v>2070</v>
      </c>
      <c r="BB2">
        <f t="shared" ref="BB2" ca="1" si="10">BA2+1</f>
        <v>2071</v>
      </c>
      <c r="BC2">
        <f t="shared" ref="BC2" ca="1" si="11">BB2+1</f>
        <v>2072</v>
      </c>
      <c r="BD2">
        <f t="shared" ref="BD2" ca="1" si="12">BC2+1</f>
        <v>2073</v>
      </c>
      <c r="BE2">
        <f t="shared" ref="BE2" ca="1" si="13">BD2+1</f>
        <v>2074</v>
      </c>
    </row>
    <row r="3" spans="1:59" x14ac:dyDescent="0.25">
      <c r="A3">
        <v>1942</v>
      </c>
      <c r="B3">
        <f ca="1">YEAR(TODAY())-A3</f>
        <v>78</v>
      </c>
      <c r="C3" s="4">
        <f>'Ihr Demografie-Check'!M20</f>
        <v>0</v>
      </c>
      <c r="D3" s="4">
        <f ca="1">IF($B3&gt;=15,C4+LOOKUP($B3,'Ihr Altersstruktur-Check'!$C$9:$C$14,'Ihr Altersstruktur-Check'!$O$8:$O$13)/LOOKUP($B3,'Ihr Altersstruktur-Check'!$C$9:$C$14,'Ihr Altersstruktur-Check'!$P$8:$P$13),0)</f>
        <v>-0.5</v>
      </c>
      <c r="E3" s="4">
        <f ca="1">IF($B3&gt;=15,D4+LOOKUP($B3,'Ihr Altersstruktur-Check'!$C$9:$C$14,'Ihr Altersstruktur-Check'!$O$8:$O$13)/LOOKUP($B3,'Ihr Altersstruktur-Check'!$C$9:$C$14,'Ihr Altersstruktur-Check'!$P$8:$P$13),0)</f>
        <v>-1</v>
      </c>
      <c r="F3" s="4">
        <f ca="1">IF($B3&gt;=15,E4+LOOKUP($B3,'Ihr Altersstruktur-Check'!$C$9:$C$14,'Ihr Altersstruktur-Check'!$O$8:$O$13)/LOOKUP($B3,'Ihr Altersstruktur-Check'!$C$9:$C$14,'Ihr Altersstruktur-Check'!$P$8:$P$13),0)</f>
        <v>-1.5</v>
      </c>
      <c r="G3" s="4">
        <f ca="1">IF($B3&gt;=15,F4+LOOKUP($B3,'Ihr Altersstruktur-Check'!$C$9:$C$14,'Ihr Altersstruktur-Check'!$O$8:$O$13)/LOOKUP($B3,'Ihr Altersstruktur-Check'!$C$9:$C$14,'Ihr Altersstruktur-Check'!$P$8:$P$13),0)</f>
        <v>-2</v>
      </c>
      <c r="H3" s="4">
        <f ca="1">IF($B3&gt;=15,G4+LOOKUP($B3,'Ihr Altersstruktur-Check'!$C$9:$C$14,'Ihr Altersstruktur-Check'!$O$8:$O$13)/LOOKUP($B3,'Ihr Altersstruktur-Check'!$C$9:$C$14,'Ihr Altersstruktur-Check'!$P$8:$P$13),0)</f>
        <v>-2.5</v>
      </c>
      <c r="I3" s="4">
        <f ca="1">IF($B3&gt;=15,H4+LOOKUP($B3,'Ihr Altersstruktur-Check'!$C$9:$C$14,'Ihr Altersstruktur-Check'!$O$8:$O$13)/LOOKUP($B3,'Ihr Altersstruktur-Check'!$C$9:$C$14,'Ihr Altersstruktur-Check'!$P$8:$P$13),0)</f>
        <v>-3</v>
      </c>
      <c r="J3" s="4">
        <f ca="1">IF($B3&gt;=15,I4+LOOKUP($B3,'Ihr Altersstruktur-Check'!$C$9:$C$14,'Ihr Altersstruktur-Check'!$O$8:$O$13)/LOOKUP($B3,'Ihr Altersstruktur-Check'!$C$9:$C$14,'Ihr Altersstruktur-Check'!$P$8:$P$13),0)</f>
        <v>-3.5</v>
      </c>
      <c r="K3" s="4">
        <f ca="1">IF($B3&gt;=15,J4+LOOKUP($B3,'Ihr Altersstruktur-Check'!$C$9:$C$14,'Ihr Altersstruktur-Check'!$O$8:$O$13)/LOOKUP($B3,'Ihr Altersstruktur-Check'!$C$9:$C$14,'Ihr Altersstruktur-Check'!$P$8:$P$13),0)</f>
        <v>-4</v>
      </c>
      <c r="L3" s="4">
        <f ca="1">IF($B3&gt;=15,K4+LOOKUP($B3,'Ihr Altersstruktur-Check'!$C$9:$C$14,'Ihr Altersstruktur-Check'!$O$8:$O$13)/LOOKUP($B3,'Ihr Altersstruktur-Check'!$C$9:$C$14,'Ihr Altersstruktur-Check'!$P$8:$P$13),0)</f>
        <v>-4.5</v>
      </c>
      <c r="M3" s="4">
        <f ca="1">IF($B3&gt;=15,L4+LOOKUP($B3,'Ihr Altersstruktur-Check'!$C$9:$C$14,'Ihr Altersstruktur-Check'!$O$8:$O$13)/LOOKUP($B3,'Ihr Altersstruktur-Check'!$C$9:$C$14,'Ihr Altersstruktur-Check'!$P$8:$P$13),0)</f>
        <v>-5</v>
      </c>
      <c r="N3" s="4">
        <f ca="1">IF($B3&gt;=15,M4+LOOKUP($B3,'Ihr Altersstruktur-Check'!$C$9:$C$14,'Ihr Altersstruktur-Check'!$O$8:$O$13)/LOOKUP($B3,'Ihr Altersstruktur-Check'!$C$9:$C$14,'Ihr Altersstruktur-Check'!$P$8:$P$13),0)</f>
        <v>-5.5</v>
      </c>
      <c r="O3" s="4">
        <f ca="1">IF($B3&gt;=15,N4+LOOKUP($B3,'Ihr Altersstruktur-Check'!$C$9:$C$14,'Ihr Altersstruktur-Check'!$O$8:$O$13)/LOOKUP($B3,'Ihr Altersstruktur-Check'!$C$9:$C$14,'Ihr Altersstruktur-Check'!$P$8:$P$13),0)</f>
        <v>-6</v>
      </c>
      <c r="P3" s="4">
        <f ca="1">IF($B3&gt;=15,O4+LOOKUP($B3,'Ihr Altersstruktur-Check'!$C$9:$C$14,'Ihr Altersstruktur-Check'!$O$8:$O$13)/LOOKUP($B3,'Ihr Altersstruktur-Check'!$C$9:$C$14,'Ihr Altersstruktur-Check'!$P$8:$P$13),0)</f>
        <v>-6.5</v>
      </c>
      <c r="Q3" s="4">
        <f ca="1">IF($B3&gt;=15,P4+LOOKUP($B3,'Ihr Altersstruktur-Check'!$C$9:$C$14,'Ihr Altersstruktur-Check'!$O$8:$O$13)/LOOKUP($B3,'Ihr Altersstruktur-Check'!$C$9:$C$14,'Ihr Altersstruktur-Check'!$P$8:$P$13),0)</f>
        <v>-7</v>
      </c>
      <c r="R3" s="4">
        <f ca="1">IF($B3&gt;=15,Q4+LOOKUP($B3,'Ihr Altersstruktur-Check'!$C$9:$C$14,'Ihr Altersstruktur-Check'!$O$8:$O$13)/LOOKUP($B3,'Ihr Altersstruktur-Check'!$C$9:$C$14,'Ihr Altersstruktur-Check'!$P$8:$P$13),0)</f>
        <v>-7.5</v>
      </c>
      <c r="S3" s="4">
        <f ca="1">IF($B3&gt;=15,R4+LOOKUP($B3,'Ihr Altersstruktur-Check'!$C$9:$C$14,'Ihr Altersstruktur-Check'!$O$8:$O$13)/LOOKUP($B3,'Ihr Altersstruktur-Check'!$C$9:$C$14,'Ihr Altersstruktur-Check'!$P$8:$P$13),0)</f>
        <v>-8</v>
      </c>
      <c r="T3" s="4">
        <f ca="1">IF($B3&gt;=15,S4+LOOKUP($B3,'Ihr Altersstruktur-Check'!$C$9:$C$14,'Ihr Altersstruktur-Check'!$O$8:$O$13)/LOOKUP($B3,'Ihr Altersstruktur-Check'!$C$9:$C$14,'Ihr Altersstruktur-Check'!$P$8:$P$13),0)</f>
        <v>-8.5</v>
      </c>
      <c r="U3" s="4">
        <f ca="1">IF($B3&gt;=15,T4+LOOKUP($B3,'Ihr Altersstruktur-Check'!$C$9:$C$14,'Ihr Altersstruktur-Check'!$O$8:$O$13)/LOOKUP($B3,'Ihr Altersstruktur-Check'!$C$9:$C$14,'Ihr Altersstruktur-Check'!$P$8:$P$13),0)</f>
        <v>-6</v>
      </c>
      <c r="V3" s="4">
        <f ca="1">IF($B3&gt;=15,U4+LOOKUP($B3,'Ihr Altersstruktur-Check'!$C$9:$C$14,'Ihr Altersstruktur-Check'!$O$8:$O$13)/LOOKUP($B3,'Ihr Altersstruktur-Check'!$C$9:$C$14,'Ihr Altersstruktur-Check'!$P$8:$P$13),0)</f>
        <v>-9.5</v>
      </c>
      <c r="W3" s="4">
        <f ca="1">IF($B3&gt;=15,V4+LOOKUP($B3,'Ihr Altersstruktur-Check'!$C$9:$C$14,'Ihr Altersstruktur-Check'!$O$8:$O$13)/LOOKUP($B3,'Ihr Altersstruktur-Check'!$C$9:$C$14,'Ihr Altersstruktur-Check'!$P$8:$P$13),0)</f>
        <v>-9.4</v>
      </c>
      <c r="X3" s="4">
        <f ca="1">IF($B3&gt;=15,W4+LOOKUP($B3,'Ihr Altersstruktur-Check'!$C$9:$C$14,'Ihr Altersstruktur-Check'!$O$8:$O$13)/LOOKUP($B3,'Ihr Altersstruktur-Check'!$C$9:$C$14,'Ihr Altersstruktur-Check'!$P$8:$P$13),0)</f>
        <v>-9.3000000000000007</v>
      </c>
      <c r="Y3" s="4">
        <f ca="1">IF($B3&gt;=15,X4+LOOKUP($B3,'Ihr Altersstruktur-Check'!$C$9:$C$14,'Ihr Altersstruktur-Check'!$O$8:$O$13)/LOOKUP($B3,'Ihr Altersstruktur-Check'!$C$9:$C$14,'Ihr Altersstruktur-Check'!$P$8:$P$13),0)</f>
        <v>-8.1999999999999993</v>
      </c>
      <c r="Z3" s="4">
        <f ca="1">IF($B3&gt;=15,Y4+LOOKUP($B3,'Ihr Altersstruktur-Check'!$C$9:$C$14,'Ihr Altersstruktur-Check'!$O$8:$O$13)/LOOKUP($B3,'Ihr Altersstruktur-Check'!$C$9:$C$14,'Ihr Altersstruktur-Check'!$P$8:$P$13),0)</f>
        <v>-8.1</v>
      </c>
      <c r="AA3" s="4">
        <f ca="1">IF($B3&gt;=15,Z4+LOOKUP($B3,'Ihr Altersstruktur-Check'!$C$9:$C$14,'Ihr Altersstruktur-Check'!$O$8:$O$13)/LOOKUP($B3,'Ihr Altersstruktur-Check'!$C$9:$C$14,'Ihr Altersstruktur-Check'!$P$8:$P$13),0)</f>
        <v>-8</v>
      </c>
      <c r="AB3" s="4">
        <f ca="1">IF($B3&gt;=15,AA4+LOOKUP($B3,'Ihr Altersstruktur-Check'!$C$9:$C$14,'Ihr Altersstruktur-Check'!$O$8:$O$13)/LOOKUP($B3,'Ihr Altersstruktur-Check'!$C$9:$C$14,'Ihr Altersstruktur-Check'!$P$8:$P$13),0)</f>
        <v>-8.9</v>
      </c>
      <c r="AC3" s="4">
        <f ca="1">IF($B3&gt;=15,AB4+LOOKUP($B3,'Ihr Altersstruktur-Check'!$C$9:$C$14,'Ihr Altersstruktur-Check'!$O$8:$O$13)/LOOKUP($B3,'Ihr Altersstruktur-Check'!$C$9:$C$14,'Ihr Altersstruktur-Check'!$P$8:$P$13),0)</f>
        <v>-8.8000000000000007</v>
      </c>
      <c r="AD3" s="4">
        <f ca="1">IF($B3&gt;=15,AC4+LOOKUP($B3,'Ihr Altersstruktur-Check'!$C$9:$C$14,'Ihr Altersstruktur-Check'!$O$8:$O$13)/LOOKUP($B3,'Ihr Altersstruktur-Check'!$C$9:$C$14,'Ihr Altersstruktur-Check'!$P$8:$P$13),0)</f>
        <v>-8.6999999999999993</v>
      </c>
      <c r="AE3" s="4">
        <f ca="1">IF($B3&gt;=15,AD4+LOOKUP($B3,'Ihr Altersstruktur-Check'!$C$9:$C$14,'Ihr Altersstruktur-Check'!$O$8:$O$13)/LOOKUP($B3,'Ihr Altersstruktur-Check'!$C$9:$C$14,'Ihr Altersstruktur-Check'!$P$8:$P$13),0)</f>
        <v>-8.6</v>
      </c>
      <c r="AF3" s="4">
        <f ca="1">IF($B3&gt;=15,AE4+LOOKUP($B3,'Ihr Altersstruktur-Check'!$C$9:$C$14,'Ihr Altersstruktur-Check'!$O$8:$O$13)/LOOKUP($B3,'Ihr Altersstruktur-Check'!$C$9:$C$14,'Ihr Altersstruktur-Check'!$P$8:$P$13),0)</f>
        <v>-8.5</v>
      </c>
      <c r="AG3" s="4">
        <f ca="1">IF($B3&gt;=15,AF4+LOOKUP($B3,'Ihr Altersstruktur-Check'!$C$9:$C$14,'Ihr Altersstruktur-Check'!$O$8:$O$13)/LOOKUP($B3,'Ihr Altersstruktur-Check'!$C$9:$C$14,'Ihr Altersstruktur-Check'!$P$8:$P$13),0)</f>
        <v>-4.5000000000000036</v>
      </c>
      <c r="AH3" s="4">
        <f ca="1">IF($B3&gt;=15,AG4+LOOKUP($B3,'Ihr Altersstruktur-Check'!$C$9:$C$14,'Ihr Altersstruktur-Check'!$O$8:$O$13)/LOOKUP($B3,'Ihr Altersstruktur-Check'!$C$9:$C$14,'Ihr Altersstruktur-Check'!$P$8:$P$13),0)</f>
        <v>-8.5</v>
      </c>
      <c r="AI3" s="4">
        <f ca="1">IF($B3&gt;=15,AH4+LOOKUP($B3,'Ihr Altersstruktur-Check'!$C$9:$C$14,'Ihr Altersstruktur-Check'!$O$8:$O$13)/LOOKUP($B3,'Ihr Altersstruktur-Check'!$C$9:$C$14,'Ihr Altersstruktur-Check'!$P$8:$P$13),0)</f>
        <v>-8.5</v>
      </c>
      <c r="AJ3" s="4">
        <f ca="1">IF($B3&gt;=15,AI4+LOOKUP($B3,'Ihr Altersstruktur-Check'!$C$9:$C$14,'Ihr Altersstruktur-Check'!$O$8:$O$13)/LOOKUP($B3,'Ihr Altersstruktur-Check'!$C$9:$C$14,'Ihr Altersstruktur-Check'!$P$8:$P$13),0)</f>
        <v>-8.5</v>
      </c>
      <c r="AK3" s="4">
        <f ca="1">IF($B3&gt;=15,AJ4+LOOKUP($B3,'Ihr Altersstruktur-Check'!$C$9:$C$14,'Ihr Altersstruktur-Check'!$O$8:$O$13)/LOOKUP($B3,'Ihr Altersstruktur-Check'!$C$9:$C$14,'Ihr Altersstruktur-Check'!$P$8:$P$13),0)</f>
        <v>-8.5</v>
      </c>
      <c r="AL3" s="4">
        <f ca="1">IF($B3&gt;=15,AK4+LOOKUP($B3,'Ihr Altersstruktur-Check'!$C$9:$C$14,'Ihr Altersstruktur-Check'!$O$8:$O$13)/LOOKUP($B3,'Ihr Altersstruktur-Check'!$C$9:$C$14,'Ihr Altersstruktur-Check'!$P$8:$P$13),0)</f>
        <v>-8.5</v>
      </c>
      <c r="AM3" s="4">
        <f ca="1">IF($B3&gt;=15,AL4+LOOKUP($B3,'Ihr Altersstruktur-Check'!$C$9:$C$14,'Ihr Altersstruktur-Check'!$O$8:$O$13)/LOOKUP($B3,'Ihr Altersstruktur-Check'!$C$9:$C$14,'Ihr Altersstruktur-Check'!$P$8:$P$13),0)</f>
        <v>91.499999999999943</v>
      </c>
      <c r="AN3" s="4">
        <f ca="1">IF($B3&gt;=15,AM4+LOOKUP($B3,'Ihr Altersstruktur-Check'!$C$9:$C$14,'Ihr Altersstruktur-Check'!$O$8:$O$13)/LOOKUP($B3,'Ihr Altersstruktur-Check'!$C$9:$C$14,'Ihr Altersstruktur-Check'!$P$8:$P$13),0)</f>
        <v>-2.5000000000000036</v>
      </c>
      <c r="AO3" s="4">
        <f ca="1">IF($B3&gt;=15,AN4+LOOKUP($B3,'Ihr Altersstruktur-Check'!$C$9:$C$14,'Ihr Altersstruktur-Check'!$O$8:$O$13)/LOOKUP($B3,'Ihr Altersstruktur-Check'!$C$9:$C$14,'Ihr Altersstruktur-Check'!$P$8:$P$13),0)</f>
        <v>-3.5000000000000036</v>
      </c>
      <c r="AP3" s="4">
        <f ca="1">IF($B3&gt;=15,AO4+LOOKUP($B3,'Ihr Altersstruktur-Check'!$C$9:$C$14,'Ihr Altersstruktur-Check'!$O$8:$O$13)/LOOKUP($B3,'Ihr Altersstruktur-Check'!$C$9:$C$14,'Ihr Altersstruktur-Check'!$P$8:$P$13),0)</f>
        <v>-4.5000000000000036</v>
      </c>
      <c r="AQ3" s="4">
        <f ca="1">IF($B3&gt;=15,AP4+LOOKUP($B3,'Ihr Altersstruktur-Check'!$C$9:$C$14,'Ihr Altersstruktur-Check'!$O$8:$O$13)/LOOKUP($B3,'Ihr Altersstruktur-Check'!$C$9:$C$14,'Ihr Altersstruktur-Check'!$P$8:$P$13),0)</f>
        <v>-5.4999999999999991</v>
      </c>
      <c r="AR3" s="4">
        <f ca="1">IF($B3&gt;=15,AQ4+LOOKUP($B3,'Ihr Altersstruktur-Check'!$C$9:$C$14,'Ihr Altersstruktur-Check'!$O$8:$O$13)/LOOKUP($B3,'Ihr Altersstruktur-Check'!$C$9:$C$14,'Ihr Altersstruktur-Check'!$P$8:$P$13),0)</f>
        <v>-6.4999999999999991</v>
      </c>
      <c r="AS3" s="4">
        <f ca="1">IF($B3&gt;=15,AR4+LOOKUP($B3,'Ihr Altersstruktur-Check'!$C$9:$C$14,'Ihr Altersstruktur-Check'!$O$8:$O$13)/LOOKUP($B3,'Ihr Altersstruktur-Check'!$C$9:$C$14,'Ihr Altersstruktur-Check'!$P$8:$P$13),0)</f>
        <v>-7.4999999999999991</v>
      </c>
      <c r="AT3" s="4">
        <f ca="1">IF($B3&gt;=15,AS4+LOOKUP($B3,'Ihr Altersstruktur-Check'!$C$9:$C$14,'Ihr Altersstruktur-Check'!$O$8:$O$13)/LOOKUP($B3,'Ihr Altersstruktur-Check'!$C$9:$C$14,'Ihr Altersstruktur-Check'!$P$8:$P$13),0)</f>
        <v>-8.5</v>
      </c>
      <c r="AU3" s="4">
        <f ca="1">IF($B3&gt;=15,AT4+LOOKUP($B3,'Ihr Altersstruktur-Check'!$C$9:$C$14,'Ihr Altersstruktur-Check'!$O$8:$O$13)/LOOKUP($B3,'Ihr Altersstruktur-Check'!$C$9:$C$14,'Ihr Altersstruktur-Check'!$P$8:$P$13),0)</f>
        <v>-8.5</v>
      </c>
      <c r="AV3" s="4">
        <f ca="1">IF($B3&gt;=15,AU4+LOOKUP($B3,'Ihr Altersstruktur-Check'!$C$9:$C$14,'Ihr Altersstruktur-Check'!$O$8:$O$13)/LOOKUP($B3,'Ihr Altersstruktur-Check'!$C$9:$C$14,'Ihr Altersstruktur-Check'!$P$8:$P$13),0)</f>
        <v>-8.5</v>
      </c>
      <c r="AW3" s="4">
        <f ca="1">IF($B3&gt;=15,AV4+LOOKUP($B3,'Ihr Altersstruktur-Check'!$C$9:$C$14,'Ihr Altersstruktur-Check'!$O$8:$O$13)/LOOKUP($B3,'Ihr Altersstruktur-Check'!$C$9:$C$14,'Ihr Altersstruktur-Check'!$P$8:$P$13),0)</f>
        <v>-3.5000000000000036</v>
      </c>
      <c r="AX3" s="4">
        <f ca="1">IF($B3&gt;=15,AW4+LOOKUP($B3,'Ihr Altersstruktur-Check'!$C$9:$C$14,'Ihr Altersstruktur-Check'!$O$8:$O$13)/LOOKUP($B3,'Ihr Altersstruktur-Check'!$C$9:$C$14,'Ihr Altersstruktur-Check'!$P$8:$P$13),0)</f>
        <v>-8.5</v>
      </c>
      <c r="AY3" s="4">
        <f ca="1">IF($B3&gt;=15,AX4+LOOKUP($B3,'Ihr Altersstruktur-Check'!$C$9:$C$14,'Ihr Altersstruktur-Check'!$O$8:$O$13)/LOOKUP($B3,'Ihr Altersstruktur-Check'!$C$9:$C$14,'Ihr Altersstruktur-Check'!$P$8:$P$13),0)</f>
        <v>-8.5</v>
      </c>
      <c r="AZ3" s="4">
        <f ca="1">IF($B3&gt;=15,AY4+LOOKUP($B3,'Ihr Altersstruktur-Check'!$C$9:$C$14,'Ihr Altersstruktur-Check'!$O$8:$O$13)/LOOKUP($B3,'Ihr Altersstruktur-Check'!$C$9:$C$14,'Ihr Altersstruktur-Check'!$P$8:$P$13),0)</f>
        <v>-8.5</v>
      </c>
      <c r="BA3" s="4">
        <f ca="1">IF($B3&gt;=15,AZ4+LOOKUP($B3,'Ihr Altersstruktur-Check'!$C$9:$C$14,'Ihr Altersstruktur-Check'!$O$8:$O$13)/LOOKUP($B3,'Ihr Altersstruktur-Check'!$C$9:$C$14,'Ihr Altersstruktur-Check'!$P$8:$P$13),0)</f>
        <v>-8.5</v>
      </c>
      <c r="BB3" s="4">
        <f ca="1">IF($B3&gt;=15,BA4+LOOKUP($B3,'Ihr Altersstruktur-Check'!$C$9:$C$14,'Ihr Altersstruktur-Check'!$O$8:$O$13)/LOOKUP($B3,'Ihr Altersstruktur-Check'!$C$9:$C$14,'Ihr Altersstruktur-Check'!$P$8:$P$13),0)</f>
        <v>-8.5</v>
      </c>
      <c r="BC3" s="4">
        <f ca="1">IF($B3&gt;=15,BB4+LOOKUP($B3,'Ihr Altersstruktur-Check'!$C$9:$C$14,'Ihr Altersstruktur-Check'!$O$8:$O$13)/LOOKUP($B3,'Ihr Altersstruktur-Check'!$C$9:$C$14,'Ihr Altersstruktur-Check'!$P$8:$P$13),0)</f>
        <v>-8.5</v>
      </c>
      <c r="BD3" s="4">
        <f ca="1">IF($B3&gt;=15,BC4+LOOKUP($B3,'Ihr Altersstruktur-Check'!$C$9:$C$14,'Ihr Altersstruktur-Check'!$O$8:$O$13)/LOOKUP($B3,'Ihr Altersstruktur-Check'!$C$9:$C$14,'Ihr Altersstruktur-Check'!$P$8:$P$13),0)</f>
        <v>-3.5000000000000036</v>
      </c>
      <c r="BE3" s="4">
        <f ca="1">IF($B3&gt;=15,BD4+LOOKUP($B3,'Ihr Altersstruktur-Check'!$C$9:$C$14,'Ihr Altersstruktur-Check'!$O$8:$O$13)/LOOKUP($B3,'Ihr Altersstruktur-Check'!$C$9:$C$14,'Ihr Altersstruktur-Check'!$P$8:$P$13),0)</f>
        <v>-7.4999999999999991</v>
      </c>
      <c r="BF3" s="4"/>
      <c r="BG3" s="4"/>
    </row>
    <row r="4" spans="1:59" x14ac:dyDescent="0.25">
      <c r="A4">
        <v>1943</v>
      </c>
      <c r="B4">
        <f t="shared" ref="B4:B66" ca="1" si="14">YEAR(TODAY())-A4</f>
        <v>77</v>
      </c>
      <c r="C4" s="4">
        <f>'Ihr Demografie-Check'!M19</f>
        <v>0</v>
      </c>
      <c r="D4" s="4">
        <f ca="1">IF($B4&gt;=15,C5+LOOKUP($B4,'Ihr Altersstruktur-Check'!$C$9:$C$14,'Ihr Altersstruktur-Check'!$O$8:$O$13)/LOOKUP($B4,'Ihr Altersstruktur-Check'!$C$9:$C$14,'Ihr Altersstruktur-Check'!$P$8:$P$13),0)</f>
        <v>-0.5</v>
      </c>
      <c r="E4" s="4">
        <f ca="1">IF($B4&gt;=15,D5+LOOKUP($B4,'Ihr Altersstruktur-Check'!$C$9:$C$14,'Ihr Altersstruktur-Check'!$O$8:$O$13)/LOOKUP($B4,'Ihr Altersstruktur-Check'!$C$9:$C$14,'Ihr Altersstruktur-Check'!$P$8:$P$13),0)</f>
        <v>-1</v>
      </c>
      <c r="F4" s="4">
        <f ca="1">IF($B4&gt;=15,E5+LOOKUP($B4,'Ihr Altersstruktur-Check'!$C$9:$C$14,'Ihr Altersstruktur-Check'!$O$8:$O$13)/LOOKUP($B4,'Ihr Altersstruktur-Check'!$C$9:$C$14,'Ihr Altersstruktur-Check'!$P$8:$P$13),0)</f>
        <v>-1.5</v>
      </c>
      <c r="G4" s="4">
        <f ca="1">IF($B4&gt;=15,F5+LOOKUP($B4,'Ihr Altersstruktur-Check'!$C$9:$C$14,'Ihr Altersstruktur-Check'!$O$8:$O$13)/LOOKUP($B4,'Ihr Altersstruktur-Check'!$C$9:$C$14,'Ihr Altersstruktur-Check'!$P$8:$P$13),0)</f>
        <v>-2</v>
      </c>
      <c r="H4" s="4">
        <f ca="1">IF($B4&gt;=15,G5+LOOKUP($B4,'Ihr Altersstruktur-Check'!$C$9:$C$14,'Ihr Altersstruktur-Check'!$O$8:$O$13)/LOOKUP($B4,'Ihr Altersstruktur-Check'!$C$9:$C$14,'Ihr Altersstruktur-Check'!$P$8:$P$13),0)</f>
        <v>-2.5</v>
      </c>
      <c r="I4" s="4">
        <f ca="1">IF($B4&gt;=15,H5+LOOKUP($B4,'Ihr Altersstruktur-Check'!$C$9:$C$14,'Ihr Altersstruktur-Check'!$O$8:$O$13)/LOOKUP($B4,'Ihr Altersstruktur-Check'!$C$9:$C$14,'Ihr Altersstruktur-Check'!$P$8:$P$13),0)</f>
        <v>-3</v>
      </c>
      <c r="J4" s="4">
        <f ca="1">IF($B4&gt;=15,I5+LOOKUP($B4,'Ihr Altersstruktur-Check'!$C$9:$C$14,'Ihr Altersstruktur-Check'!$O$8:$O$13)/LOOKUP($B4,'Ihr Altersstruktur-Check'!$C$9:$C$14,'Ihr Altersstruktur-Check'!$P$8:$P$13),0)</f>
        <v>-3.5</v>
      </c>
      <c r="K4" s="4">
        <f ca="1">IF($B4&gt;=15,J5+LOOKUP($B4,'Ihr Altersstruktur-Check'!$C$9:$C$14,'Ihr Altersstruktur-Check'!$O$8:$O$13)/LOOKUP($B4,'Ihr Altersstruktur-Check'!$C$9:$C$14,'Ihr Altersstruktur-Check'!$P$8:$P$13),0)</f>
        <v>-4</v>
      </c>
      <c r="L4" s="4">
        <f ca="1">IF($B4&gt;=15,K5+LOOKUP($B4,'Ihr Altersstruktur-Check'!$C$9:$C$14,'Ihr Altersstruktur-Check'!$O$8:$O$13)/LOOKUP($B4,'Ihr Altersstruktur-Check'!$C$9:$C$14,'Ihr Altersstruktur-Check'!$P$8:$P$13),0)</f>
        <v>-4.5</v>
      </c>
      <c r="M4" s="4">
        <f ca="1">IF($B4&gt;=15,L5+LOOKUP($B4,'Ihr Altersstruktur-Check'!$C$9:$C$14,'Ihr Altersstruktur-Check'!$O$8:$O$13)/LOOKUP($B4,'Ihr Altersstruktur-Check'!$C$9:$C$14,'Ihr Altersstruktur-Check'!$P$8:$P$13),0)</f>
        <v>-5</v>
      </c>
      <c r="N4" s="4">
        <f ca="1">IF($B4&gt;=15,M5+LOOKUP($B4,'Ihr Altersstruktur-Check'!$C$9:$C$14,'Ihr Altersstruktur-Check'!$O$8:$O$13)/LOOKUP($B4,'Ihr Altersstruktur-Check'!$C$9:$C$14,'Ihr Altersstruktur-Check'!$P$8:$P$13),0)</f>
        <v>-5.5</v>
      </c>
      <c r="O4" s="4">
        <f ca="1">IF($B4&gt;=15,N5+LOOKUP($B4,'Ihr Altersstruktur-Check'!$C$9:$C$14,'Ihr Altersstruktur-Check'!$O$8:$O$13)/LOOKUP($B4,'Ihr Altersstruktur-Check'!$C$9:$C$14,'Ihr Altersstruktur-Check'!$P$8:$P$13),0)</f>
        <v>-6</v>
      </c>
      <c r="P4" s="4">
        <f ca="1">IF($B4&gt;=15,O5+LOOKUP($B4,'Ihr Altersstruktur-Check'!$C$9:$C$14,'Ihr Altersstruktur-Check'!$O$8:$O$13)/LOOKUP($B4,'Ihr Altersstruktur-Check'!$C$9:$C$14,'Ihr Altersstruktur-Check'!$P$8:$P$13),0)</f>
        <v>-6.5</v>
      </c>
      <c r="Q4" s="4">
        <f ca="1">IF($B4&gt;=15,P5+LOOKUP($B4,'Ihr Altersstruktur-Check'!$C$9:$C$14,'Ihr Altersstruktur-Check'!$O$8:$O$13)/LOOKUP($B4,'Ihr Altersstruktur-Check'!$C$9:$C$14,'Ihr Altersstruktur-Check'!$P$8:$P$13),0)</f>
        <v>-7</v>
      </c>
      <c r="R4" s="4">
        <f ca="1">IF($B4&gt;=15,Q5+LOOKUP($B4,'Ihr Altersstruktur-Check'!$C$9:$C$14,'Ihr Altersstruktur-Check'!$O$8:$O$13)/LOOKUP($B4,'Ihr Altersstruktur-Check'!$C$9:$C$14,'Ihr Altersstruktur-Check'!$P$8:$P$13),0)</f>
        <v>-7.5</v>
      </c>
      <c r="S4" s="4">
        <f ca="1">IF($B4&gt;=15,R5+LOOKUP($B4,'Ihr Altersstruktur-Check'!$C$9:$C$14,'Ihr Altersstruktur-Check'!$O$8:$O$13)/LOOKUP($B4,'Ihr Altersstruktur-Check'!$C$9:$C$14,'Ihr Altersstruktur-Check'!$P$8:$P$13),0)</f>
        <v>-8</v>
      </c>
      <c r="T4" s="4">
        <f ca="1">IF($B4&gt;=15,S5+LOOKUP($B4,'Ihr Altersstruktur-Check'!$C$9:$C$14,'Ihr Altersstruktur-Check'!$O$8:$O$13)/LOOKUP($B4,'Ihr Altersstruktur-Check'!$C$9:$C$14,'Ihr Altersstruktur-Check'!$P$8:$P$13),0)</f>
        <v>-5.5</v>
      </c>
      <c r="U4" s="4">
        <f ca="1">IF($B4&gt;=15,T5+LOOKUP($B4,'Ihr Altersstruktur-Check'!$C$9:$C$14,'Ihr Altersstruktur-Check'!$O$8:$O$13)/LOOKUP($B4,'Ihr Altersstruktur-Check'!$C$9:$C$14,'Ihr Altersstruktur-Check'!$P$8:$P$13),0)</f>
        <v>-9</v>
      </c>
      <c r="V4" s="4">
        <f ca="1">IF($B4&gt;=15,U5+LOOKUP($B4,'Ihr Altersstruktur-Check'!$C$9:$C$14,'Ihr Altersstruktur-Check'!$O$8:$O$13)/LOOKUP($B4,'Ihr Altersstruktur-Check'!$C$9:$C$14,'Ihr Altersstruktur-Check'!$P$8:$P$13),0)</f>
        <v>-8.9</v>
      </c>
      <c r="W4" s="4">
        <f ca="1">IF($B4&gt;=15,V5+LOOKUP($B4,'Ihr Altersstruktur-Check'!$C$9:$C$14,'Ihr Altersstruktur-Check'!$O$8:$O$13)/LOOKUP($B4,'Ihr Altersstruktur-Check'!$C$9:$C$14,'Ihr Altersstruktur-Check'!$P$8:$P$13),0)</f>
        <v>-8.8000000000000007</v>
      </c>
      <c r="X4" s="4">
        <f ca="1">IF($B4&gt;=15,W5+LOOKUP($B4,'Ihr Altersstruktur-Check'!$C$9:$C$14,'Ihr Altersstruktur-Check'!$O$8:$O$13)/LOOKUP($B4,'Ihr Altersstruktur-Check'!$C$9:$C$14,'Ihr Altersstruktur-Check'!$P$8:$P$13),0)</f>
        <v>-7.6999999999999993</v>
      </c>
      <c r="Y4" s="4">
        <f ca="1">IF($B4&gt;=15,X5+LOOKUP($B4,'Ihr Altersstruktur-Check'!$C$9:$C$14,'Ihr Altersstruktur-Check'!$O$8:$O$13)/LOOKUP($B4,'Ihr Altersstruktur-Check'!$C$9:$C$14,'Ihr Altersstruktur-Check'!$P$8:$P$13),0)</f>
        <v>-7.6</v>
      </c>
      <c r="Z4" s="4">
        <f ca="1">IF($B4&gt;=15,Y5+LOOKUP($B4,'Ihr Altersstruktur-Check'!$C$9:$C$14,'Ihr Altersstruktur-Check'!$O$8:$O$13)/LOOKUP($B4,'Ihr Altersstruktur-Check'!$C$9:$C$14,'Ihr Altersstruktur-Check'!$P$8:$P$13),0)</f>
        <v>-7.5</v>
      </c>
      <c r="AA4" s="4">
        <f ca="1">IF($B4&gt;=15,Z5+LOOKUP($B4,'Ihr Altersstruktur-Check'!$C$9:$C$14,'Ihr Altersstruktur-Check'!$O$8:$O$13)/LOOKUP($B4,'Ihr Altersstruktur-Check'!$C$9:$C$14,'Ihr Altersstruktur-Check'!$P$8:$P$13),0)</f>
        <v>-8.4</v>
      </c>
      <c r="AB4" s="4">
        <f ca="1">IF($B4&gt;=15,AA5+LOOKUP($B4,'Ihr Altersstruktur-Check'!$C$9:$C$14,'Ihr Altersstruktur-Check'!$O$8:$O$13)/LOOKUP($B4,'Ihr Altersstruktur-Check'!$C$9:$C$14,'Ihr Altersstruktur-Check'!$P$8:$P$13),0)</f>
        <v>-8.3000000000000007</v>
      </c>
      <c r="AC4" s="4">
        <f ca="1">IF($B4&gt;=15,AB5+LOOKUP($B4,'Ihr Altersstruktur-Check'!$C$9:$C$14,'Ihr Altersstruktur-Check'!$O$8:$O$13)/LOOKUP($B4,'Ihr Altersstruktur-Check'!$C$9:$C$14,'Ihr Altersstruktur-Check'!$P$8:$P$13),0)</f>
        <v>-8.1999999999999993</v>
      </c>
      <c r="AD4" s="4">
        <f ca="1">IF($B4&gt;=15,AC5+LOOKUP($B4,'Ihr Altersstruktur-Check'!$C$9:$C$14,'Ihr Altersstruktur-Check'!$O$8:$O$13)/LOOKUP($B4,'Ihr Altersstruktur-Check'!$C$9:$C$14,'Ihr Altersstruktur-Check'!$P$8:$P$13),0)</f>
        <v>-8.1</v>
      </c>
      <c r="AE4" s="4">
        <f ca="1">IF($B4&gt;=15,AD5+LOOKUP($B4,'Ihr Altersstruktur-Check'!$C$9:$C$14,'Ihr Altersstruktur-Check'!$O$8:$O$13)/LOOKUP($B4,'Ihr Altersstruktur-Check'!$C$9:$C$14,'Ihr Altersstruktur-Check'!$P$8:$P$13),0)</f>
        <v>-8</v>
      </c>
      <c r="AF4" s="4">
        <f ca="1">IF($B4&gt;=15,AE5+LOOKUP($B4,'Ihr Altersstruktur-Check'!$C$9:$C$14,'Ihr Altersstruktur-Check'!$O$8:$O$13)/LOOKUP($B4,'Ihr Altersstruktur-Check'!$C$9:$C$14,'Ihr Altersstruktur-Check'!$P$8:$P$13),0)</f>
        <v>-4.0000000000000036</v>
      </c>
      <c r="AG4" s="4">
        <f ca="1">IF($B4&gt;=15,AF5+LOOKUP($B4,'Ihr Altersstruktur-Check'!$C$9:$C$14,'Ihr Altersstruktur-Check'!$O$8:$O$13)/LOOKUP($B4,'Ihr Altersstruktur-Check'!$C$9:$C$14,'Ihr Altersstruktur-Check'!$P$8:$P$13),0)</f>
        <v>-8</v>
      </c>
      <c r="AH4" s="4">
        <f ca="1">IF($B4&gt;=15,AG5+LOOKUP($B4,'Ihr Altersstruktur-Check'!$C$9:$C$14,'Ihr Altersstruktur-Check'!$O$8:$O$13)/LOOKUP($B4,'Ihr Altersstruktur-Check'!$C$9:$C$14,'Ihr Altersstruktur-Check'!$P$8:$P$13),0)</f>
        <v>-8</v>
      </c>
      <c r="AI4" s="4">
        <f ca="1">IF($B4&gt;=15,AH5+LOOKUP($B4,'Ihr Altersstruktur-Check'!$C$9:$C$14,'Ihr Altersstruktur-Check'!$O$8:$O$13)/LOOKUP($B4,'Ihr Altersstruktur-Check'!$C$9:$C$14,'Ihr Altersstruktur-Check'!$P$8:$P$13),0)</f>
        <v>-8</v>
      </c>
      <c r="AJ4" s="4">
        <f ca="1">IF($B4&gt;=15,AI5+LOOKUP($B4,'Ihr Altersstruktur-Check'!$C$9:$C$14,'Ihr Altersstruktur-Check'!$O$8:$O$13)/LOOKUP($B4,'Ihr Altersstruktur-Check'!$C$9:$C$14,'Ihr Altersstruktur-Check'!$P$8:$P$13),0)</f>
        <v>-8</v>
      </c>
      <c r="AK4" s="4">
        <f ca="1">IF($B4&gt;=15,AJ5+LOOKUP($B4,'Ihr Altersstruktur-Check'!$C$9:$C$14,'Ihr Altersstruktur-Check'!$O$8:$O$13)/LOOKUP($B4,'Ihr Altersstruktur-Check'!$C$9:$C$14,'Ihr Altersstruktur-Check'!$P$8:$P$13),0)</f>
        <v>-8</v>
      </c>
      <c r="AL4" s="4">
        <f ca="1">IF($B4&gt;=15,AK5+LOOKUP($B4,'Ihr Altersstruktur-Check'!$C$9:$C$14,'Ihr Altersstruktur-Check'!$O$8:$O$13)/LOOKUP($B4,'Ihr Altersstruktur-Check'!$C$9:$C$14,'Ihr Altersstruktur-Check'!$P$8:$P$13),0)</f>
        <v>91.999999999999943</v>
      </c>
      <c r="AM4" s="4">
        <f ca="1">IF($B4&gt;=15,AL5+LOOKUP($B4,'Ihr Altersstruktur-Check'!$C$9:$C$14,'Ihr Altersstruktur-Check'!$O$8:$O$13)/LOOKUP($B4,'Ihr Altersstruktur-Check'!$C$9:$C$14,'Ihr Altersstruktur-Check'!$P$8:$P$13),0)</f>
        <v>-2.0000000000000036</v>
      </c>
      <c r="AN4" s="4">
        <f ca="1">IF($B4&gt;=15,AM5+LOOKUP($B4,'Ihr Altersstruktur-Check'!$C$9:$C$14,'Ihr Altersstruktur-Check'!$O$8:$O$13)/LOOKUP($B4,'Ihr Altersstruktur-Check'!$C$9:$C$14,'Ihr Altersstruktur-Check'!$P$8:$P$13),0)</f>
        <v>-3.0000000000000036</v>
      </c>
      <c r="AO4" s="4">
        <f ca="1">IF($B4&gt;=15,AN5+LOOKUP($B4,'Ihr Altersstruktur-Check'!$C$9:$C$14,'Ihr Altersstruktur-Check'!$O$8:$O$13)/LOOKUP($B4,'Ihr Altersstruktur-Check'!$C$9:$C$14,'Ihr Altersstruktur-Check'!$P$8:$P$13),0)</f>
        <v>-4.0000000000000036</v>
      </c>
      <c r="AP4" s="4">
        <f ca="1">IF($B4&gt;=15,AO5+LOOKUP($B4,'Ihr Altersstruktur-Check'!$C$9:$C$14,'Ihr Altersstruktur-Check'!$O$8:$O$13)/LOOKUP($B4,'Ihr Altersstruktur-Check'!$C$9:$C$14,'Ihr Altersstruktur-Check'!$P$8:$P$13),0)</f>
        <v>-4.9999999999999991</v>
      </c>
      <c r="AQ4" s="4">
        <f ca="1">IF($B4&gt;=15,AP5+LOOKUP($B4,'Ihr Altersstruktur-Check'!$C$9:$C$14,'Ihr Altersstruktur-Check'!$O$8:$O$13)/LOOKUP($B4,'Ihr Altersstruktur-Check'!$C$9:$C$14,'Ihr Altersstruktur-Check'!$P$8:$P$13),0)</f>
        <v>-5.9999999999999991</v>
      </c>
      <c r="AR4" s="4">
        <f ca="1">IF($B4&gt;=15,AQ5+LOOKUP($B4,'Ihr Altersstruktur-Check'!$C$9:$C$14,'Ihr Altersstruktur-Check'!$O$8:$O$13)/LOOKUP($B4,'Ihr Altersstruktur-Check'!$C$9:$C$14,'Ihr Altersstruktur-Check'!$P$8:$P$13),0)</f>
        <v>-6.9999999999999991</v>
      </c>
      <c r="AS4" s="4">
        <f ca="1">IF($B4&gt;=15,AR5+LOOKUP($B4,'Ihr Altersstruktur-Check'!$C$9:$C$14,'Ihr Altersstruktur-Check'!$O$8:$O$13)/LOOKUP($B4,'Ihr Altersstruktur-Check'!$C$9:$C$14,'Ihr Altersstruktur-Check'!$P$8:$P$13),0)</f>
        <v>-8</v>
      </c>
      <c r="AT4" s="4">
        <f ca="1">IF($B4&gt;=15,AS5+LOOKUP($B4,'Ihr Altersstruktur-Check'!$C$9:$C$14,'Ihr Altersstruktur-Check'!$O$8:$O$13)/LOOKUP($B4,'Ihr Altersstruktur-Check'!$C$9:$C$14,'Ihr Altersstruktur-Check'!$P$8:$P$13),0)</f>
        <v>-8</v>
      </c>
      <c r="AU4" s="4">
        <f ca="1">IF($B4&gt;=15,AT5+LOOKUP($B4,'Ihr Altersstruktur-Check'!$C$9:$C$14,'Ihr Altersstruktur-Check'!$O$8:$O$13)/LOOKUP($B4,'Ihr Altersstruktur-Check'!$C$9:$C$14,'Ihr Altersstruktur-Check'!$P$8:$P$13),0)</f>
        <v>-8</v>
      </c>
      <c r="AV4" s="4">
        <f ca="1">IF($B4&gt;=15,AU5+LOOKUP($B4,'Ihr Altersstruktur-Check'!$C$9:$C$14,'Ihr Altersstruktur-Check'!$O$8:$O$13)/LOOKUP($B4,'Ihr Altersstruktur-Check'!$C$9:$C$14,'Ihr Altersstruktur-Check'!$P$8:$P$13),0)</f>
        <v>-3.0000000000000036</v>
      </c>
      <c r="AW4" s="4">
        <f ca="1">IF($B4&gt;=15,AV5+LOOKUP($B4,'Ihr Altersstruktur-Check'!$C$9:$C$14,'Ihr Altersstruktur-Check'!$O$8:$O$13)/LOOKUP($B4,'Ihr Altersstruktur-Check'!$C$9:$C$14,'Ihr Altersstruktur-Check'!$P$8:$P$13),0)</f>
        <v>-8</v>
      </c>
      <c r="AX4" s="4">
        <f ca="1">IF($B4&gt;=15,AW5+LOOKUP($B4,'Ihr Altersstruktur-Check'!$C$9:$C$14,'Ihr Altersstruktur-Check'!$O$8:$O$13)/LOOKUP($B4,'Ihr Altersstruktur-Check'!$C$9:$C$14,'Ihr Altersstruktur-Check'!$P$8:$P$13),0)</f>
        <v>-8</v>
      </c>
      <c r="AY4" s="4">
        <f ca="1">IF($B4&gt;=15,AX5+LOOKUP($B4,'Ihr Altersstruktur-Check'!$C$9:$C$14,'Ihr Altersstruktur-Check'!$O$8:$O$13)/LOOKUP($B4,'Ihr Altersstruktur-Check'!$C$9:$C$14,'Ihr Altersstruktur-Check'!$P$8:$P$13),0)</f>
        <v>-8</v>
      </c>
      <c r="AZ4" s="4">
        <f ca="1">IF($B4&gt;=15,AY5+LOOKUP($B4,'Ihr Altersstruktur-Check'!$C$9:$C$14,'Ihr Altersstruktur-Check'!$O$8:$O$13)/LOOKUP($B4,'Ihr Altersstruktur-Check'!$C$9:$C$14,'Ihr Altersstruktur-Check'!$P$8:$P$13),0)</f>
        <v>-8</v>
      </c>
      <c r="BA4" s="4">
        <f ca="1">IF($B4&gt;=15,AZ5+LOOKUP($B4,'Ihr Altersstruktur-Check'!$C$9:$C$14,'Ihr Altersstruktur-Check'!$O$8:$O$13)/LOOKUP($B4,'Ihr Altersstruktur-Check'!$C$9:$C$14,'Ihr Altersstruktur-Check'!$P$8:$P$13),0)</f>
        <v>-8</v>
      </c>
      <c r="BB4" s="4">
        <f ca="1">IF($B4&gt;=15,BA5+LOOKUP($B4,'Ihr Altersstruktur-Check'!$C$9:$C$14,'Ihr Altersstruktur-Check'!$O$8:$O$13)/LOOKUP($B4,'Ihr Altersstruktur-Check'!$C$9:$C$14,'Ihr Altersstruktur-Check'!$P$8:$P$13),0)</f>
        <v>-8</v>
      </c>
      <c r="BC4" s="4">
        <f ca="1">IF($B4&gt;=15,BB5+LOOKUP($B4,'Ihr Altersstruktur-Check'!$C$9:$C$14,'Ihr Altersstruktur-Check'!$O$8:$O$13)/LOOKUP($B4,'Ihr Altersstruktur-Check'!$C$9:$C$14,'Ihr Altersstruktur-Check'!$P$8:$P$13),0)</f>
        <v>-3.0000000000000036</v>
      </c>
      <c r="BD4" s="4">
        <f ca="1">IF($B4&gt;=15,BC5+LOOKUP($B4,'Ihr Altersstruktur-Check'!$C$9:$C$14,'Ihr Altersstruktur-Check'!$O$8:$O$13)/LOOKUP($B4,'Ihr Altersstruktur-Check'!$C$9:$C$14,'Ihr Altersstruktur-Check'!$P$8:$P$13),0)</f>
        <v>-6.9999999999999991</v>
      </c>
      <c r="BE4" s="4">
        <f ca="1">IF($B4&gt;=15,BD5+LOOKUP($B4,'Ihr Altersstruktur-Check'!$C$9:$C$14,'Ihr Altersstruktur-Check'!$O$8:$O$13)/LOOKUP($B4,'Ihr Altersstruktur-Check'!$C$9:$C$14,'Ihr Altersstruktur-Check'!$P$8:$P$13),0)</f>
        <v>-8</v>
      </c>
      <c r="BF4" s="4"/>
      <c r="BG4" s="4"/>
    </row>
    <row r="5" spans="1:59" x14ac:dyDescent="0.25">
      <c r="A5">
        <v>1944</v>
      </c>
      <c r="B5">
        <f t="shared" ca="1" si="14"/>
        <v>76</v>
      </c>
      <c r="C5" s="4">
        <f>'Ihr Demografie-Check'!M18</f>
        <v>0</v>
      </c>
      <c r="D5" s="4">
        <f ca="1">IF($B5&gt;=15,C6+LOOKUP($B5,'Ihr Altersstruktur-Check'!$C$9:$C$14,'Ihr Altersstruktur-Check'!$O$8:$O$13)/LOOKUP($B5,'Ihr Altersstruktur-Check'!$C$9:$C$14,'Ihr Altersstruktur-Check'!$P$8:$P$13),0)</f>
        <v>-0.5</v>
      </c>
      <c r="E5" s="4">
        <f ca="1">IF($B5&gt;=15,D6+LOOKUP($B5,'Ihr Altersstruktur-Check'!$C$9:$C$14,'Ihr Altersstruktur-Check'!$O$8:$O$13)/LOOKUP($B5,'Ihr Altersstruktur-Check'!$C$9:$C$14,'Ihr Altersstruktur-Check'!$P$8:$P$13),0)</f>
        <v>-1</v>
      </c>
      <c r="F5" s="4">
        <f ca="1">IF($B5&gt;=15,E6+LOOKUP($B5,'Ihr Altersstruktur-Check'!$C$9:$C$14,'Ihr Altersstruktur-Check'!$O$8:$O$13)/LOOKUP($B5,'Ihr Altersstruktur-Check'!$C$9:$C$14,'Ihr Altersstruktur-Check'!$P$8:$P$13),0)</f>
        <v>-1.5</v>
      </c>
      <c r="G5" s="4">
        <f ca="1">IF($B5&gt;=15,F6+LOOKUP($B5,'Ihr Altersstruktur-Check'!$C$9:$C$14,'Ihr Altersstruktur-Check'!$O$8:$O$13)/LOOKUP($B5,'Ihr Altersstruktur-Check'!$C$9:$C$14,'Ihr Altersstruktur-Check'!$P$8:$P$13),0)</f>
        <v>-2</v>
      </c>
      <c r="H5" s="4">
        <f ca="1">IF($B5&gt;=15,G6+LOOKUP($B5,'Ihr Altersstruktur-Check'!$C$9:$C$14,'Ihr Altersstruktur-Check'!$O$8:$O$13)/LOOKUP($B5,'Ihr Altersstruktur-Check'!$C$9:$C$14,'Ihr Altersstruktur-Check'!$P$8:$P$13),0)</f>
        <v>-2.5</v>
      </c>
      <c r="I5" s="4">
        <f ca="1">IF($B5&gt;=15,H6+LOOKUP($B5,'Ihr Altersstruktur-Check'!$C$9:$C$14,'Ihr Altersstruktur-Check'!$O$8:$O$13)/LOOKUP($B5,'Ihr Altersstruktur-Check'!$C$9:$C$14,'Ihr Altersstruktur-Check'!$P$8:$P$13),0)</f>
        <v>-3</v>
      </c>
      <c r="J5" s="4">
        <f ca="1">IF($B5&gt;=15,I6+LOOKUP($B5,'Ihr Altersstruktur-Check'!$C$9:$C$14,'Ihr Altersstruktur-Check'!$O$8:$O$13)/LOOKUP($B5,'Ihr Altersstruktur-Check'!$C$9:$C$14,'Ihr Altersstruktur-Check'!$P$8:$P$13),0)</f>
        <v>-3.5</v>
      </c>
      <c r="K5" s="4">
        <f ca="1">IF($B5&gt;=15,J6+LOOKUP($B5,'Ihr Altersstruktur-Check'!$C$9:$C$14,'Ihr Altersstruktur-Check'!$O$8:$O$13)/LOOKUP($B5,'Ihr Altersstruktur-Check'!$C$9:$C$14,'Ihr Altersstruktur-Check'!$P$8:$P$13),0)</f>
        <v>-4</v>
      </c>
      <c r="L5" s="4">
        <f ca="1">IF($B5&gt;=15,K6+LOOKUP($B5,'Ihr Altersstruktur-Check'!$C$9:$C$14,'Ihr Altersstruktur-Check'!$O$8:$O$13)/LOOKUP($B5,'Ihr Altersstruktur-Check'!$C$9:$C$14,'Ihr Altersstruktur-Check'!$P$8:$P$13),0)</f>
        <v>-4.5</v>
      </c>
      <c r="M5" s="4">
        <f ca="1">IF($B5&gt;=15,L6+LOOKUP($B5,'Ihr Altersstruktur-Check'!$C$9:$C$14,'Ihr Altersstruktur-Check'!$O$8:$O$13)/LOOKUP($B5,'Ihr Altersstruktur-Check'!$C$9:$C$14,'Ihr Altersstruktur-Check'!$P$8:$P$13),0)</f>
        <v>-5</v>
      </c>
      <c r="N5" s="4">
        <f ca="1">IF($B5&gt;=15,M6+LOOKUP($B5,'Ihr Altersstruktur-Check'!$C$9:$C$14,'Ihr Altersstruktur-Check'!$O$8:$O$13)/LOOKUP($B5,'Ihr Altersstruktur-Check'!$C$9:$C$14,'Ihr Altersstruktur-Check'!$P$8:$P$13),0)</f>
        <v>-5.5</v>
      </c>
      <c r="O5" s="4">
        <f ca="1">IF($B5&gt;=15,N6+LOOKUP($B5,'Ihr Altersstruktur-Check'!$C$9:$C$14,'Ihr Altersstruktur-Check'!$O$8:$O$13)/LOOKUP($B5,'Ihr Altersstruktur-Check'!$C$9:$C$14,'Ihr Altersstruktur-Check'!$P$8:$P$13),0)</f>
        <v>-6</v>
      </c>
      <c r="P5" s="4">
        <f ca="1">IF($B5&gt;=15,O6+LOOKUP($B5,'Ihr Altersstruktur-Check'!$C$9:$C$14,'Ihr Altersstruktur-Check'!$O$8:$O$13)/LOOKUP($B5,'Ihr Altersstruktur-Check'!$C$9:$C$14,'Ihr Altersstruktur-Check'!$P$8:$P$13),0)</f>
        <v>-6.5</v>
      </c>
      <c r="Q5" s="4">
        <f ca="1">IF($B5&gt;=15,P6+LOOKUP($B5,'Ihr Altersstruktur-Check'!$C$9:$C$14,'Ihr Altersstruktur-Check'!$O$8:$O$13)/LOOKUP($B5,'Ihr Altersstruktur-Check'!$C$9:$C$14,'Ihr Altersstruktur-Check'!$P$8:$P$13),0)</f>
        <v>-7</v>
      </c>
      <c r="R5" s="4">
        <f ca="1">IF($B5&gt;=15,Q6+LOOKUP($B5,'Ihr Altersstruktur-Check'!$C$9:$C$14,'Ihr Altersstruktur-Check'!$O$8:$O$13)/LOOKUP($B5,'Ihr Altersstruktur-Check'!$C$9:$C$14,'Ihr Altersstruktur-Check'!$P$8:$P$13),0)</f>
        <v>-7.5</v>
      </c>
      <c r="S5" s="4">
        <f ca="1">IF($B5&gt;=15,R6+LOOKUP($B5,'Ihr Altersstruktur-Check'!$C$9:$C$14,'Ihr Altersstruktur-Check'!$O$8:$O$13)/LOOKUP($B5,'Ihr Altersstruktur-Check'!$C$9:$C$14,'Ihr Altersstruktur-Check'!$P$8:$P$13),0)</f>
        <v>-5</v>
      </c>
      <c r="T5" s="4">
        <f ca="1">IF($B5&gt;=15,S6+LOOKUP($B5,'Ihr Altersstruktur-Check'!$C$9:$C$14,'Ihr Altersstruktur-Check'!$O$8:$O$13)/LOOKUP($B5,'Ihr Altersstruktur-Check'!$C$9:$C$14,'Ihr Altersstruktur-Check'!$P$8:$P$13),0)</f>
        <v>-8.5</v>
      </c>
      <c r="U5" s="4">
        <f ca="1">IF($B5&gt;=15,T6+LOOKUP($B5,'Ihr Altersstruktur-Check'!$C$9:$C$14,'Ihr Altersstruktur-Check'!$O$8:$O$13)/LOOKUP($B5,'Ihr Altersstruktur-Check'!$C$9:$C$14,'Ihr Altersstruktur-Check'!$P$8:$P$13),0)</f>
        <v>-8.4</v>
      </c>
      <c r="V5" s="4">
        <f ca="1">IF($B5&gt;=15,U6+LOOKUP($B5,'Ihr Altersstruktur-Check'!$C$9:$C$14,'Ihr Altersstruktur-Check'!$O$8:$O$13)/LOOKUP($B5,'Ihr Altersstruktur-Check'!$C$9:$C$14,'Ihr Altersstruktur-Check'!$P$8:$P$13),0)</f>
        <v>-8.3000000000000007</v>
      </c>
      <c r="W5" s="4">
        <f ca="1">IF($B5&gt;=15,V6+LOOKUP($B5,'Ihr Altersstruktur-Check'!$C$9:$C$14,'Ihr Altersstruktur-Check'!$O$8:$O$13)/LOOKUP($B5,'Ihr Altersstruktur-Check'!$C$9:$C$14,'Ihr Altersstruktur-Check'!$P$8:$P$13),0)</f>
        <v>-7.1999999999999993</v>
      </c>
      <c r="X5" s="4">
        <f ca="1">IF($B5&gt;=15,W6+LOOKUP($B5,'Ihr Altersstruktur-Check'!$C$9:$C$14,'Ihr Altersstruktur-Check'!$O$8:$O$13)/LOOKUP($B5,'Ihr Altersstruktur-Check'!$C$9:$C$14,'Ihr Altersstruktur-Check'!$P$8:$P$13),0)</f>
        <v>-7.1</v>
      </c>
      <c r="Y5" s="4">
        <f ca="1">IF($B5&gt;=15,X6+LOOKUP($B5,'Ihr Altersstruktur-Check'!$C$9:$C$14,'Ihr Altersstruktur-Check'!$O$8:$O$13)/LOOKUP($B5,'Ihr Altersstruktur-Check'!$C$9:$C$14,'Ihr Altersstruktur-Check'!$P$8:$P$13),0)</f>
        <v>-7</v>
      </c>
      <c r="Z5" s="4">
        <f ca="1">IF($B5&gt;=15,Y6+LOOKUP($B5,'Ihr Altersstruktur-Check'!$C$9:$C$14,'Ihr Altersstruktur-Check'!$O$8:$O$13)/LOOKUP($B5,'Ihr Altersstruktur-Check'!$C$9:$C$14,'Ihr Altersstruktur-Check'!$P$8:$P$13),0)</f>
        <v>-7.9</v>
      </c>
      <c r="AA5" s="4">
        <f ca="1">IF($B5&gt;=15,Z6+LOOKUP($B5,'Ihr Altersstruktur-Check'!$C$9:$C$14,'Ihr Altersstruktur-Check'!$O$8:$O$13)/LOOKUP($B5,'Ihr Altersstruktur-Check'!$C$9:$C$14,'Ihr Altersstruktur-Check'!$P$8:$P$13),0)</f>
        <v>-7.8</v>
      </c>
      <c r="AB5" s="4">
        <f ca="1">IF($B5&gt;=15,AA6+LOOKUP($B5,'Ihr Altersstruktur-Check'!$C$9:$C$14,'Ihr Altersstruktur-Check'!$O$8:$O$13)/LOOKUP($B5,'Ihr Altersstruktur-Check'!$C$9:$C$14,'Ihr Altersstruktur-Check'!$P$8:$P$13),0)</f>
        <v>-7.7</v>
      </c>
      <c r="AC5" s="4">
        <f ca="1">IF($B5&gt;=15,AB6+LOOKUP($B5,'Ihr Altersstruktur-Check'!$C$9:$C$14,'Ihr Altersstruktur-Check'!$O$8:$O$13)/LOOKUP($B5,'Ihr Altersstruktur-Check'!$C$9:$C$14,'Ihr Altersstruktur-Check'!$P$8:$P$13),0)</f>
        <v>-7.6</v>
      </c>
      <c r="AD5" s="4">
        <f ca="1">IF($B5&gt;=15,AC6+LOOKUP($B5,'Ihr Altersstruktur-Check'!$C$9:$C$14,'Ihr Altersstruktur-Check'!$O$8:$O$13)/LOOKUP($B5,'Ihr Altersstruktur-Check'!$C$9:$C$14,'Ihr Altersstruktur-Check'!$P$8:$P$13),0)</f>
        <v>-7.5</v>
      </c>
      <c r="AE5" s="4">
        <f ca="1">IF($B5&gt;=15,AD6+LOOKUP($B5,'Ihr Altersstruktur-Check'!$C$9:$C$14,'Ihr Altersstruktur-Check'!$O$8:$O$13)/LOOKUP($B5,'Ihr Altersstruktur-Check'!$C$9:$C$14,'Ihr Altersstruktur-Check'!$P$8:$P$13),0)</f>
        <v>-3.5000000000000036</v>
      </c>
      <c r="AF5" s="4">
        <f ca="1">IF($B5&gt;=15,AE6+LOOKUP($B5,'Ihr Altersstruktur-Check'!$C$9:$C$14,'Ihr Altersstruktur-Check'!$O$8:$O$13)/LOOKUP($B5,'Ihr Altersstruktur-Check'!$C$9:$C$14,'Ihr Altersstruktur-Check'!$P$8:$P$13),0)</f>
        <v>-7.5</v>
      </c>
      <c r="AG5" s="4">
        <f ca="1">IF($B5&gt;=15,AF6+LOOKUP($B5,'Ihr Altersstruktur-Check'!$C$9:$C$14,'Ihr Altersstruktur-Check'!$O$8:$O$13)/LOOKUP($B5,'Ihr Altersstruktur-Check'!$C$9:$C$14,'Ihr Altersstruktur-Check'!$P$8:$P$13),0)</f>
        <v>-7.5</v>
      </c>
      <c r="AH5" s="4">
        <f ca="1">IF($B5&gt;=15,AG6+LOOKUP($B5,'Ihr Altersstruktur-Check'!$C$9:$C$14,'Ihr Altersstruktur-Check'!$O$8:$O$13)/LOOKUP($B5,'Ihr Altersstruktur-Check'!$C$9:$C$14,'Ihr Altersstruktur-Check'!$P$8:$P$13),0)</f>
        <v>-7.5</v>
      </c>
      <c r="AI5" s="4">
        <f ca="1">IF($B5&gt;=15,AH6+LOOKUP($B5,'Ihr Altersstruktur-Check'!$C$9:$C$14,'Ihr Altersstruktur-Check'!$O$8:$O$13)/LOOKUP($B5,'Ihr Altersstruktur-Check'!$C$9:$C$14,'Ihr Altersstruktur-Check'!$P$8:$P$13),0)</f>
        <v>-7.5</v>
      </c>
      <c r="AJ5" s="4">
        <f ca="1">IF($B5&gt;=15,AI6+LOOKUP($B5,'Ihr Altersstruktur-Check'!$C$9:$C$14,'Ihr Altersstruktur-Check'!$O$8:$O$13)/LOOKUP($B5,'Ihr Altersstruktur-Check'!$C$9:$C$14,'Ihr Altersstruktur-Check'!$P$8:$P$13),0)</f>
        <v>-7.5</v>
      </c>
      <c r="AK5" s="4">
        <f ca="1">IF($B5&gt;=15,AJ6+LOOKUP($B5,'Ihr Altersstruktur-Check'!$C$9:$C$14,'Ihr Altersstruktur-Check'!$O$8:$O$13)/LOOKUP($B5,'Ihr Altersstruktur-Check'!$C$9:$C$14,'Ihr Altersstruktur-Check'!$P$8:$P$13),0)</f>
        <v>92.499999999999943</v>
      </c>
      <c r="AL5" s="4">
        <f ca="1">IF($B5&gt;=15,AK6+LOOKUP($B5,'Ihr Altersstruktur-Check'!$C$9:$C$14,'Ihr Altersstruktur-Check'!$O$8:$O$13)/LOOKUP($B5,'Ihr Altersstruktur-Check'!$C$9:$C$14,'Ihr Altersstruktur-Check'!$P$8:$P$13),0)</f>
        <v>-1.5000000000000036</v>
      </c>
      <c r="AM5" s="4">
        <f ca="1">IF($B5&gt;=15,AL6+LOOKUP($B5,'Ihr Altersstruktur-Check'!$C$9:$C$14,'Ihr Altersstruktur-Check'!$O$8:$O$13)/LOOKUP($B5,'Ihr Altersstruktur-Check'!$C$9:$C$14,'Ihr Altersstruktur-Check'!$P$8:$P$13),0)</f>
        <v>-2.5000000000000036</v>
      </c>
      <c r="AN5" s="4">
        <f ca="1">IF($B5&gt;=15,AM6+LOOKUP($B5,'Ihr Altersstruktur-Check'!$C$9:$C$14,'Ihr Altersstruktur-Check'!$O$8:$O$13)/LOOKUP($B5,'Ihr Altersstruktur-Check'!$C$9:$C$14,'Ihr Altersstruktur-Check'!$P$8:$P$13),0)</f>
        <v>-3.5000000000000036</v>
      </c>
      <c r="AO5" s="4">
        <f ca="1">IF($B5&gt;=15,AN6+LOOKUP($B5,'Ihr Altersstruktur-Check'!$C$9:$C$14,'Ihr Altersstruktur-Check'!$O$8:$O$13)/LOOKUP($B5,'Ihr Altersstruktur-Check'!$C$9:$C$14,'Ihr Altersstruktur-Check'!$P$8:$P$13),0)</f>
        <v>-4.4999999999999991</v>
      </c>
      <c r="AP5" s="4">
        <f ca="1">IF($B5&gt;=15,AO6+LOOKUP($B5,'Ihr Altersstruktur-Check'!$C$9:$C$14,'Ihr Altersstruktur-Check'!$O$8:$O$13)/LOOKUP($B5,'Ihr Altersstruktur-Check'!$C$9:$C$14,'Ihr Altersstruktur-Check'!$P$8:$P$13),0)</f>
        <v>-5.4999999999999991</v>
      </c>
      <c r="AQ5" s="4">
        <f ca="1">IF($B5&gt;=15,AP6+LOOKUP($B5,'Ihr Altersstruktur-Check'!$C$9:$C$14,'Ihr Altersstruktur-Check'!$O$8:$O$13)/LOOKUP($B5,'Ihr Altersstruktur-Check'!$C$9:$C$14,'Ihr Altersstruktur-Check'!$P$8:$P$13),0)</f>
        <v>-6.4999999999999991</v>
      </c>
      <c r="AR5" s="4">
        <f ca="1">IF($B5&gt;=15,AQ6+LOOKUP($B5,'Ihr Altersstruktur-Check'!$C$9:$C$14,'Ihr Altersstruktur-Check'!$O$8:$O$13)/LOOKUP($B5,'Ihr Altersstruktur-Check'!$C$9:$C$14,'Ihr Altersstruktur-Check'!$P$8:$P$13),0)</f>
        <v>-7.5</v>
      </c>
      <c r="AS5" s="4">
        <f ca="1">IF($B5&gt;=15,AR6+LOOKUP($B5,'Ihr Altersstruktur-Check'!$C$9:$C$14,'Ihr Altersstruktur-Check'!$O$8:$O$13)/LOOKUP($B5,'Ihr Altersstruktur-Check'!$C$9:$C$14,'Ihr Altersstruktur-Check'!$P$8:$P$13),0)</f>
        <v>-7.5</v>
      </c>
      <c r="AT5" s="4">
        <f ca="1">IF($B5&gt;=15,AS6+LOOKUP($B5,'Ihr Altersstruktur-Check'!$C$9:$C$14,'Ihr Altersstruktur-Check'!$O$8:$O$13)/LOOKUP($B5,'Ihr Altersstruktur-Check'!$C$9:$C$14,'Ihr Altersstruktur-Check'!$P$8:$P$13),0)</f>
        <v>-7.5</v>
      </c>
      <c r="AU5" s="4">
        <f ca="1">IF($B5&gt;=15,AT6+LOOKUP($B5,'Ihr Altersstruktur-Check'!$C$9:$C$14,'Ihr Altersstruktur-Check'!$O$8:$O$13)/LOOKUP($B5,'Ihr Altersstruktur-Check'!$C$9:$C$14,'Ihr Altersstruktur-Check'!$P$8:$P$13),0)</f>
        <v>-2.5000000000000036</v>
      </c>
      <c r="AV5" s="4">
        <f ca="1">IF($B5&gt;=15,AU6+LOOKUP($B5,'Ihr Altersstruktur-Check'!$C$9:$C$14,'Ihr Altersstruktur-Check'!$O$8:$O$13)/LOOKUP($B5,'Ihr Altersstruktur-Check'!$C$9:$C$14,'Ihr Altersstruktur-Check'!$P$8:$P$13),0)</f>
        <v>-7.5</v>
      </c>
      <c r="AW5" s="4">
        <f ca="1">IF($B5&gt;=15,AV6+LOOKUP($B5,'Ihr Altersstruktur-Check'!$C$9:$C$14,'Ihr Altersstruktur-Check'!$O$8:$O$13)/LOOKUP($B5,'Ihr Altersstruktur-Check'!$C$9:$C$14,'Ihr Altersstruktur-Check'!$P$8:$P$13),0)</f>
        <v>-7.5</v>
      </c>
      <c r="AX5" s="4">
        <f ca="1">IF($B5&gt;=15,AW6+LOOKUP($B5,'Ihr Altersstruktur-Check'!$C$9:$C$14,'Ihr Altersstruktur-Check'!$O$8:$O$13)/LOOKUP($B5,'Ihr Altersstruktur-Check'!$C$9:$C$14,'Ihr Altersstruktur-Check'!$P$8:$P$13),0)</f>
        <v>-7.5</v>
      </c>
      <c r="AY5" s="4">
        <f ca="1">IF($B5&gt;=15,AX6+LOOKUP($B5,'Ihr Altersstruktur-Check'!$C$9:$C$14,'Ihr Altersstruktur-Check'!$O$8:$O$13)/LOOKUP($B5,'Ihr Altersstruktur-Check'!$C$9:$C$14,'Ihr Altersstruktur-Check'!$P$8:$P$13),0)</f>
        <v>-7.5</v>
      </c>
      <c r="AZ5" s="4">
        <f ca="1">IF($B5&gt;=15,AY6+LOOKUP($B5,'Ihr Altersstruktur-Check'!$C$9:$C$14,'Ihr Altersstruktur-Check'!$O$8:$O$13)/LOOKUP($B5,'Ihr Altersstruktur-Check'!$C$9:$C$14,'Ihr Altersstruktur-Check'!$P$8:$P$13),0)</f>
        <v>-7.5</v>
      </c>
      <c r="BA5" s="4">
        <f ca="1">IF($B5&gt;=15,AZ6+LOOKUP($B5,'Ihr Altersstruktur-Check'!$C$9:$C$14,'Ihr Altersstruktur-Check'!$O$8:$O$13)/LOOKUP($B5,'Ihr Altersstruktur-Check'!$C$9:$C$14,'Ihr Altersstruktur-Check'!$P$8:$P$13),0)</f>
        <v>-7.5</v>
      </c>
      <c r="BB5" s="4">
        <f ca="1">IF($B5&gt;=15,BA6+LOOKUP($B5,'Ihr Altersstruktur-Check'!$C$9:$C$14,'Ihr Altersstruktur-Check'!$O$8:$O$13)/LOOKUP($B5,'Ihr Altersstruktur-Check'!$C$9:$C$14,'Ihr Altersstruktur-Check'!$P$8:$P$13),0)</f>
        <v>-2.5000000000000036</v>
      </c>
      <c r="BC5" s="4">
        <f ca="1">IF($B5&gt;=15,BB6+LOOKUP($B5,'Ihr Altersstruktur-Check'!$C$9:$C$14,'Ihr Altersstruktur-Check'!$O$8:$O$13)/LOOKUP($B5,'Ihr Altersstruktur-Check'!$C$9:$C$14,'Ihr Altersstruktur-Check'!$P$8:$P$13),0)</f>
        <v>-6.4999999999999991</v>
      </c>
      <c r="BD5" s="4">
        <f ca="1">IF($B5&gt;=15,BC6+LOOKUP($B5,'Ihr Altersstruktur-Check'!$C$9:$C$14,'Ihr Altersstruktur-Check'!$O$8:$O$13)/LOOKUP($B5,'Ihr Altersstruktur-Check'!$C$9:$C$14,'Ihr Altersstruktur-Check'!$P$8:$P$13),0)</f>
        <v>-7.5</v>
      </c>
      <c r="BE5" s="4">
        <f ca="1">IF($B5&gt;=15,BD6+LOOKUP($B5,'Ihr Altersstruktur-Check'!$C$9:$C$14,'Ihr Altersstruktur-Check'!$O$8:$O$13)/LOOKUP($B5,'Ihr Altersstruktur-Check'!$C$9:$C$14,'Ihr Altersstruktur-Check'!$P$8:$P$13),0)</f>
        <v>-7.5</v>
      </c>
      <c r="BF5" s="4"/>
      <c r="BG5" s="4"/>
    </row>
    <row r="6" spans="1:59" x14ac:dyDescent="0.25">
      <c r="A6">
        <v>1945</v>
      </c>
      <c r="B6">
        <f t="shared" ca="1" si="14"/>
        <v>75</v>
      </c>
      <c r="C6" s="4">
        <f>'Ihr Demografie-Check'!M17</f>
        <v>0</v>
      </c>
      <c r="D6" s="4">
        <f ca="1">IF($B6&gt;=15,C7+LOOKUP($B6,'Ihr Altersstruktur-Check'!$C$9:$C$14,'Ihr Altersstruktur-Check'!$O$8:$O$13)/LOOKUP($B6,'Ihr Altersstruktur-Check'!$C$9:$C$14,'Ihr Altersstruktur-Check'!$P$8:$P$13),0)</f>
        <v>-0.5</v>
      </c>
      <c r="E6" s="4">
        <f ca="1">IF($B6&gt;=15,D7+LOOKUP($B6,'Ihr Altersstruktur-Check'!$C$9:$C$14,'Ihr Altersstruktur-Check'!$O$8:$O$13)/LOOKUP($B6,'Ihr Altersstruktur-Check'!$C$9:$C$14,'Ihr Altersstruktur-Check'!$P$8:$P$13),0)</f>
        <v>-1</v>
      </c>
      <c r="F6" s="4">
        <f ca="1">IF($B6&gt;=15,E7+LOOKUP($B6,'Ihr Altersstruktur-Check'!$C$9:$C$14,'Ihr Altersstruktur-Check'!$O$8:$O$13)/LOOKUP($B6,'Ihr Altersstruktur-Check'!$C$9:$C$14,'Ihr Altersstruktur-Check'!$P$8:$P$13),0)</f>
        <v>-1.5</v>
      </c>
      <c r="G6" s="4">
        <f ca="1">IF($B6&gt;=15,F7+LOOKUP($B6,'Ihr Altersstruktur-Check'!$C$9:$C$14,'Ihr Altersstruktur-Check'!$O$8:$O$13)/LOOKUP($B6,'Ihr Altersstruktur-Check'!$C$9:$C$14,'Ihr Altersstruktur-Check'!$P$8:$P$13),0)</f>
        <v>-2</v>
      </c>
      <c r="H6" s="4">
        <f ca="1">IF($B6&gt;=15,G7+LOOKUP($B6,'Ihr Altersstruktur-Check'!$C$9:$C$14,'Ihr Altersstruktur-Check'!$O$8:$O$13)/LOOKUP($B6,'Ihr Altersstruktur-Check'!$C$9:$C$14,'Ihr Altersstruktur-Check'!$P$8:$P$13),0)</f>
        <v>-2.5</v>
      </c>
      <c r="I6" s="4">
        <f ca="1">IF($B6&gt;=15,H7+LOOKUP($B6,'Ihr Altersstruktur-Check'!$C$9:$C$14,'Ihr Altersstruktur-Check'!$O$8:$O$13)/LOOKUP($B6,'Ihr Altersstruktur-Check'!$C$9:$C$14,'Ihr Altersstruktur-Check'!$P$8:$P$13),0)</f>
        <v>-3</v>
      </c>
      <c r="J6" s="4">
        <f ca="1">IF($B6&gt;=15,I7+LOOKUP($B6,'Ihr Altersstruktur-Check'!$C$9:$C$14,'Ihr Altersstruktur-Check'!$O$8:$O$13)/LOOKUP($B6,'Ihr Altersstruktur-Check'!$C$9:$C$14,'Ihr Altersstruktur-Check'!$P$8:$P$13),0)</f>
        <v>-3.5</v>
      </c>
      <c r="K6" s="4">
        <f ca="1">IF($B6&gt;=15,J7+LOOKUP($B6,'Ihr Altersstruktur-Check'!$C$9:$C$14,'Ihr Altersstruktur-Check'!$O$8:$O$13)/LOOKUP($B6,'Ihr Altersstruktur-Check'!$C$9:$C$14,'Ihr Altersstruktur-Check'!$P$8:$P$13),0)</f>
        <v>-4</v>
      </c>
      <c r="L6" s="4">
        <f ca="1">IF($B6&gt;=15,K7+LOOKUP($B6,'Ihr Altersstruktur-Check'!$C$9:$C$14,'Ihr Altersstruktur-Check'!$O$8:$O$13)/LOOKUP($B6,'Ihr Altersstruktur-Check'!$C$9:$C$14,'Ihr Altersstruktur-Check'!$P$8:$P$13),0)</f>
        <v>-4.5</v>
      </c>
      <c r="M6" s="4">
        <f ca="1">IF($B6&gt;=15,L7+LOOKUP($B6,'Ihr Altersstruktur-Check'!$C$9:$C$14,'Ihr Altersstruktur-Check'!$O$8:$O$13)/LOOKUP($B6,'Ihr Altersstruktur-Check'!$C$9:$C$14,'Ihr Altersstruktur-Check'!$P$8:$P$13),0)</f>
        <v>-5</v>
      </c>
      <c r="N6" s="4">
        <f ca="1">IF($B6&gt;=15,M7+LOOKUP($B6,'Ihr Altersstruktur-Check'!$C$9:$C$14,'Ihr Altersstruktur-Check'!$O$8:$O$13)/LOOKUP($B6,'Ihr Altersstruktur-Check'!$C$9:$C$14,'Ihr Altersstruktur-Check'!$P$8:$P$13),0)</f>
        <v>-5.5</v>
      </c>
      <c r="O6" s="4">
        <f ca="1">IF($B6&gt;=15,N7+LOOKUP($B6,'Ihr Altersstruktur-Check'!$C$9:$C$14,'Ihr Altersstruktur-Check'!$O$8:$O$13)/LOOKUP($B6,'Ihr Altersstruktur-Check'!$C$9:$C$14,'Ihr Altersstruktur-Check'!$P$8:$P$13),0)</f>
        <v>-6</v>
      </c>
      <c r="P6" s="4">
        <f ca="1">IF($B6&gt;=15,O7+LOOKUP($B6,'Ihr Altersstruktur-Check'!$C$9:$C$14,'Ihr Altersstruktur-Check'!$O$8:$O$13)/LOOKUP($B6,'Ihr Altersstruktur-Check'!$C$9:$C$14,'Ihr Altersstruktur-Check'!$P$8:$P$13),0)</f>
        <v>-6.5</v>
      </c>
      <c r="Q6" s="4">
        <f ca="1">IF($B6&gt;=15,P7+LOOKUP($B6,'Ihr Altersstruktur-Check'!$C$9:$C$14,'Ihr Altersstruktur-Check'!$O$8:$O$13)/LOOKUP($B6,'Ihr Altersstruktur-Check'!$C$9:$C$14,'Ihr Altersstruktur-Check'!$P$8:$P$13),0)</f>
        <v>-7</v>
      </c>
      <c r="R6" s="4">
        <f ca="1">IF($B6&gt;=15,Q7+LOOKUP($B6,'Ihr Altersstruktur-Check'!$C$9:$C$14,'Ihr Altersstruktur-Check'!$O$8:$O$13)/LOOKUP($B6,'Ihr Altersstruktur-Check'!$C$9:$C$14,'Ihr Altersstruktur-Check'!$P$8:$P$13),0)</f>
        <v>-4.5</v>
      </c>
      <c r="S6" s="4">
        <f ca="1">IF($B6&gt;=15,R7+LOOKUP($B6,'Ihr Altersstruktur-Check'!$C$9:$C$14,'Ihr Altersstruktur-Check'!$O$8:$O$13)/LOOKUP($B6,'Ihr Altersstruktur-Check'!$C$9:$C$14,'Ihr Altersstruktur-Check'!$P$8:$P$13),0)</f>
        <v>-8</v>
      </c>
      <c r="T6" s="4">
        <f ca="1">IF($B6&gt;=15,S7+LOOKUP($B6,'Ihr Altersstruktur-Check'!$C$9:$C$14,'Ihr Altersstruktur-Check'!$O$8:$O$13)/LOOKUP($B6,'Ihr Altersstruktur-Check'!$C$9:$C$14,'Ihr Altersstruktur-Check'!$P$8:$P$13),0)</f>
        <v>-7.9</v>
      </c>
      <c r="U6" s="4">
        <f ca="1">IF($B6&gt;=15,T7+LOOKUP($B6,'Ihr Altersstruktur-Check'!$C$9:$C$14,'Ihr Altersstruktur-Check'!$O$8:$O$13)/LOOKUP($B6,'Ihr Altersstruktur-Check'!$C$9:$C$14,'Ihr Altersstruktur-Check'!$P$8:$P$13),0)</f>
        <v>-7.8</v>
      </c>
      <c r="V6" s="4">
        <f ca="1">IF($B6&gt;=15,U7+LOOKUP($B6,'Ihr Altersstruktur-Check'!$C$9:$C$14,'Ihr Altersstruktur-Check'!$O$8:$O$13)/LOOKUP($B6,'Ihr Altersstruktur-Check'!$C$9:$C$14,'Ihr Altersstruktur-Check'!$P$8:$P$13),0)</f>
        <v>-6.6999999999999993</v>
      </c>
      <c r="W6" s="4">
        <f ca="1">IF($B6&gt;=15,V7+LOOKUP($B6,'Ihr Altersstruktur-Check'!$C$9:$C$14,'Ihr Altersstruktur-Check'!$O$8:$O$13)/LOOKUP($B6,'Ihr Altersstruktur-Check'!$C$9:$C$14,'Ihr Altersstruktur-Check'!$P$8:$P$13),0)</f>
        <v>-6.6</v>
      </c>
      <c r="X6" s="4">
        <f ca="1">IF($B6&gt;=15,W7+LOOKUP($B6,'Ihr Altersstruktur-Check'!$C$9:$C$14,'Ihr Altersstruktur-Check'!$O$8:$O$13)/LOOKUP($B6,'Ihr Altersstruktur-Check'!$C$9:$C$14,'Ihr Altersstruktur-Check'!$P$8:$P$13),0)</f>
        <v>-6.5</v>
      </c>
      <c r="Y6" s="4">
        <f ca="1">IF($B6&gt;=15,X7+LOOKUP($B6,'Ihr Altersstruktur-Check'!$C$9:$C$14,'Ihr Altersstruktur-Check'!$O$8:$O$13)/LOOKUP($B6,'Ihr Altersstruktur-Check'!$C$9:$C$14,'Ihr Altersstruktur-Check'!$P$8:$P$13),0)</f>
        <v>-7.4</v>
      </c>
      <c r="Z6" s="4">
        <f ca="1">IF($B6&gt;=15,Y7+LOOKUP($B6,'Ihr Altersstruktur-Check'!$C$9:$C$14,'Ihr Altersstruktur-Check'!$O$8:$O$13)/LOOKUP($B6,'Ihr Altersstruktur-Check'!$C$9:$C$14,'Ihr Altersstruktur-Check'!$P$8:$P$13),0)</f>
        <v>-7.3</v>
      </c>
      <c r="AA6" s="4">
        <f ca="1">IF($B6&gt;=15,Z7+LOOKUP($B6,'Ihr Altersstruktur-Check'!$C$9:$C$14,'Ihr Altersstruktur-Check'!$O$8:$O$13)/LOOKUP($B6,'Ihr Altersstruktur-Check'!$C$9:$C$14,'Ihr Altersstruktur-Check'!$P$8:$P$13),0)</f>
        <v>-7.2</v>
      </c>
      <c r="AB6" s="4">
        <f ca="1">IF($B6&gt;=15,AA7+LOOKUP($B6,'Ihr Altersstruktur-Check'!$C$9:$C$14,'Ihr Altersstruktur-Check'!$O$8:$O$13)/LOOKUP($B6,'Ihr Altersstruktur-Check'!$C$9:$C$14,'Ihr Altersstruktur-Check'!$P$8:$P$13),0)</f>
        <v>-7.1</v>
      </c>
      <c r="AC6" s="4">
        <f ca="1">IF($B6&gt;=15,AB7+LOOKUP($B6,'Ihr Altersstruktur-Check'!$C$9:$C$14,'Ihr Altersstruktur-Check'!$O$8:$O$13)/LOOKUP($B6,'Ihr Altersstruktur-Check'!$C$9:$C$14,'Ihr Altersstruktur-Check'!$P$8:$P$13),0)</f>
        <v>-7</v>
      </c>
      <c r="AD6" s="4">
        <f ca="1">IF($B6&gt;=15,AC7+LOOKUP($B6,'Ihr Altersstruktur-Check'!$C$9:$C$14,'Ihr Altersstruktur-Check'!$O$8:$O$13)/LOOKUP($B6,'Ihr Altersstruktur-Check'!$C$9:$C$14,'Ihr Altersstruktur-Check'!$P$8:$P$13),0)</f>
        <v>-3.0000000000000036</v>
      </c>
      <c r="AE6" s="4">
        <f ca="1">IF($B6&gt;=15,AD7+LOOKUP($B6,'Ihr Altersstruktur-Check'!$C$9:$C$14,'Ihr Altersstruktur-Check'!$O$8:$O$13)/LOOKUP($B6,'Ihr Altersstruktur-Check'!$C$9:$C$14,'Ihr Altersstruktur-Check'!$P$8:$P$13),0)</f>
        <v>-7</v>
      </c>
      <c r="AF6" s="4">
        <f ca="1">IF($B6&gt;=15,AE7+LOOKUP($B6,'Ihr Altersstruktur-Check'!$C$9:$C$14,'Ihr Altersstruktur-Check'!$O$8:$O$13)/LOOKUP($B6,'Ihr Altersstruktur-Check'!$C$9:$C$14,'Ihr Altersstruktur-Check'!$P$8:$P$13),0)</f>
        <v>-7</v>
      </c>
      <c r="AG6" s="4">
        <f ca="1">IF($B6&gt;=15,AF7+LOOKUP($B6,'Ihr Altersstruktur-Check'!$C$9:$C$14,'Ihr Altersstruktur-Check'!$O$8:$O$13)/LOOKUP($B6,'Ihr Altersstruktur-Check'!$C$9:$C$14,'Ihr Altersstruktur-Check'!$P$8:$P$13),0)</f>
        <v>-7</v>
      </c>
      <c r="AH6" s="4">
        <f ca="1">IF($B6&gt;=15,AG7+LOOKUP($B6,'Ihr Altersstruktur-Check'!$C$9:$C$14,'Ihr Altersstruktur-Check'!$O$8:$O$13)/LOOKUP($B6,'Ihr Altersstruktur-Check'!$C$9:$C$14,'Ihr Altersstruktur-Check'!$P$8:$P$13),0)</f>
        <v>-7</v>
      </c>
      <c r="AI6" s="4">
        <f ca="1">IF($B6&gt;=15,AH7+LOOKUP($B6,'Ihr Altersstruktur-Check'!$C$9:$C$14,'Ihr Altersstruktur-Check'!$O$8:$O$13)/LOOKUP($B6,'Ihr Altersstruktur-Check'!$C$9:$C$14,'Ihr Altersstruktur-Check'!$P$8:$P$13),0)</f>
        <v>-7</v>
      </c>
      <c r="AJ6" s="4">
        <f ca="1">IF($B6&gt;=15,AI7+LOOKUP($B6,'Ihr Altersstruktur-Check'!$C$9:$C$14,'Ihr Altersstruktur-Check'!$O$8:$O$13)/LOOKUP($B6,'Ihr Altersstruktur-Check'!$C$9:$C$14,'Ihr Altersstruktur-Check'!$P$8:$P$13),0)</f>
        <v>92.999999999999943</v>
      </c>
      <c r="AK6" s="4">
        <f ca="1">IF($B6&gt;=15,AJ7+LOOKUP($B6,'Ihr Altersstruktur-Check'!$C$9:$C$14,'Ihr Altersstruktur-Check'!$O$8:$O$13)/LOOKUP($B6,'Ihr Altersstruktur-Check'!$C$9:$C$14,'Ihr Altersstruktur-Check'!$P$8:$P$13),0)</f>
        <v>-1.0000000000000036</v>
      </c>
      <c r="AL6" s="4">
        <f ca="1">IF($B6&gt;=15,AK7+LOOKUP($B6,'Ihr Altersstruktur-Check'!$C$9:$C$14,'Ihr Altersstruktur-Check'!$O$8:$O$13)/LOOKUP($B6,'Ihr Altersstruktur-Check'!$C$9:$C$14,'Ihr Altersstruktur-Check'!$P$8:$P$13),0)</f>
        <v>-2.0000000000000036</v>
      </c>
      <c r="AM6" s="4">
        <f ca="1">IF($B6&gt;=15,AL7+LOOKUP($B6,'Ihr Altersstruktur-Check'!$C$9:$C$14,'Ihr Altersstruktur-Check'!$O$8:$O$13)/LOOKUP($B6,'Ihr Altersstruktur-Check'!$C$9:$C$14,'Ihr Altersstruktur-Check'!$P$8:$P$13),0)</f>
        <v>-3.0000000000000036</v>
      </c>
      <c r="AN6" s="4">
        <f ca="1">IF($B6&gt;=15,AM7+LOOKUP($B6,'Ihr Altersstruktur-Check'!$C$9:$C$14,'Ihr Altersstruktur-Check'!$O$8:$O$13)/LOOKUP($B6,'Ihr Altersstruktur-Check'!$C$9:$C$14,'Ihr Altersstruktur-Check'!$P$8:$P$13),0)</f>
        <v>-3.9999999999999991</v>
      </c>
      <c r="AO6" s="4">
        <f ca="1">IF($B6&gt;=15,AN7+LOOKUP($B6,'Ihr Altersstruktur-Check'!$C$9:$C$14,'Ihr Altersstruktur-Check'!$O$8:$O$13)/LOOKUP($B6,'Ihr Altersstruktur-Check'!$C$9:$C$14,'Ihr Altersstruktur-Check'!$P$8:$P$13),0)</f>
        <v>-4.9999999999999991</v>
      </c>
      <c r="AP6" s="4">
        <f ca="1">IF($B6&gt;=15,AO7+LOOKUP($B6,'Ihr Altersstruktur-Check'!$C$9:$C$14,'Ihr Altersstruktur-Check'!$O$8:$O$13)/LOOKUP($B6,'Ihr Altersstruktur-Check'!$C$9:$C$14,'Ihr Altersstruktur-Check'!$P$8:$P$13),0)</f>
        <v>-5.9999999999999991</v>
      </c>
      <c r="AQ6" s="4">
        <f ca="1">IF($B6&gt;=15,AP7+LOOKUP($B6,'Ihr Altersstruktur-Check'!$C$9:$C$14,'Ihr Altersstruktur-Check'!$O$8:$O$13)/LOOKUP($B6,'Ihr Altersstruktur-Check'!$C$9:$C$14,'Ihr Altersstruktur-Check'!$P$8:$P$13),0)</f>
        <v>-7</v>
      </c>
      <c r="AR6" s="4">
        <f ca="1">IF($B6&gt;=15,AQ7+LOOKUP($B6,'Ihr Altersstruktur-Check'!$C$9:$C$14,'Ihr Altersstruktur-Check'!$O$8:$O$13)/LOOKUP($B6,'Ihr Altersstruktur-Check'!$C$9:$C$14,'Ihr Altersstruktur-Check'!$P$8:$P$13),0)</f>
        <v>-7</v>
      </c>
      <c r="AS6" s="4">
        <f ca="1">IF($B6&gt;=15,AR7+LOOKUP($B6,'Ihr Altersstruktur-Check'!$C$9:$C$14,'Ihr Altersstruktur-Check'!$O$8:$O$13)/LOOKUP($B6,'Ihr Altersstruktur-Check'!$C$9:$C$14,'Ihr Altersstruktur-Check'!$P$8:$P$13),0)</f>
        <v>-7</v>
      </c>
      <c r="AT6" s="4">
        <f ca="1">IF($B6&gt;=15,AS7+LOOKUP($B6,'Ihr Altersstruktur-Check'!$C$9:$C$14,'Ihr Altersstruktur-Check'!$O$8:$O$13)/LOOKUP($B6,'Ihr Altersstruktur-Check'!$C$9:$C$14,'Ihr Altersstruktur-Check'!$P$8:$P$13),0)</f>
        <v>-2.0000000000000036</v>
      </c>
      <c r="AU6" s="4">
        <f ca="1">IF($B6&gt;=15,AT7+LOOKUP($B6,'Ihr Altersstruktur-Check'!$C$9:$C$14,'Ihr Altersstruktur-Check'!$O$8:$O$13)/LOOKUP($B6,'Ihr Altersstruktur-Check'!$C$9:$C$14,'Ihr Altersstruktur-Check'!$P$8:$P$13),0)</f>
        <v>-7</v>
      </c>
      <c r="AV6" s="4">
        <f ca="1">IF($B6&gt;=15,AU7+LOOKUP($B6,'Ihr Altersstruktur-Check'!$C$9:$C$14,'Ihr Altersstruktur-Check'!$O$8:$O$13)/LOOKUP($B6,'Ihr Altersstruktur-Check'!$C$9:$C$14,'Ihr Altersstruktur-Check'!$P$8:$P$13),0)</f>
        <v>-7</v>
      </c>
      <c r="AW6" s="4">
        <f ca="1">IF($B6&gt;=15,AV7+LOOKUP($B6,'Ihr Altersstruktur-Check'!$C$9:$C$14,'Ihr Altersstruktur-Check'!$O$8:$O$13)/LOOKUP($B6,'Ihr Altersstruktur-Check'!$C$9:$C$14,'Ihr Altersstruktur-Check'!$P$8:$P$13),0)</f>
        <v>-7</v>
      </c>
      <c r="AX6" s="4">
        <f ca="1">IF($B6&gt;=15,AW7+LOOKUP($B6,'Ihr Altersstruktur-Check'!$C$9:$C$14,'Ihr Altersstruktur-Check'!$O$8:$O$13)/LOOKUP($B6,'Ihr Altersstruktur-Check'!$C$9:$C$14,'Ihr Altersstruktur-Check'!$P$8:$P$13),0)</f>
        <v>-7</v>
      </c>
      <c r="AY6" s="4">
        <f ca="1">IF($B6&gt;=15,AX7+LOOKUP($B6,'Ihr Altersstruktur-Check'!$C$9:$C$14,'Ihr Altersstruktur-Check'!$O$8:$O$13)/LOOKUP($B6,'Ihr Altersstruktur-Check'!$C$9:$C$14,'Ihr Altersstruktur-Check'!$P$8:$P$13),0)</f>
        <v>-7</v>
      </c>
      <c r="AZ6" s="4">
        <f ca="1">IF($B6&gt;=15,AY7+LOOKUP($B6,'Ihr Altersstruktur-Check'!$C$9:$C$14,'Ihr Altersstruktur-Check'!$O$8:$O$13)/LOOKUP($B6,'Ihr Altersstruktur-Check'!$C$9:$C$14,'Ihr Altersstruktur-Check'!$P$8:$P$13),0)</f>
        <v>-7</v>
      </c>
      <c r="BA6" s="4">
        <f ca="1">IF($B6&gt;=15,AZ7+LOOKUP($B6,'Ihr Altersstruktur-Check'!$C$9:$C$14,'Ihr Altersstruktur-Check'!$O$8:$O$13)/LOOKUP($B6,'Ihr Altersstruktur-Check'!$C$9:$C$14,'Ihr Altersstruktur-Check'!$P$8:$P$13),0)</f>
        <v>-2.0000000000000036</v>
      </c>
      <c r="BB6" s="4">
        <f ca="1">IF($B6&gt;=15,BA7+LOOKUP($B6,'Ihr Altersstruktur-Check'!$C$9:$C$14,'Ihr Altersstruktur-Check'!$O$8:$O$13)/LOOKUP($B6,'Ihr Altersstruktur-Check'!$C$9:$C$14,'Ihr Altersstruktur-Check'!$P$8:$P$13),0)</f>
        <v>-5.9999999999999991</v>
      </c>
      <c r="BC6" s="4">
        <f ca="1">IF($B6&gt;=15,BB7+LOOKUP($B6,'Ihr Altersstruktur-Check'!$C$9:$C$14,'Ihr Altersstruktur-Check'!$O$8:$O$13)/LOOKUP($B6,'Ihr Altersstruktur-Check'!$C$9:$C$14,'Ihr Altersstruktur-Check'!$P$8:$P$13),0)</f>
        <v>-7</v>
      </c>
      <c r="BD6" s="4">
        <f ca="1">IF($B6&gt;=15,BC7+LOOKUP($B6,'Ihr Altersstruktur-Check'!$C$9:$C$14,'Ihr Altersstruktur-Check'!$O$8:$O$13)/LOOKUP($B6,'Ihr Altersstruktur-Check'!$C$9:$C$14,'Ihr Altersstruktur-Check'!$P$8:$P$13),0)</f>
        <v>-7</v>
      </c>
      <c r="BE6" s="4">
        <f ca="1">IF($B6&gt;=15,BD7+LOOKUP($B6,'Ihr Altersstruktur-Check'!$C$9:$C$14,'Ihr Altersstruktur-Check'!$O$8:$O$13)/LOOKUP($B6,'Ihr Altersstruktur-Check'!$C$9:$C$14,'Ihr Altersstruktur-Check'!$P$8:$P$13),0)</f>
        <v>-7</v>
      </c>
      <c r="BF6" s="4"/>
      <c r="BG6" s="4"/>
    </row>
    <row r="7" spans="1:59" x14ac:dyDescent="0.25">
      <c r="A7">
        <v>1946</v>
      </c>
      <c r="B7">
        <f t="shared" ca="1" si="14"/>
        <v>74</v>
      </c>
      <c r="C7" s="4">
        <f>'Ihr Demografie-Check'!M16</f>
        <v>0</v>
      </c>
      <c r="D7" s="4">
        <f ca="1">IF($B7&gt;=15,C8+LOOKUP($B7,'Ihr Altersstruktur-Check'!$C$9:$C$14,'Ihr Altersstruktur-Check'!$O$8:$O$13)/LOOKUP($B7,'Ihr Altersstruktur-Check'!$C$9:$C$14,'Ihr Altersstruktur-Check'!$P$8:$P$13),0)</f>
        <v>-0.5</v>
      </c>
      <c r="E7" s="4">
        <f ca="1">IF($B7&gt;=15,D8+LOOKUP($B7,'Ihr Altersstruktur-Check'!$C$9:$C$14,'Ihr Altersstruktur-Check'!$O$8:$O$13)/LOOKUP($B7,'Ihr Altersstruktur-Check'!$C$9:$C$14,'Ihr Altersstruktur-Check'!$P$8:$P$13),0)</f>
        <v>-1</v>
      </c>
      <c r="F7" s="4">
        <f ca="1">IF($B7&gt;=15,E8+LOOKUP($B7,'Ihr Altersstruktur-Check'!$C$9:$C$14,'Ihr Altersstruktur-Check'!$O$8:$O$13)/LOOKUP($B7,'Ihr Altersstruktur-Check'!$C$9:$C$14,'Ihr Altersstruktur-Check'!$P$8:$P$13),0)</f>
        <v>-1.5</v>
      </c>
      <c r="G7" s="4">
        <f ca="1">IF($B7&gt;=15,F8+LOOKUP($B7,'Ihr Altersstruktur-Check'!$C$9:$C$14,'Ihr Altersstruktur-Check'!$O$8:$O$13)/LOOKUP($B7,'Ihr Altersstruktur-Check'!$C$9:$C$14,'Ihr Altersstruktur-Check'!$P$8:$P$13),0)</f>
        <v>-2</v>
      </c>
      <c r="H7" s="4">
        <f ca="1">IF($B7&gt;=15,G8+LOOKUP($B7,'Ihr Altersstruktur-Check'!$C$9:$C$14,'Ihr Altersstruktur-Check'!$O$8:$O$13)/LOOKUP($B7,'Ihr Altersstruktur-Check'!$C$9:$C$14,'Ihr Altersstruktur-Check'!$P$8:$P$13),0)</f>
        <v>-2.5</v>
      </c>
      <c r="I7" s="4">
        <f ca="1">IF($B7&gt;=15,H8+LOOKUP($B7,'Ihr Altersstruktur-Check'!$C$9:$C$14,'Ihr Altersstruktur-Check'!$O$8:$O$13)/LOOKUP($B7,'Ihr Altersstruktur-Check'!$C$9:$C$14,'Ihr Altersstruktur-Check'!$P$8:$P$13),0)</f>
        <v>-3</v>
      </c>
      <c r="J7" s="4">
        <f ca="1">IF($B7&gt;=15,I8+LOOKUP($B7,'Ihr Altersstruktur-Check'!$C$9:$C$14,'Ihr Altersstruktur-Check'!$O$8:$O$13)/LOOKUP($B7,'Ihr Altersstruktur-Check'!$C$9:$C$14,'Ihr Altersstruktur-Check'!$P$8:$P$13),0)</f>
        <v>-3.5</v>
      </c>
      <c r="K7" s="4">
        <f ca="1">IF($B7&gt;=15,J8+LOOKUP($B7,'Ihr Altersstruktur-Check'!$C$9:$C$14,'Ihr Altersstruktur-Check'!$O$8:$O$13)/LOOKUP($B7,'Ihr Altersstruktur-Check'!$C$9:$C$14,'Ihr Altersstruktur-Check'!$P$8:$P$13),0)</f>
        <v>-4</v>
      </c>
      <c r="L7" s="4">
        <f ca="1">IF($B7&gt;=15,K8+LOOKUP($B7,'Ihr Altersstruktur-Check'!$C$9:$C$14,'Ihr Altersstruktur-Check'!$O$8:$O$13)/LOOKUP($B7,'Ihr Altersstruktur-Check'!$C$9:$C$14,'Ihr Altersstruktur-Check'!$P$8:$P$13),0)</f>
        <v>-4.5</v>
      </c>
      <c r="M7" s="4">
        <f ca="1">IF($B7&gt;=15,L8+LOOKUP($B7,'Ihr Altersstruktur-Check'!$C$9:$C$14,'Ihr Altersstruktur-Check'!$O$8:$O$13)/LOOKUP($B7,'Ihr Altersstruktur-Check'!$C$9:$C$14,'Ihr Altersstruktur-Check'!$P$8:$P$13),0)</f>
        <v>-5</v>
      </c>
      <c r="N7" s="4">
        <f ca="1">IF($B7&gt;=15,M8+LOOKUP($B7,'Ihr Altersstruktur-Check'!$C$9:$C$14,'Ihr Altersstruktur-Check'!$O$8:$O$13)/LOOKUP($B7,'Ihr Altersstruktur-Check'!$C$9:$C$14,'Ihr Altersstruktur-Check'!$P$8:$P$13),0)</f>
        <v>-5.5</v>
      </c>
      <c r="O7" s="4">
        <f ca="1">IF($B7&gt;=15,N8+LOOKUP($B7,'Ihr Altersstruktur-Check'!$C$9:$C$14,'Ihr Altersstruktur-Check'!$O$8:$O$13)/LOOKUP($B7,'Ihr Altersstruktur-Check'!$C$9:$C$14,'Ihr Altersstruktur-Check'!$P$8:$P$13),0)</f>
        <v>-6</v>
      </c>
      <c r="P7" s="4">
        <f ca="1">IF($B7&gt;=15,O8+LOOKUP($B7,'Ihr Altersstruktur-Check'!$C$9:$C$14,'Ihr Altersstruktur-Check'!$O$8:$O$13)/LOOKUP($B7,'Ihr Altersstruktur-Check'!$C$9:$C$14,'Ihr Altersstruktur-Check'!$P$8:$P$13),0)</f>
        <v>-6.5</v>
      </c>
      <c r="Q7" s="4">
        <f ca="1">IF($B7&gt;=15,P8+LOOKUP($B7,'Ihr Altersstruktur-Check'!$C$9:$C$14,'Ihr Altersstruktur-Check'!$O$8:$O$13)/LOOKUP($B7,'Ihr Altersstruktur-Check'!$C$9:$C$14,'Ihr Altersstruktur-Check'!$P$8:$P$13),0)</f>
        <v>-4</v>
      </c>
      <c r="R7" s="4">
        <f ca="1">IF($B7&gt;=15,Q8+LOOKUP($B7,'Ihr Altersstruktur-Check'!$C$9:$C$14,'Ihr Altersstruktur-Check'!$O$8:$O$13)/LOOKUP($B7,'Ihr Altersstruktur-Check'!$C$9:$C$14,'Ihr Altersstruktur-Check'!$P$8:$P$13),0)</f>
        <v>-7.5</v>
      </c>
      <c r="S7" s="4">
        <f ca="1">IF($B7&gt;=15,R8+LOOKUP($B7,'Ihr Altersstruktur-Check'!$C$9:$C$14,'Ihr Altersstruktur-Check'!$O$8:$O$13)/LOOKUP($B7,'Ihr Altersstruktur-Check'!$C$9:$C$14,'Ihr Altersstruktur-Check'!$P$8:$P$13),0)</f>
        <v>-7.4</v>
      </c>
      <c r="T7" s="4">
        <f ca="1">IF($B7&gt;=15,S8+LOOKUP($B7,'Ihr Altersstruktur-Check'!$C$9:$C$14,'Ihr Altersstruktur-Check'!$O$8:$O$13)/LOOKUP($B7,'Ihr Altersstruktur-Check'!$C$9:$C$14,'Ihr Altersstruktur-Check'!$P$8:$P$13),0)</f>
        <v>-7.3</v>
      </c>
      <c r="U7" s="4">
        <f ca="1">IF($B7&gt;=15,T8+LOOKUP($B7,'Ihr Altersstruktur-Check'!$C$9:$C$14,'Ihr Altersstruktur-Check'!$O$8:$O$13)/LOOKUP($B7,'Ihr Altersstruktur-Check'!$C$9:$C$14,'Ihr Altersstruktur-Check'!$P$8:$P$13),0)</f>
        <v>-6.1999999999999993</v>
      </c>
      <c r="V7" s="4">
        <f ca="1">IF($B7&gt;=15,U8+LOOKUP($B7,'Ihr Altersstruktur-Check'!$C$9:$C$14,'Ihr Altersstruktur-Check'!$O$8:$O$13)/LOOKUP($B7,'Ihr Altersstruktur-Check'!$C$9:$C$14,'Ihr Altersstruktur-Check'!$P$8:$P$13),0)</f>
        <v>-6.1</v>
      </c>
      <c r="W7" s="4">
        <f ca="1">IF($B7&gt;=15,V8+LOOKUP($B7,'Ihr Altersstruktur-Check'!$C$9:$C$14,'Ihr Altersstruktur-Check'!$O$8:$O$13)/LOOKUP($B7,'Ihr Altersstruktur-Check'!$C$9:$C$14,'Ihr Altersstruktur-Check'!$P$8:$P$13),0)</f>
        <v>-6</v>
      </c>
      <c r="X7" s="4">
        <f ca="1">IF($B7&gt;=15,W8+LOOKUP($B7,'Ihr Altersstruktur-Check'!$C$9:$C$14,'Ihr Altersstruktur-Check'!$O$8:$O$13)/LOOKUP($B7,'Ihr Altersstruktur-Check'!$C$9:$C$14,'Ihr Altersstruktur-Check'!$P$8:$P$13),0)</f>
        <v>-6.9</v>
      </c>
      <c r="Y7" s="4">
        <f ca="1">IF($B7&gt;=15,X8+LOOKUP($B7,'Ihr Altersstruktur-Check'!$C$9:$C$14,'Ihr Altersstruktur-Check'!$O$8:$O$13)/LOOKUP($B7,'Ihr Altersstruktur-Check'!$C$9:$C$14,'Ihr Altersstruktur-Check'!$P$8:$P$13),0)</f>
        <v>-6.8</v>
      </c>
      <c r="Z7" s="4">
        <f ca="1">IF($B7&gt;=15,Y8+LOOKUP($B7,'Ihr Altersstruktur-Check'!$C$9:$C$14,'Ihr Altersstruktur-Check'!$O$8:$O$13)/LOOKUP($B7,'Ihr Altersstruktur-Check'!$C$9:$C$14,'Ihr Altersstruktur-Check'!$P$8:$P$13),0)</f>
        <v>-6.7</v>
      </c>
      <c r="AA7" s="4">
        <f ca="1">IF($B7&gt;=15,Z8+LOOKUP($B7,'Ihr Altersstruktur-Check'!$C$9:$C$14,'Ihr Altersstruktur-Check'!$O$8:$O$13)/LOOKUP($B7,'Ihr Altersstruktur-Check'!$C$9:$C$14,'Ihr Altersstruktur-Check'!$P$8:$P$13),0)</f>
        <v>-6.6</v>
      </c>
      <c r="AB7" s="4">
        <f ca="1">IF($B7&gt;=15,AA8+LOOKUP($B7,'Ihr Altersstruktur-Check'!$C$9:$C$14,'Ihr Altersstruktur-Check'!$O$8:$O$13)/LOOKUP($B7,'Ihr Altersstruktur-Check'!$C$9:$C$14,'Ihr Altersstruktur-Check'!$P$8:$P$13),0)</f>
        <v>-6.5</v>
      </c>
      <c r="AC7" s="4">
        <f ca="1">IF($B7&gt;=15,AB8+LOOKUP($B7,'Ihr Altersstruktur-Check'!$C$9:$C$14,'Ihr Altersstruktur-Check'!$O$8:$O$13)/LOOKUP($B7,'Ihr Altersstruktur-Check'!$C$9:$C$14,'Ihr Altersstruktur-Check'!$P$8:$P$13),0)</f>
        <v>-2.5000000000000036</v>
      </c>
      <c r="AD7" s="4">
        <f ca="1">IF($B7&gt;=15,AC8+LOOKUP($B7,'Ihr Altersstruktur-Check'!$C$9:$C$14,'Ihr Altersstruktur-Check'!$O$8:$O$13)/LOOKUP($B7,'Ihr Altersstruktur-Check'!$C$9:$C$14,'Ihr Altersstruktur-Check'!$P$8:$P$13),0)</f>
        <v>-6.5</v>
      </c>
      <c r="AE7" s="4">
        <f ca="1">IF($B7&gt;=15,AD8+LOOKUP($B7,'Ihr Altersstruktur-Check'!$C$9:$C$14,'Ihr Altersstruktur-Check'!$O$8:$O$13)/LOOKUP($B7,'Ihr Altersstruktur-Check'!$C$9:$C$14,'Ihr Altersstruktur-Check'!$P$8:$P$13),0)</f>
        <v>-6.5</v>
      </c>
      <c r="AF7" s="4">
        <f ca="1">IF($B7&gt;=15,AE8+LOOKUP($B7,'Ihr Altersstruktur-Check'!$C$9:$C$14,'Ihr Altersstruktur-Check'!$O$8:$O$13)/LOOKUP($B7,'Ihr Altersstruktur-Check'!$C$9:$C$14,'Ihr Altersstruktur-Check'!$P$8:$P$13),0)</f>
        <v>-6.5</v>
      </c>
      <c r="AG7" s="4">
        <f ca="1">IF($B7&gt;=15,AF8+LOOKUP($B7,'Ihr Altersstruktur-Check'!$C$9:$C$14,'Ihr Altersstruktur-Check'!$O$8:$O$13)/LOOKUP($B7,'Ihr Altersstruktur-Check'!$C$9:$C$14,'Ihr Altersstruktur-Check'!$P$8:$P$13),0)</f>
        <v>-6.5</v>
      </c>
      <c r="AH7" s="4">
        <f ca="1">IF($B7&gt;=15,AG8+LOOKUP($B7,'Ihr Altersstruktur-Check'!$C$9:$C$14,'Ihr Altersstruktur-Check'!$O$8:$O$13)/LOOKUP($B7,'Ihr Altersstruktur-Check'!$C$9:$C$14,'Ihr Altersstruktur-Check'!$P$8:$P$13),0)</f>
        <v>-6.5</v>
      </c>
      <c r="AI7" s="4">
        <f ca="1">IF($B7&gt;=15,AH8+LOOKUP($B7,'Ihr Altersstruktur-Check'!$C$9:$C$14,'Ihr Altersstruktur-Check'!$O$8:$O$13)/LOOKUP($B7,'Ihr Altersstruktur-Check'!$C$9:$C$14,'Ihr Altersstruktur-Check'!$P$8:$P$13),0)</f>
        <v>93.499999999999943</v>
      </c>
      <c r="AJ7" s="4">
        <f ca="1">IF($B7&gt;=15,AI8+LOOKUP($B7,'Ihr Altersstruktur-Check'!$C$9:$C$14,'Ihr Altersstruktur-Check'!$O$8:$O$13)/LOOKUP($B7,'Ihr Altersstruktur-Check'!$C$9:$C$14,'Ihr Altersstruktur-Check'!$P$8:$P$13),0)</f>
        <v>-0.50000000000000355</v>
      </c>
      <c r="AK7" s="4">
        <f ca="1">IF($B7&gt;=15,AJ8+LOOKUP($B7,'Ihr Altersstruktur-Check'!$C$9:$C$14,'Ihr Altersstruktur-Check'!$O$8:$O$13)/LOOKUP($B7,'Ihr Altersstruktur-Check'!$C$9:$C$14,'Ihr Altersstruktur-Check'!$P$8:$P$13),0)</f>
        <v>-1.5000000000000036</v>
      </c>
      <c r="AL7" s="4">
        <f ca="1">IF($B7&gt;=15,AK8+LOOKUP($B7,'Ihr Altersstruktur-Check'!$C$9:$C$14,'Ihr Altersstruktur-Check'!$O$8:$O$13)/LOOKUP($B7,'Ihr Altersstruktur-Check'!$C$9:$C$14,'Ihr Altersstruktur-Check'!$P$8:$P$13),0)</f>
        <v>-2.5000000000000036</v>
      </c>
      <c r="AM7" s="4">
        <f ca="1">IF($B7&gt;=15,AL8+LOOKUP($B7,'Ihr Altersstruktur-Check'!$C$9:$C$14,'Ihr Altersstruktur-Check'!$O$8:$O$13)/LOOKUP($B7,'Ihr Altersstruktur-Check'!$C$9:$C$14,'Ihr Altersstruktur-Check'!$P$8:$P$13),0)</f>
        <v>-3.4999999999999991</v>
      </c>
      <c r="AN7" s="4">
        <f ca="1">IF($B7&gt;=15,AM8+LOOKUP($B7,'Ihr Altersstruktur-Check'!$C$9:$C$14,'Ihr Altersstruktur-Check'!$O$8:$O$13)/LOOKUP($B7,'Ihr Altersstruktur-Check'!$C$9:$C$14,'Ihr Altersstruktur-Check'!$P$8:$P$13),0)</f>
        <v>-4.4999999999999991</v>
      </c>
      <c r="AO7" s="4">
        <f ca="1">IF($B7&gt;=15,AN8+LOOKUP($B7,'Ihr Altersstruktur-Check'!$C$9:$C$14,'Ihr Altersstruktur-Check'!$O$8:$O$13)/LOOKUP($B7,'Ihr Altersstruktur-Check'!$C$9:$C$14,'Ihr Altersstruktur-Check'!$P$8:$P$13),0)</f>
        <v>-5.4999999999999991</v>
      </c>
      <c r="AP7" s="4">
        <f ca="1">IF($B7&gt;=15,AO8+LOOKUP($B7,'Ihr Altersstruktur-Check'!$C$9:$C$14,'Ihr Altersstruktur-Check'!$O$8:$O$13)/LOOKUP($B7,'Ihr Altersstruktur-Check'!$C$9:$C$14,'Ihr Altersstruktur-Check'!$P$8:$P$13),0)</f>
        <v>-6.5</v>
      </c>
      <c r="AQ7" s="4">
        <f ca="1">IF($B7&gt;=15,AP8+LOOKUP($B7,'Ihr Altersstruktur-Check'!$C$9:$C$14,'Ihr Altersstruktur-Check'!$O$8:$O$13)/LOOKUP($B7,'Ihr Altersstruktur-Check'!$C$9:$C$14,'Ihr Altersstruktur-Check'!$P$8:$P$13),0)</f>
        <v>-6.5</v>
      </c>
      <c r="AR7" s="4">
        <f ca="1">IF($B7&gt;=15,AQ8+LOOKUP($B7,'Ihr Altersstruktur-Check'!$C$9:$C$14,'Ihr Altersstruktur-Check'!$O$8:$O$13)/LOOKUP($B7,'Ihr Altersstruktur-Check'!$C$9:$C$14,'Ihr Altersstruktur-Check'!$P$8:$P$13),0)</f>
        <v>-6.5</v>
      </c>
      <c r="AS7" s="4">
        <f ca="1">IF($B7&gt;=15,AR8+LOOKUP($B7,'Ihr Altersstruktur-Check'!$C$9:$C$14,'Ihr Altersstruktur-Check'!$O$8:$O$13)/LOOKUP($B7,'Ihr Altersstruktur-Check'!$C$9:$C$14,'Ihr Altersstruktur-Check'!$P$8:$P$13),0)</f>
        <v>-1.5000000000000036</v>
      </c>
      <c r="AT7" s="4">
        <f ca="1">IF($B7&gt;=15,AS8+LOOKUP($B7,'Ihr Altersstruktur-Check'!$C$9:$C$14,'Ihr Altersstruktur-Check'!$O$8:$O$13)/LOOKUP($B7,'Ihr Altersstruktur-Check'!$C$9:$C$14,'Ihr Altersstruktur-Check'!$P$8:$P$13),0)</f>
        <v>-6.5</v>
      </c>
      <c r="AU7" s="4">
        <f ca="1">IF($B7&gt;=15,AT8+LOOKUP($B7,'Ihr Altersstruktur-Check'!$C$9:$C$14,'Ihr Altersstruktur-Check'!$O$8:$O$13)/LOOKUP($B7,'Ihr Altersstruktur-Check'!$C$9:$C$14,'Ihr Altersstruktur-Check'!$P$8:$P$13),0)</f>
        <v>-6.5</v>
      </c>
      <c r="AV7" s="4">
        <f ca="1">IF($B7&gt;=15,AU8+LOOKUP($B7,'Ihr Altersstruktur-Check'!$C$9:$C$14,'Ihr Altersstruktur-Check'!$O$8:$O$13)/LOOKUP($B7,'Ihr Altersstruktur-Check'!$C$9:$C$14,'Ihr Altersstruktur-Check'!$P$8:$P$13),0)</f>
        <v>-6.5</v>
      </c>
      <c r="AW7" s="4">
        <f ca="1">IF($B7&gt;=15,AV8+LOOKUP($B7,'Ihr Altersstruktur-Check'!$C$9:$C$14,'Ihr Altersstruktur-Check'!$O$8:$O$13)/LOOKUP($B7,'Ihr Altersstruktur-Check'!$C$9:$C$14,'Ihr Altersstruktur-Check'!$P$8:$P$13),0)</f>
        <v>-6.5</v>
      </c>
      <c r="AX7" s="4">
        <f ca="1">IF($B7&gt;=15,AW8+LOOKUP($B7,'Ihr Altersstruktur-Check'!$C$9:$C$14,'Ihr Altersstruktur-Check'!$O$8:$O$13)/LOOKUP($B7,'Ihr Altersstruktur-Check'!$C$9:$C$14,'Ihr Altersstruktur-Check'!$P$8:$P$13),0)</f>
        <v>-6.5</v>
      </c>
      <c r="AY7" s="4">
        <f ca="1">IF($B7&gt;=15,AX8+LOOKUP($B7,'Ihr Altersstruktur-Check'!$C$9:$C$14,'Ihr Altersstruktur-Check'!$O$8:$O$13)/LOOKUP($B7,'Ihr Altersstruktur-Check'!$C$9:$C$14,'Ihr Altersstruktur-Check'!$P$8:$P$13),0)</f>
        <v>-6.5</v>
      </c>
      <c r="AZ7" s="4">
        <f ca="1">IF($B7&gt;=15,AY8+LOOKUP($B7,'Ihr Altersstruktur-Check'!$C$9:$C$14,'Ihr Altersstruktur-Check'!$O$8:$O$13)/LOOKUP($B7,'Ihr Altersstruktur-Check'!$C$9:$C$14,'Ihr Altersstruktur-Check'!$P$8:$P$13),0)</f>
        <v>-1.5000000000000036</v>
      </c>
      <c r="BA7" s="4">
        <f ca="1">IF($B7&gt;=15,AZ8+LOOKUP($B7,'Ihr Altersstruktur-Check'!$C$9:$C$14,'Ihr Altersstruktur-Check'!$O$8:$O$13)/LOOKUP($B7,'Ihr Altersstruktur-Check'!$C$9:$C$14,'Ihr Altersstruktur-Check'!$P$8:$P$13),0)</f>
        <v>-5.4999999999999991</v>
      </c>
      <c r="BB7" s="4">
        <f ca="1">IF($B7&gt;=15,BA8+LOOKUP($B7,'Ihr Altersstruktur-Check'!$C$9:$C$14,'Ihr Altersstruktur-Check'!$O$8:$O$13)/LOOKUP($B7,'Ihr Altersstruktur-Check'!$C$9:$C$14,'Ihr Altersstruktur-Check'!$P$8:$P$13),0)</f>
        <v>-6.5</v>
      </c>
      <c r="BC7" s="4">
        <f ca="1">IF($B7&gt;=15,BB8+LOOKUP($B7,'Ihr Altersstruktur-Check'!$C$9:$C$14,'Ihr Altersstruktur-Check'!$O$8:$O$13)/LOOKUP($B7,'Ihr Altersstruktur-Check'!$C$9:$C$14,'Ihr Altersstruktur-Check'!$P$8:$P$13),0)</f>
        <v>-6.5</v>
      </c>
      <c r="BD7" s="4">
        <f ca="1">IF($B7&gt;=15,BC8+LOOKUP($B7,'Ihr Altersstruktur-Check'!$C$9:$C$14,'Ihr Altersstruktur-Check'!$O$8:$O$13)/LOOKUP($B7,'Ihr Altersstruktur-Check'!$C$9:$C$14,'Ihr Altersstruktur-Check'!$P$8:$P$13),0)</f>
        <v>-6.5</v>
      </c>
      <c r="BE7" s="4">
        <f ca="1">IF($B7&gt;=15,BD8+LOOKUP($B7,'Ihr Altersstruktur-Check'!$C$9:$C$14,'Ihr Altersstruktur-Check'!$O$8:$O$13)/LOOKUP($B7,'Ihr Altersstruktur-Check'!$C$9:$C$14,'Ihr Altersstruktur-Check'!$P$8:$P$13),0)</f>
        <v>-6.5</v>
      </c>
      <c r="BF7" s="4"/>
      <c r="BG7" s="4"/>
    </row>
    <row r="8" spans="1:59" x14ac:dyDescent="0.25">
      <c r="A8">
        <v>1947</v>
      </c>
      <c r="B8">
        <f t="shared" ca="1" si="14"/>
        <v>73</v>
      </c>
      <c r="C8" s="4">
        <f>'Ihr Demografie-Check'!M15</f>
        <v>0</v>
      </c>
      <c r="D8" s="4">
        <f ca="1">IF($B8&gt;=15,C9+LOOKUP($B8,'Ihr Altersstruktur-Check'!$C$9:$C$14,'Ihr Altersstruktur-Check'!$O$8:$O$13)/LOOKUP($B8,'Ihr Altersstruktur-Check'!$C$9:$C$14,'Ihr Altersstruktur-Check'!$P$8:$P$13),0)</f>
        <v>-0.5</v>
      </c>
      <c r="E8" s="4">
        <f ca="1">IF($B8&gt;=15,D9+LOOKUP($B8,'Ihr Altersstruktur-Check'!$C$9:$C$14,'Ihr Altersstruktur-Check'!$O$8:$O$13)/LOOKUP($B8,'Ihr Altersstruktur-Check'!$C$9:$C$14,'Ihr Altersstruktur-Check'!$P$8:$P$13),0)</f>
        <v>-1</v>
      </c>
      <c r="F8" s="4">
        <f ca="1">IF($B8&gt;=15,E9+LOOKUP($B8,'Ihr Altersstruktur-Check'!$C$9:$C$14,'Ihr Altersstruktur-Check'!$O$8:$O$13)/LOOKUP($B8,'Ihr Altersstruktur-Check'!$C$9:$C$14,'Ihr Altersstruktur-Check'!$P$8:$P$13),0)</f>
        <v>-1.5</v>
      </c>
      <c r="G8" s="4">
        <f ca="1">IF($B8&gt;=15,F9+LOOKUP($B8,'Ihr Altersstruktur-Check'!$C$9:$C$14,'Ihr Altersstruktur-Check'!$O$8:$O$13)/LOOKUP($B8,'Ihr Altersstruktur-Check'!$C$9:$C$14,'Ihr Altersstruktur-Check'!$P$8:$P$13),0)</f>
        <v>-2</v>
      </c>
      <c r="H8" s="4">
        <f ca="1">IF($B8&gt;=15,G9+LOOKUP($B8,'Ihr Altersstruktur-Check'!$C$9:$C$14,'Ihr Altersstruktur-Check'!$O$8:$O$13)/LOOKUP($B8,'Ihr Altersstruktur-Check'!$C$9:$C$14,'Ihr Altersstruktur-Check'!$P$8:$P$13),0)</f>
        <v>-2.5</v>
      </c>
      <c r="I8" s="4">
        <f ca="1">IF($B8&gt;=15,H9+LOOKUP($B8,'Ihr Altersstruktur-Check'!$C$9:$C$14,'Ihr Altersstruktur-Check'!$O$8:$O$13)/LOOKUP($B8,'Ihr Altersstruktur-Check'!$C$9:$C$14,'Ihr Altersstruktur-Check'!$P$8:$P$13),0)</f>
        <v>-3</v>
      </c>
      <c r="J8" s="4">
        <f ca="1">IF($B8&gt;=15,I9+LOOKUP($B8,'Ihr Altersstruktur-Check'!$C$9:$C$14,'Ihr Altersstruktur-Check'!$O$8:$O$13)/LOOKUP($B8,'Ihr Altersstruktur-Check'!$C$9:$C$14,'Ihr Altersstruktur-Check'!$P$8:$P$13),0)</f>
        <v>-3.5</v>
      </c>
      <c r="K8" s="4">
        <f ca="1">IF($B8&gt;=15,J9+LOOKUP($B8,'Ihr Altersstruktur-Check'!$C$9:$C$14,'Ihr Altersstruktur-Check'!$O$8:$O$13)/LOOKUP($B8,'Ihr Altersstruktur-Check'!$C$9:$C$14,'Ihr Altersstruktur-Check'!$P$8:$P$13),0)</f>
        <v>-4</v>
      </c>
      <c r="L8" s="4">
        <f ca="1">IF($B8&gt;=15,K9+LOOKUP($B8,'Ihr Altersstruktur-Check'!$C$9:$C$14,'Ihr Altersstruktur-Check'!$O$8:$O$13)/LOOKUP($B8,'Ihr Altersstruktur-Check'!$C$9:$C$14,'Ihr Altersstruktur-Check'!$P$8:$P$13),0)</f>
        <v>-4.5</v>
      </c>
      <c r="M8" s="4">
        <f ca="1">IF($B8&gt;=15,L9+LOOKUP($B8,'Ihr Altersstruktur-Check'!$C$9:$C$14,'Ihr Altersstruktur-Check'!$O$8:$O$13)/LOOKUP($B8,'Ihr Altersstruktur-Check'!$C$9:$C$14,'Ihr Altersstruktur-Check'!$P$8:$P$13),0)</f>
        <v>-5</v>
      </c>
      <c r="N8" s="4">
        <f ca="1">IF($B8&gt;=15,M9+LOOKUP($B8,'Ihr Altersstruktur-Check'!$C$9:$C$14,'Ihr Altersstruktur-Check'!$O$8:$O$13)/LOOKUP($B8,'Ihr Altersstruktur-Check'!$C$9:$C$14,'Ihr Altersstruktur-Check'!$P$8:$P$13),0)</f>
        <v>-5.5</v>
      </c>
      <c r="O8" s="4">
        <f ca="1">IF($B8&gt;=15,N9+LOOKUP($B8,'Ihr Altersstruktur-Check'!$C$9:$C$14,'Ihr Altersstruktur-Check'!$O$8:$O$13)/LOOKUP($B8,'Ihr Altersstruktur-Check'!$C$9:$C$14,'Ihr Altersstruktur-Check'!$P$8:$P$13),0)</f>
        <v>-6</v>
      </c>
      <c r="P8" s="4">
        <f ca="1">IF($B8&gt;=15,O9+LOOKUP($B8,'Ihr Altersstruktur-Check'!$C$9:$C$14,'Ihr Altersstruktur-Check'!$O$8:$O$13)/LOOKUP($B8,'Ihr Altersstruktur-Check'!$C$9:$C$14,'Ihr Altersstruktur-Check'!$P$8:$P$13),0)</f>
        <v>-3.5</v>
      </c>
      <c r="Q8" s="4">
        <f ca="1">IF($B8&gt;=15,P9+LOOKUP($B8,'Ihr Altersstruktur-Check'!$C$9:$C$14,'Ihr Altersstruktur-Check'!$O$8:$O$13)/LOOKUP($B8,'Ihr Altersstruktur-Check'!$C$9:$C$14,'Ihr Altersstruktur-Check'!$P$8:$P$13),0)</f>
        <v>-7</v>
      </c>
      <c r="R8" s="4">
        <f ca="1">IF($B8&gt;=15,Q9+LOOKUP($B8,'Ihr Altersstruktur-Check'!$C$9:$C$14,'Ihr Altersstruktur-Check'!$O$8:$O$13)/LOOKUP($B8,'Ihr Altersstruktur-Check'!$C$9:$C$14,'Ihr Altersstruktur-Check'!$P$8:$P$13),0)</f>
        <v>-6.9</v>
      </c>
      <c r="S8" s="4">
        <f ca="1">IF($B8&gt;=15,R9+LOOKUP($B8,'Ihr Altersstruktur-Check'!$C$9:$C$14,'Ihr Altersstruktur-Check'!$O$8:$O$13)/LOOKUP($B8,'Ihr Altersstruktur-Check'!$C$9:$C$14,'Ihr Altersstruktur-Check'!$P$8:$P$13),0)</f>
        <v>-6.8</v>
      </c>
      <c r="T8" s="4">
        <f ca="1">IF($B8&gt;=15,S9+LOOKUP($B8,'Ihr Altersstruktur-Check'!$C$9:$C$14,'Ihr Altersstruktur-Check'!$O$8:$O$13)/LOOKUP($B8,'Ihr Altersstruktur-Check'!$C$9:$C$14,'Ihr Altersstruktur-Check'!$P$8:$P$13),0)</f>
        <v>-5.6999999999999993</v>
      </c>
      <c r="U8" s="4">
        <f ca="1">IF($B8&gt;=15,T9+LOOKUP($B8,'Ihr Altersstruktur-Check'!$C$9:$C$14,'Ihr Altersstruktur-Check'!$O$8:$O$13)/LOOKUP($B8,'Ihr Altersstruktur-Check'!$C$9:$C$14,'Ihr Altersstruktur-Check'!$P$8:$P$13),0)</f>
        <v>-5.6</v>
      </c>
      <c r="V8" s="4">
        <f ca="1">IF($B8&gt;=15,U9+LOOKUP($B8,'Ihr Altersstruktur-Check'!$C$9:$C$14,'Ihr Altersstruktur-Check'!$O$8:$O$13)/LOOKUP($B8,'Ihr Altersstruktur-Check'!$C$9:$C$14,'Ihr Altersstruktur-Check'!$P$8:$P$13),0)</f>
        <v>-5.5</v>
      </c>
      <c r="W8" s="4">
        <f ca="1">IF($B8&gt;=15,V9+LOOKUP($B8,'Ihr Altersstruktur-Check'!$C$9:$C$14,'Ihr Altersstruktur-Check'!$O$8:$O$13)/LOOKUP($B8,'Ihr Altersstruktur-Check'!$C$9:$C$14,'Ihr Altersstruktur-Check'!$P$8:$P$13),0)</f>
        <v>-6.4</v>
      </c>
      <c r="X8" s="4">
        <f ca="1">IF($B8&gt;=15,W9+LOOKUP($B8,'Ihr Altersstruktur-Check'!$C$9:$C$14,'Ihr Altersstruktur-Check'!$O$8:$O$13)/LOOKUP($B8,'Ihr Altersstruktur-Check'!$C$9:$C$14,'Ihr Altersstruktur-Check'!$P$8:$P$13),0)</f>
        <v>-6.3</v>
      </c>
      <c r="Y8" s="4">
        <f ca="1">IF($B8&gt;=15,X9+LOOKUP($B8,'Ihr Altersstruktur-Check'!$C$9:$C$14,'Ihr Altersstruktur-Check'!$O$8:$O$13)/LOOKUP($B8,'Ihr Altersstruktur-Check'!$C$9:$C$14,'Ihr Altersstruktur-Check'!$P$8:$P$13),0)</f>
        <v>-6.2</v>
      </c>
      <c r="Z8" s="4">
        <f ca="1">IF($B8&gt;=15,Y9+LOOKUP($B8,'Ihr Altersstruktur-Check'!$C$9:$C$14,'Ihr Altersstruktur-Check'!$O$8:$O$13)/LOOKUP($B8,'Ihr Altersstruktur-Check'!$C$9:$C$14,'Ihr Altersstruktur-Check'!$P$8:$P$13),0)</f>
        <v>-6.1</v>
      </c>
      <c r="AA8" s="4">
        <f ca="1">IF($B8&gt;=15,Z9+LOOKUP($B8,'Ihr Altersstruktur-Check'!$C$9:$C$14,'Ihr Altersstruktur-Check'!$O$8:$O$13)/LOOKUP($B8,'Ihr Altersstruktur-Check'!$C$9:$C$14,'Ihr Altersstruktur-Check'!$P$8:$P$13),0)</f>
        <v>-6</v>
      </c>
      <c r="AB8" s="4">
        <f ca="1">IF($B8&gt;=15,AA9+LOOKUP($B8,'Ihr Altersstruktur-Check'!$C$9:$C$14,'Ihr Altersstruktur-Check'!$O$8:$O$13)/LOOKUP($B8,'Ihr Altersstruktur-Check'!$C$9:$C$14,'Ihr Altersstruktur-Check'!$P$8:$P$13),0)</f>
        <v>-2.0000000000000036</v>
      </c>
      <c r="AC8" s="4">
        <f ca="1">IF($B8&gt;=15,AB9+LOOKUP($B8,'Ihr Altersstruktur-Check'!$C$9:$C$14,'Ihr Altersstruktur-Check'!$O$8:$O$13)/LOOKUP($B8,'Ihr Altersstruktur-Check'!$C$9:$C$14,'Ihr Altersstruktur-Check'!$P$8:$P$13),0)</f>
        <v>-6</v>
      </c>
      <c r="AD8" s="4">
        <f ca="1">IF($B8&gt;=15,AC9+LOOKUP($B8,'Ihr Altersstruktur-Check'!$C$9:$C$14,'Ihr Altersstruktur-Check'!$O$8:$O$13)/LOOKUP($B8,'Ihr Altersstruktur-Check'!$C$9:$C$14,'Ihr Altersstruktur-Check'!$P$8:$P$13),0)</f>
        <v>-6</v>
      </c>
      <c r="AE8" s="4">
        <f ca="1">IF($B8&gt;=15,AD9+LOOKUP($B8,'Ihr Altersstruktur-Check'!$C$9:$C$14,'Ihr Altersstruktur-Check'!$O$8:$O$13)/LOOKUP($B8,'Ihr Altersstruktur-Check'!$C$9:$C$14,'Ihr Altersstruktur-Check'!$P$8:$P$13),0)</f>
        <v>-6</v>
      </c>
      <c r="AF8" s="4">
        <f ca="1">IF($B8&gt;=15,AE9+LOOKUP($B8,'Ihr Altersstruktur-Check'!$C$9:$C$14,'Ihr Altersstruktur-Check'!$O$8:$O$13)/LOOKUP($B8,'Ihr Altersstruktur-Check'!$C$9:$C$14,'Ihr Altersstruktur-Check'!$P$8:$P$13),0)</f>
        <v>-6</v>
      </c>
      <c r="AG8" s="4">
        <f ca="1">IF($B8&gt;=15,AF9+LOOKUP($B8,'Ihr Altersstruktur-Check'!$C$9:$C$14,'Ihr Altersstruktur-Check'!$O$8:$O$13)/LOOKUP($B8,'Ihr Altersstruktur-Check'!$C$9:$C$14,'Ihr Altersstruktur-Check'!$P$8:$P$13),0)</f>
        <v>-6</v>
      </c>
      <c r="AH8" s="4">
        <f ca="1">IF($B8&gt;=15,AG9+LOOKUP($B8,'Ihr Altersstruktur-Check'!$C$9:$C$14,'Ihr Altersstruktur-Check'!$O$8:$O$13)/LOOKUP($B8,'Ihr Altersstruktur-Check'!$C$9:$C$14,'Ihr Altersstruktur-Check'!$P$8:$P$13),0)</f>
        <v>93.999999999999943</v>
      </c>
      <c r="AI8" s="4">
        <f ca="1">IF($B8&gt;=15,AH9+LOOKUP($B8,'Ihr Altersstruktur-Check'!$C$9:$C$14,'Ihr Altersstruktur-Check'!$O$8:$O$13)/LOOKUP($B8,'Ihr Altersstruktur-Check'!$C$9:$C$14,'Ihr Altersstruktur-Check'!$P$8:$P$13),0)</f>
        <v>-3.5527136788005009E-15</v>
      </c>
      <c r="AJ8" s="4">
        <f ca="1">IF($B8&gt;=15,AI9+LOOKUP($B8,'Ihr Altersstruktur-Check'!$C$9:$C$14,'Ihr Altersstruktur-Check'!$O$8:$O$13)/LOOKUP($B8,'Ihr Altersstruktur-Check'!$C$9:$C$14,'Ihr Altersstruktur-Check'!$P$8:$P$13),0)</f>
        <v>-1.0000000000000036</v>
      </c>
      <c r="AK8" s="4">
        <f ca="1">IF($B8&gt;=15,AJ9+LOOKUP($B8,'Ihr Altersstruktur-Check'!$C$9:$C$14,'Ihr Altersstruktur-Check'!$O$8:$O$13)/LOOKUP($B8,'Ihr Altersstruktur-Check'!$C$9:$C$14,'Ihr Altersstruktur-Check'!$P$8:$P$13),0)</f>
        <v>-2.0000000000000036</v>
      </c>
      <c r="AL8" s="4">
        <f ca="1">IF($B8&gt;=15,AK9+LOOKUP($B8,'Ihr Altersstruktur-Check'!$C$9:$C$14,'Ihr Altersstruktur-Check'!$O$8:$O$13)/LOOKUP($B8,'Ihr Altersstruktur-Check'!$C$9:$C$14,'Ihr Altersstruktur-Check'!$P$8:$P$13),0)</f>
        <v>-2.9999999999999991</v>
      </c>
      <c r="AM8" s="4">
        <f ca="1">IF($B8&gt;=15,AL9+LOOKUP($B8,'Ihr Altersstruktur-Check'!$C$9:$C$14,'Ihr Altersstruktur-Check'!$O$8:$O$13)/LOOKUP($B8,'Ihr Altersstruktur-Check'!$C$9:$C$14,'Ihr Altersstruktur-Check'!$P$8:$P$13),0)</f>
        <v>-3.9999999999999991</v>
      </c>
      <c r="AN8" s="4">
        <f ca="1">IF($B8&gt;=15,AM9+LOOKUP($B8,'Ihr Altersstruktur-Check'!$C$9:$C$14,'Ihr Altersstruktur-Check'!$O$8:$O$13)/LOOKUP($B8,'Ihr Altersstruktur-Check'!$C$9:$C$14,'Ihr Altersstruktur-Check'!$P$8:$P$13),0)</f>
        <v>-4.9999999999999991</v>
      </c>
      <c r="AO8" s="4">
        <f ca="1">IF($B8&gt;=15,AN9+LOOKUP($B8,'Ihr Altersstruktur-Check'!$C$9:$C$14,'Ihr Altersstruktur-Check'!$O$8:$O$13)/LOOKUP($B8,'Ihr Altersstruktur-Check'!$C$9:$C$14,'Ihr Altersstruktur-Check'!$P$8:$P$13),0)</f>
        <v>-6</v>
      </c>
      <c r="AP8" s="4">
        <f ca="1">IF($B8&gt;=15,AO9+LOOKUP($B8,'Ihr Altersstruktur-Check'!$C$9:$C$14,'Ihr Altersstruktur-Check'!$O$8:$O$13)/LOOKUP($B8,'Ihr Altersstruktur-Check'!$C$9:$C$14,'Ihr Altersstruktur-Check'!$P$8:$P$13),0)</f>
        <v>-6</v>
      </c>
      <c r="AQ8" s="4">
        <f ca="1">IF($B8&gt;=15,AP9+LOOKUP($B8,'Ihr Altersstruktur-Check'!$C$9:$C$14,'Ihr Altersstruktur-Check'!$O$8:$O$13)/LOOKUP($B8,'Ihr Altersstruktur-Check'!$C$9:$C$14,'Ihr Altersstruktur-Check'!$P$8:$P$13),0)</f>
        <v>-6</v>
      </c>
      <c r="AR8" s="4">
        <f ca="1">IF($B8&gt;=15,AQ9+LOOKUP($B8,'Ihr Altersstruktur-Check'!$C$9:$C$14,'Ihr Altersstruktur-Check'!$O$8:$O$13)/LOOKUP($B8,'Ihr Altersstruktur-Check'!$C$9:$C$14,'Ihr Altersstruktur-Check'!$P$8:$P$13),0)</f>
        <v>-1.0000000000000036</v>
      </c>
      <c r="AS8" s="4">
        <f ca="1">IF($B8&gt;=15,AR9+LOOKUP($B8,'Ihr Altersstruktur-Check'!$C$9:$C$14,'Ihr Altersstruktur-Check'!$O$8:$O$13)/LOOKUP($B8,'Ihr Altersstruktur-Check'!$C$9:$C$14,'Ihr Altersstruktur-Check'!$P$8:$P$13),0)</f>
        <v>-6</v>
      </c>
      <c r="AT8" s="4">
        <f ca="1">IF($B8&gt;=15,AS9+LOOKUP($B8,'Ihr Altersstruktur-Check'!$C$9:$C$14,'Ihr Altersstruktur-Check'!$O$8:$O$13)/LOOKUP($B8,'Ihr Altersstruktur-Check'!$C$9:$C$14,'Ihr Altersstruktur-Check'!$P$8:$P$13),0)</f>
        <v>-6</v>
      </c>
      <c r="AU8" s="4">
        <f ca="1">IF($B8&gt;=15,AT9+LOOKUP($B8,'Ihr Altersstruktur-Check'!$C$9:$C$14,'Ihr Altersstruktur-Check'!$O$8:$O$13)/LOOKUP($B8,'Ihr Altersstruktur-Check'!$C$9:$C$14,'Ihr Altersstruktur-Check'!$P$8:$P$13),0)</f>
        <v>-6</v>
      </c>
      <c r="AV8" s="4">
        <f ca="1">IF($B8&gt;=15,AU9+LOOKUP($B8,'Ihr Altersstruktur-Check'!$C$9:$C$14,'Ihr Altersstruktur-Check'!$O$8:$O$13)/LOOKUP($B8,'Ihr Altersstruktur-Check'!$C$9:$C$14,'Ihr Altersstruktur-Check'!$P$8:$P$13),0)</f>
        <v>-6</v>
      </c>
      <c r="AW8" s="4">
        <f ca="1">IF($B8&gt;=15,AV9+LOOKUP($B8,'Ihr Altersstruktur-Check'!$C$9:$C$14,'Ihr Altersstruktur-Check'!$O$8:$O$13)/LOOKUP($B8,'Ihr Altersstruktur-Check'!$C$9:$C$14,'Ihr Altersstruktur-Check'!$P$8:$P$13),0)</f>
        <v>-6</v>
      </c>
      <c r="AX8" s="4">
        <f ca="1">IF($B8&gt;=15,AW9+LOOKUP($B8,'Ihr Altersstruktur-Check'!$C$9:$C$14,'Ihr Altersstruktur-Check'!$O$8:$O$13)/LOOKUP($B8,'Ihr Altersstruktur-Check'!$C$9:$C$14,'Ihr Altersstruktur-Check'!$P$8:$P$13),0)</f>
        <v>-6</v>
      </c>
      <c r="AY8" s="4">
        <f ca="1">IF($B8&gt;=15,AX9+LOOKUP($B8,'Ihr Altersstruktur-Check'!$C$9:$C$14,'Ihr Altersstruktur-Check'!$O$8:$O$13)/LOOKUP($B8,'Ihr Altersstruktur-Check'!$C$9:$C$14,'Ihr Altersstruktur-Check'!$P$8:$P$13),0)</f>
        <v>-1.0000000000000036</v>
      </c>
      <c r="AZ8" s="4">
        <f ca="1">IF($B8&gt;=15,AY9+LOOKUP($B8,'Ihr Altersstruktur-Check'!$C$9:$C$14,'Ihr Altersstruktur-Check'!$O$8:$O$13)/LOOKUP($B8,'Ihr Altersstruktur-Check'!$C$9:$C$14,'Ihr Altersstruktur-Check'!$P$8:$P$13),0)</f>
        <v>-4.9999999999999991</v>
      </c>
      <c r="BA8" s="4">
        <f ca="1">IF($B8&gt;=15,AZ9+LOOKUP($B8,'Ihr Altersstruktur-Check'!$C$9:$C$14,'Ihr Altersstruktur-Check'!$O$8:$O$13)/LOOKUP($B8,'Ihr Altersstruktur-Check'!$C$9:$C$14,'Ihr Altersstruktur-Check'!$P$8:$P$13),0)</f>
        <v>-6</v>
      </c>
      <c r="BB8" s="4">
        <f ca="1">IF($B8&gt;=15,BA9+LOOKUP($B8,'Ihr Altersstruktur-Check'!$C$9:$C$14,'Ihr Altersstruktur-Check'!$O$8:$O$13)/LOOKUP($B8,'Ihr Altersstruktur-Check'!$C$9:$C$14,'Ihr Altersstruktur-Check'!$P$8:$P$13),0)</f>
        <v>-6</v>
      </c>
      <c r="BC8" s="4">
        <f ca="1">IF($B8&gt;=15,BB9+LOOKUP($B8,'Ihr Altersstruktur-Check'!$C$9:$C$14,'Ihr Altersstruktur-Check'!$O$8:$O$13)/LOOKUP($B8,'Ihr Altersstruktur-Check'!$C$9:$C$14,'Ihr Altersstruktur-Check'!$P$8:$P$13),0)</f>
        <v>-6</v>
      </c>
      <c r="BD8" s="4">
        <f ca="1">IF($B8&gt;=15,BC9+LOOKUP($B8,'Ihr Altersstruktur-Check'!$C$9:$C$14,'Ihr Altersstruktur-Check'!$O$8:$O$13)/LOOKUP($B8,'Ihr Altersstruktur-Check'!$C$9:$C$14,'Ihr Altersstruktur-Check'!$P$8:$P$13),0)</f>
        <v>-6</v>
      </c>
      <c r="BE8" s="4">
        <f ca="1">IF($B8&gt;=15,BD9+LOOKUP($B8,'Ihr Altersstruktur-Check'!$C$9:$C$14,'Ihr Altersstruktur-Check'!$O$8:$O$13)/LOOKUP($B8,'Ihr Altersstruktur-Check'!$C$9:$C$14,'Ihr Altersstruktur-Check'!$P$8:$P$13),0)</f>
        <v>-6</v>
      </c>
      <c r="BF8" s="4"/>
      <c r="BG8" s="4"/>
    </row>
    <row r="9" spans="1:59" x14ac:dyDescent="0.25">
      <c r="A9">
        <v>1948</v>
      </c>
      <c r="B9">
        <f t="shared" ca="1" si="14"/>
        <v>72</v>
      </c>
      <c r="C9" s="4">
        <f>'Ihr Demografie-Check'!M14</f>
        <v>0</v>
      </c>
      <c r="D9" s="4">
        <f ca="1">IF($B9&gt;=15,C10+LOOKUP($B9,'Ihr Altersstruktur-Check'!$C$9:$C$14,'Ihr Altersstruktur-Check'!$O$8:$O$13)/LOOKUP($B9,'Ihr Altersstruktur-Check'!$C$9:$C$14,'Ihr Altersstruktur-Check'!$P$8:$P$13),0)</f>
        <v>-0.5</v>
      </c>
      <c r="E9" s="4">
        <f ca="1">IF($B9&gt;=15,D10+LOOKUP($B9,'Ihr Altersstruktur-Check'!$C$9:$C$14,'Ihr Altersstruktur-Check'!$O$8:$O$13)/LOOKUP($B9,'Ihr Altersstruktur-Check'!$C$9:$C$14,'Ihr Altersstruktur-Check'!$P$8:$P$13),0)</f>
        <v>-1</v>
      </c>
      <c r="F9" s="4">
        <f ca="1">IF($B9&gt;=15,E10+LOOKUP($B9,'Ihr Altersstruktur-Check'!$C$9:$C$14,'Ihr Altersstruktur-Check'!$O$8:$O$13)/LOOKUP($B9,'Ihr Altersstruktur-Check'!$C$9:$C$14,'Ihr Altersstruktur-Check'!$P$8:$P$13),0)</f>
        <v>-1.5</v>
      </c>
      <c r="G9" s="4">
        <f ca="1">IF($B9&gt;=15,F10+LOOKUP($B9,'Ihr Altersstruktur-Check'!$C$9:$C$14,'Ihr Altersstruktur-Check'!$O$8:$O$13)/LOOKUP($B9,'Ihr Altersstruktur-Check'!$C$9:$C$14,'Ihr Altersstruktur-Check'!$P$8:$P$13),0)</f>
        <v>-2</v>
      </c>
      <c r="H9" s="4">
        <f ca="1">IF($B9&gt;=15,G10+LOOKUP($B9,'Ihr Altersstruktur-Check'!$C$9:$C$14,'Ihr Altersstruktur-Check'!$O$8:$O$13)/LOOKUP($B9,'Ihr Altersstruktur-Check'!$C$9:$C$14,'Ihr Altersstruktur-Check'!$P$8:$P$13),0)</f>
        <v>-2.5</v>
      </c>
      <c r="I9" s="4">
        <f ca="1">IF($B9&gt;=15,H10+LOOKUP($B9,'Ihr Altersstruktur-Check'!$C$9:$C$14,'Ihr Altersstruktur-Check'!$O$8:$O$13)/LOOKUP($B9,'Ihr Altersstruktur-Check'!$C$9:$C$14,'Ihr Altersstruktur-Check'!$P$8:$P$13),0)</f>
        <v>-3</v>
      </c>
      <c r="J9" s="4">
        <f ca="1">IF($B9&gt;=15,I10+LOOKUP($B9,'Ihr Altersstruktur-Check'!$C$9:$C$14,'Ihr Altersstruktur-Check'!$O$8:$O$13)/LOOKUP($B9,'Ihr Altersstruktur-Check'!$C$9:$C$14,'Ihr Altersstruktur-Check'!$P$8:$P$13),0)</f>
        <v>-3.5</v>
      </c>
      <c r="K9" s="4">
        <f ca="1">IF($B9&gt;=15,J10+LOOKUP($B9,'Ihr Altersstruktur-Check'!$C$9:$C$14,'Ihr Altersstruktur-Check'!$O$8:$O$13)/LOOKUP($B9,'Ihr Altersstruktur-Check'!$C$9:$C$14,'Ihr Altersstruktur-Check'!$P$8:$P$13),0)</f>
        <v>-4</v>
      </c>
      <c r="L9" s="4">
        <f ca="1">IF($B9&gt;=15,K10+LOOKUP($B9,'Ihr Altersstruktur-Check'!$C$9:$C$14,'Ihr Altersstruktur-Check'!$O$8:$O$13)/LOOKUP($B9,'Ihr Altersstruktur-Check'!$C$9:$C$14,'Ihr Altersstruktur-Check'!$P$8:$P$13),0)</f>
        <v>-4.5</v>
      </c>
      <c r="M9" s="4">
        <f ca="1">IF($B9&gt;=15,L10+LOOKUP($B9,'Ihr Altersstruktur-Check'!$C$9:$C$14,'Ihr Altersstruktur-Check'!$O$8:$O$13)/LOOKUP($B9,'Ihr Altersstruktur-Check'!$C$9:$C$14,'Ihr Altersstruktur-Check'!$P$8:$P$13),0)</f>
        <v>-5</v>
      </c>
      <c r="N9" s="4">
        <f ca="1">IF($B9&gt;=15,M10+LOOKUP($B9,'Ihr Altersstruktur-Check'!$C$9:$C$14,'Ihr Altersstruktur-Check'!$O$8:$O$13)/LOOKUP($B9,'Ihr Altersstruktur-Check'!$C$9:$C$14,'Ihr Altersstruktur-Check'!$P$8:$P$13),0)</f>
        <v>-5.5</v>
      </c>
      <c r="O9" s="4">
        <f ca="1">IF($B9&gt;=15,N10+LOOKUP($B9,'Ihr Altersstruktur-Check'!$C$9:$C$14,'Ihr Altersstruktur-Check'!$O$8:$O$13)/LOOKUP($B9,'Ihr Altersstruktur-Check'!$C$9:$C$14,'Ihr Altersstruktur-Check'!$P$8:$P$13),0)</f>
        <v>-3</v>
      </c>
      <c r="P9" s="4">
        <f ca="1">IF($B9&gt;=15,O10+LOOKUP($B9,'Ihr Altersstruktur-Check'!$C$9:$C$14,'Ihr Altersstruktur-Check'!$O$8:$O$13)/LOOKUP($B9,'Ihr Altersstruktur-Check'!$C$9:$C$14,'Ihr Altersstruktur-Check'!$P$8:$P$13),0)</f>
        <v>-6.5</v>
      </c>
      <c r="Q9" s="4">
        <f ca="1">IF($B9&gt;=15,P10+LOOKUP($B9,'Ihr Altersstruktur-Check'!$C$9:$C$14,'Ihr Altersstruktur-Check'!$O$8:$O$13)/LOOKUP($B9,'Ihr Altersstruktur-Check'!$C$9:$C$14,'Ihr Altersstruktur-Check'!$P$8:$P$13),0)</f>
        <v>-6.4</v>
      </c>
      <c r="R9" s="4">
        <f ca="1">IF($B9&gt;=15,Q10+LOOKUP($B9,'Ihr Altersstruktur-Check'!$C$9:$C$14,'Ihr Altersstruktur-Check'!$O$8:$O$13)/LOOKUP($B9,'Ihr Altersstruktur-Check'!$C$9:$C$14,'Ihr Altersstruktur-Check'!$P$8:$P$13),0)</f>
        <v>-6.3</v>
      </c>
      <c r="S9" s="4">
        <f ca="1">IF($B9&gt;=15,R10+LOOKUP($B9,'Ihr Altersstruktur-Check'!$C$9:$C$14,'Ihr Altersstruktur-Check'!$O$8:$O$13)/LOOKUP($B9,'Ihr Altersstruktur-Check'!$C$9:$C$14,'Ihr Altersstruktur-Check'!$P$8:$P$13),0)</f>
        <v>-5.1999999999999993</v>
      </c>
      <c r="T9" s="4">
        <f ca="1">IF($B9&gt;=15,S10+LOOKUP($B9,'Ihr Altersstruktur-Check'!$C$9:$C$14,'Ihr Altersstruktur-Check'!$O$8:$O$13)/LOOKUP($B9,'Ihr Altersstruktur-Check'!$C$9:$C$14,'Ihr Altersstruktur-Check'!$P$8:$P$13),0)</f>
        <v>-5.0999999999999996</v>
      </c>
      <c r="U9" s="4">
        <f ca="1">IF($B9&gt;=15,T10+LOOKUP($B9,'Ihr Altersstruktur-Check'!$C$9:$C$14,'Ihr Altersstruktur-Check'!$O$8:$O$13)/LOOKUP($B9,'Ihr Altersstruktur-Check'!$C$9:$C$14,'Ihr Altersstruktur-Check'!$P$8:$P$13),0)</f>
        <v>-5</v>
      </c>
      <c r="V9" s="4">
        <f ca="1">IF($B9&gt;=15,U10+LOOKUP($B9,'Ihr Altersstruktur-Check'!$C$9:$C$14,'Ihr Altersstruktur-Check'!$O$8:$O$13)/LOOKUP($B9,'Ihr Altersstruktur-Check'!$C$9:$C$14,'Ihr Altersstruktur-Check'!$P$8:$P$13),0)</f>
        <v>-5.9</v>
      </c>
      <c r="W9" s="4">
        <f ca="1">IF($B9&gt;=15,V10+LOOKUP($B9,'Ihr Altersstruktur-Check'!$C$9:$C$14,'Ihr Altersstruktur-Check'!$O$8:$O$13)/LOOKUP($B9,'Ihr Altersstruktur-Check'!$C$9:$C$14,'Ihr Altersstruktur-Check'!$P$8:$P$13),0)</f>
        <v>-5.8</v>
      </c>
      <c r="X9" s="4">
        <f ca="1">IF($B9&gt;=15,W10+LOOKUP($B9,'Ihr Altersstruktur-Check'!$C$9:$C$14,'Ihr Altersstruktur-Check'!$O$8:$O$13)/LOOKUP($B9,'Ihr Altersstruktur-Check'!$C$9:$C$14,'Ihr Altersstruktur-Check'!$P$8:$P$13),0)</f>
        <v>-5.7</v>
      </c>
      <c r="Y9" s="4">
        <f ca="1">IF($B9&gt;=15,X10+LOOKUP($B9,'Ihr Altersstruktur-Check'!$C$9:$C$14,'Ihr Altersstruktur-Check'!$O$8:$O$13)/LOOKUP($B9,'Ihr Altersstruktur-Check'!$C$9:$C$14,'Ihr Altersstruktur-Check'!$P$8:$P$13),0)</f>
        <v>-5.6</v>
      </c>
      <c r="Z9" s="4">
        <f ca="1">IF($B9&gt;=15,Y10+LOOKUP($B9,'Ihr Altersstruktur-Check'!$C$9:$C$14,'Ihr Altersstruktur-Check'!$O$8:$O$13)/LOOKUP($B9,'Ihr Altersstruktur-Check'!$C$9:$C$14,'Ihr Altersstruktur-Check'!$P$8:$P$13),0)</f>
        <v>-5.5</v>
      </c>
      <c r="AA9" s="4">
        <f ca="1">IF($B9&gt;=15,Z10+LOOKUP($B9,'Ihr Altersstruktur-Check'!$C$9:$C$14,'Ihr Altersstruktur-Check'!$O$8:$O$13)/LOOKUP($B9,'Ihr Altersstruktur-Check'!$C$9:$C$14,'Ihr Altersstruktur-Check'!$P$8:$P$13),0)</f>
        <v>-1.5000000000000036</v>
      </c>
      <c r="AB9" s="4">
        <f ca="1">IF($B9&gt;=15,AA10+LOOKUP($B9,'Ihr Altersstruktur-Check'!$C$9:$C$14,'Ihr Altersstruktur-Check'!$O$8:$O$13)/LOOKUP($B9,'Ihr Altersstruktur-Check'!$C$9:$C$14,'Ihr Altersstruktur-Check'!$P$8:$P$13),0)</f>
        <v>-5.5</v>
      </c>
      <c r="AC9" s="4">
        <f ca="1">IF($B9&gt;=15,AB10+LOOKUP($B9,'Ihr Altersstruktur-Check'!$C$9:$C$14,'Ihr Altersstruktur-Check'!$O$8:$O$13)/LOOKUP($B9,'Ihr Altersstruktur-Check'!$C$9:$C$14,'Ihr Altersstruktur-Check'!$P$8:$P$13),0)</f>
        <v>-5.5</v>
      </c>
      <c r="AD9" s="4">
        <f ca="1">IF($B9&gt;=15,AC10+LOOKUP($B9,'Ihr Altersstruktur-Check'!$C$9:$C$14,'Ihr Altersstruktur-Check'!$O$8:$O$13)/LOOKUP($B9,'Ihr Altersstruktur-Check'!$C$9:$C$14,'Ihr Altersstruktur-Check'!$P$8:$P$13),0)</f>
        <v>-5.5</v>
      </c>
      <c r="AE9" s="4">
        <f ca="1">IF($B9&gt;=15,AD10+LOOKUP($B9,'Ihr Altersstruktur-Check'!$C$9:$C$14,'Ihr Altersstruktur-Check'!$O$8:$O$13)/LOOKUP($B9,'Ihr Altersstruktur-Check'!$C$9:$C$14,'Ihr Altersstruktur-Check'!$P$8:$P$13),0)</f>
        <v>-5.5</v>
      </c>
      <c r="AF9" s="4">
        <f ca="1">IF($B9&gt;=15,AE10+LOOKUP($B9,'Ihr Altersstruktur-Check'!$C$9:$C$14,'Ihr Altersstruktur-Check'!$O$8:$O$13)/LOOKUP($B9,'Ihr Altersstruktur-Check'!$C$9:$C$14,'Ihr Altersstruktur-Check'!$P$8:$P$13),0)</f>
        <v>-5.5</v>
      </c>
      <c r="AG9" s="4">
        <f ca="1">IF($B9&gt;=15,AF10+LOOKUP($B9,'Ihr Altersstruktur-Check'!$C$9:$C$14,'Ihr Altersstruktur-Check'!$O$8:$O$13)/LOOKUP($B9,'Ihr Altersstruktur-Check'!$C$9:$C$14,'Ihr Altersstruktur-Check'!$P$8:$P$13),0)</f>
        <v>94.499999999999943</v>
      </c>
      <c r="AH9" s="4">
        <f ca="1">IF($B9&gt;=15,AG10+LOOKUP($B9,'Ihr Altersstruktur-Check'!$C$9:$C$14,'Ihr Altersstruktur-Check'!$O$8:$O$13)/LOOKUP($B9,'Ihr Altersstruktur-Check'!$C$9:$C$14,'Ihr Altersstruktur-Check'!$P$8:$P$13),0)</f>
        <v>0.49999999999999645</v>
      </c>
      <c r="AI9" s="4">
        <f ca="1">IF($B9&gt;=15,AH10+LOOKUP($B9,'Ihr Altersstruktur-Check'!$C$9:$C$14,'Ihr Altersstruktur-Check'!$O$8:$O$13)/LOOKUP($B9,'Ihr Altersstruktur-Check'!$C$9:$C$14,'Ihr Altersstruktur-Check'!$P$8:$P$13),0)</f>
        <v>-0.50000000000000355</v>
      </c>
      <c r="AJ9" s="4">
        <f ca="1">IF($B9&gt;=15,AI10+LOOKUP($B9,'Ihr Altersstruktur-Check'!$C$9:$C$14,'Ihr Altersstruktur-Check'!$O$8:$O$13)/LOOKUP($B9,'Ihr Altersstruktur-Check'!$C$9:$C$14,'Ihr Altersstruktur-Check'!$P$8:$P$13),0)</f>
        <v>-1.5000000000000036</v>
      </c>
      <c r="AK9" s="4">
        <f ca="1">IF($B9&gt;=15,AJ10+LOOKUP($B9,'Ihr Altersstruktur-Check'!$C$9:$C$14,'Ihr Altersstruktur-Check'!$O$8:$O$13)/LOOKUP($B9,'Ihr Altersstruktur-Check'!$C$9:$C$14,'Ihr Altersstruktur-Check'!$P$8:$P$13),0)</f>
        <v>-2.4999999999999991</v>
      </c>
      <c r="AL9" s="4">
        <f ca="1">IF($B9&gt;=15,AK10+LOOKUP($B9,'Ihr Altersstruktur-Check'!$C$9:$C$14,'Ihr Altersstruktur-Check'!$O$8:$O$13)/LOOKUP($B9,'Ihr Altersstruktur-Check'!$C$9:$C$14,'Ihr Altersstruktur-Check'!$P$8:$P$13),0)</f>
        <v>-3.4999999999999991</v>
      </c>
      <c r="AM9" s="4">
        <f ca="1">IF($B9&gt;=15,AL10+LOOKUP($B9,'Ihr Altersstruktur-Check'!$C$9:$C$14,'Ihr Altersstruktur-Check'!$O$8:$O$13)/LOOKUP($B9,'Ihr Altersstruktur-Check'!$C$9:$C$14,'Ihr Altersstruktur-Check'!$P$8:$P$13),0)</f>
        <v>-4.4999999999999991</v>
      </c>
      <c r="AN9" s="4">
        <f ca="1">IF($B9&gt;=15,AM10+LOOKUP($B9,'Ihr Altersstruktur-Check'!$C$9:$C$14,'Ihr Altersstruktur-Check'!$O$8:$O$13)/LOOKUP($B9,'Ihr Altersstruktur-Check'!$C$9:$C$14,'Ihr Altersstruktur-Check'!$P$8:$P$13),0)</f>
        <v>-5.5</v>
      </c>
      <c r="AO9" s="4">
        <f ca="1">IF($B9&gt;=15,AN10+LOOKUP($B9,'Ihr Altersstruktur-Check'!$C$9:$C$14,'Ihr Altersstruktur-Check'!$O$8:$O$13)/LOOKUP($B9,'Ihr Altersstruktur-Check'!$C$9:$C$14,'Ihr Altersstruktur-Check'!$P$8:$P$13),0)</f>
        <v>-5.5</v>
      </c>
      <c r="AP9" s="4">
        <f ca="1">IF($B9&gt;=15,AO10+LOOKUP($B9,'Ihr Altersstruktur-Check'!$C$9:$C$14,'Ihr Altersstruktur-Check'!$O$8:$O$13)/LOOKUP($B9,'Ihr Altersstruktur-Check'!$C$9:$C$14,'Ihr Altersstruktur-Check'!$P$8:$P$13),0)</f>
        <v>-5.5</v>
      </c>
      <c r="AQ9" s="4">
        <f ca="1">IF($B9&gt;=15,AP10+LOOKUP($B9,'Ihr Altersstruktur-Check'!$C$9:$C$14,'Ihr Altersstruktur-Check'!$O$8:$O$13)/LOOKUP($B9,'Ihr Altersstruktur-Check'!$C$9:$C$14,'Ihr Altersstruktur-Check'!$P$8:$P$13),0)</f>
        <v>-0.50000000000000355</v>
      </c>
      <c r="AR9" s="4">
        <f ca="1">IF($B9&gt;=15,AQ10+LOOKUP($B9,'Ihr Altersstruktur-Check'!$C$9:$C$14,'Ihr Altersstruktur-Check'!$O$8:$O$13)/LOOKUP($B9,'Ihr Altersstruktur-Check'!$C$9:$C$14,'Ihr Altersstruktur-Check'!$P$8:$P$13),0)</f>
        <v>-5.5</v>
      </c>
      <c r="AS9" s="4">
        <f ca="1">IF($B9&gt;=15,AR10+LOOKUP($B9,'Ihr Altersstruktur-Check'!$C$9:$C$14,'Ihr Altersstruktur-Check'!$O$8:$O$13)/LOOKUP($B9,'Ihr Altersstruktur-Check'!$C$9:$C$14,'Ihr Altersstruktur-Check'!$P$8:$P$13),0)</f>
        <v>-5.5</v>
      </c>
      <c r="AT9" s="4">
        <f ca="1">IF($B9&gt;=15,AS10+LOOKUP($B9,'Ihr Altersstruktur-Check'!$C$9:$C$14,'Ihr Altersstruktur-Check'!$O$8:$O$13)/LOOKUP($B9,'Ihr Altersstruktur-Check'!$C$9:$C$14,'Ihr Altersstruktur-Check'!$P$8:$P$13),0)</f>
        <v>-5.5</v>
      </c>
      <c r="AU9" s="4">
        <f ca="1">IF($B9&gt;=15,AT10+LOOKUP($B9,'Ihr Altersstruktur-Check'!$C$9:$C$14,'Ihr Altersstruktur-Check'!$O$8:$O$13)/LOOKUP($B9,'Ihr Altersstruktur-Check'!$C$9:$C$14,'Ihr Altersstruktur-Check'!$P$8:$P$13),0)</f>
        <v>-5.5</v>
      </c>
      <c r="AV9" s="4">
        <f ca="1">IF($B9&gt;=15,AU10+LOOKUP($B9,'Ihr Altersstruktur-Check'!$C$9:$C$14,'Ihr Altersstruktur-Check'!$O$8:$O$13)/LOOKUP($B9,'Ihr Altersstruktur-Check'!$C$9:$C$14,'Ihr Altersstruktur-Check'!$P$8:$P$13),0)</f>
        <v>-5.5</v>
      </c>
      <c r="AW9" s="4">
        <f ca="1">IF($B9&gt;=15,AV10+LOOKUP($B9,'Ihr Altersstruktur-Check'!$C$9:$C$14,'Ihr Altersstruktur-Check'!$O$8:$O$13)/LOOKUP($B9,'Ihr Altersstruktur-Check'!$C$9:$C$14,'Ihr Altersstruktur-Check'!$P$8:$P$13),0)</f>
        <v>-5.5</v>
      </c>
      <c r="AX9" s="4">
        <f ca="1">IF($B9&gt;=15,AW10+LOOKUP($B9,'Ihr Altersstruktur-Check'!$C$9:$C$14,'Ihr Altersstruktur-Check'!$O$8:$O$13)/LOOKUP($B9,'Ihr Altersstruktur-Check'!$C$9:$C$14,'Ihr Altersstruktur-Check'!$P$8:$P$13),0)</f>
        <v>-0.50000000000000355</v>
      </c>
      <c r="AY9" s="4">
        <f ca="1">IF($B9&gt;=15,AX10+LOOKUP($B9,'Ihr Altersstruktur-Check'!$C$9:$C$14,'Ihr Altersstruktur-Check'!$O$8:$O$13)/LOOKUP($B9,'Ihr Altersstruktur-Check'!$C$9:$C$14,'Ihr Altersstruktur-Check'!$P$8:$P$13),0)</f>
        <v>-4.4999999999999991</v>
      </c>
      <c r="AZ9" s="4">
        <f ca="1">IF($B9&gt;=15,AY10+LOOKUP($B9,'Ihr Altersstruktur-Check'!$C$9:$C$14,'Ihr Altersstruktur-Check'!$O$8:$O$13)/LOOKUP($B9,'Ihr Altersstruktur-Check'!$C$9:$C$14,'Ihr Altersstruktur-Check'!$P$8:$P$13),0)</f>
        <v>-5.5</v>
      </c>
      <c r="BA9" s="4">
        <f ca="1">IF($B9&gt;=15,AZ10+LOOKUP($B9,'Ihr Altersstruktur-Check'!$C$9:$C$14,'Ihr Altersstruktur-Check'!$O$8:$O$13)/LOOKUP($B9,'Ihr Altersstruktur-Check'!$C$9:$C$14,'Ihr Altersstruktur-Check'!$P$8:$P$13),0)</f>
        <v>-5.5</v>
      </c>
      <c r="BB9" s="4">
        <f ca="1">IF($B9&gt;=15,BA10+LOOKUP($B9,'Ihr Altersstruktur-Check'!$C$9:$C$14,'Ihr Altersstruktur-Check'!$O$8:$O$13)/LOOKUP($B9,'Ihr Altersstruktur-Check'!$C$9:$C$14,'Ihr Altersstruktur-Check'!$P$8:$P$13),0)</f>
        <v>-5.5</v>
      </c>
      <c r="BC9" s="4">
        <f ca="1">IF($B9&gt;=15,BB10+LOOKUP($B9,'Ihr Altersstruktur-Check'!$C$9:$C$14,'Ihr Altersstruktur-Check'!$O$8:$O$13)/LOOKUP($B9,'Ihr Altersstruktur-Check'!$C$9:$C$14,'Ihr Altersstruktur-Check'!$P$8:$P$13),0)</f>
        <v>-5.5</v>
      </c>
      <c r="BD9" s="4">
        <f ca="1">IF($B9&gt;=15,BC10+LOOKUP($B9,'Ihr Altersstruktur-Check'!$C$9:$C$14,'Ihr Altersstruktur-Check'!$O$8:$O$13)/LOOKUP($B9,'Ihr Altersstruktur-Check'!$C$9:$C$14,'Ihr Altersstruktur-Check'!$P$8:$P$13),0)</f>
        <v>-5.5</v>
      </c>
      <c r="BE9" s="4">
        <f ca="1">IF($B9&gt;=15,BD10+LOOKUP($B9,'Ihr Altersstruktur-Check'!$C$9:$C$14,'Ihr Altersstruktur-Check'!$O$8:$O$13)/LOOKUP($B9,'Ihr Altersstruktur-Check'!$C$9:$C$14,'Ihr Altersstruktur-Check'!$P$8:$P$13),0)</f>
        <v>-3.4999999999999991</v>
      </c>
      <c r="BF9" s="4"/>
      <c r="BG9" s="4"/>
    </row>
    <row r="10" spans="1:59" x14ac:dyDescent="0.25">
      <c r="A10">
        <v>1949</v>
      </c>
      <c r="B10">
        <f t="shared" ca="1" si="14"/>
        <v>71</v>
      </c>
      <c r="C10" s="4">
        <f>'Ihr Demografie-Check'!M13</f>
        <v>0</v>
      </c>
      <c r="D10" s="4">
        <f ca="1">IF($B10&gt;=15,C11+LOOKUP($B10,'Ihr Altersstruktur-Check'!$C$9:$C$14,'Ihr Altersstruktur-Check'!$O$8:$O$13)/LOOKUP($B10,'Ihr Altersstruktur-Check'!$C$9:$C$14,'Ihr Altersstruktur-Check'!$P$8:$P$13),0)</f>
        <v>-0.5</v>
      </c>
      <c r="E10" s="4">
        <f ca="1">IF($B10&gt;=15,D11+LOOKUP($B10,'Ihr Altersstruktur-Check'!$C$9:$C$14,'Ihr Altersstruktur-Check'!$O$8:$O$13)/LOOKUP($B10,'Ihr Altersstruktur-Check'!$C$9:$C$14,'Ihr Altersstruktur-Check'!$P$8:$P$13),0)</f>
        <v>-1</v>
      </c>
      <c r="F10" s="4">
        <f ca="1">IF($B10&gt;=15,E11+LOOKUP($B10,'Ihr Altersstruktur-Check'!$C$9:$C$14,'Ihr Altersstruktur-Check'!$O$8:$O$13)/LOOKUP($B10,'Ihr Altersstruktur-Check'!$C$9:$C$14,'Ihr Altersstruktur-Check'!$P$8:$P$13),0)</f>
        <v>-1.5</v>
      </c>
      <c r="G10" s="4">
        <f ca="1">IF($B10&gt;=15,F11+LOOKUP($B10,'Ihr Altersstruktur-Check'!$C$9:$C$14,'Ihr Altersstruktur-Check'!$O$8:$O$13)/LOOKUP($B10,'Ihr Altersstruktur-Check'!$C$9:$C$14,'Ihr Altersstruktur-Check'!$P$8:$P$13),0)</f>
        <v>-2</v>
      </c>
      <c r="H10" s="4">
        <f ca="1">IF($B10&gt;=15,G11+LOOKUP($B10,'Ihr Altersstruktur-Check'!$C$9:$C$14,'Ihr Altersstruktur-Check'!$O$8:$O$13)/LOOKUP($B10,'Ihr Altersstruktur-Check'!$C$9:$C$14,'Ihr Altersstruktur-Check'!$P$8:$P$13),0)</f>
        <v>-2.5</v>
      </c>
      <c r="I10" s="4">
        <f ca="1">IF($B10&gt;=15,H11+LOOKUP($B10,'Ihr Altersstruktur-Check'!$C$9:$C$14,'Ihr Altersstruktur-Check'!$O$8:$O$13)/LOOKUP($B10,'Ihr Altersstruktur-Check'!$C$9:$C$14,'Ihr Altersstruktur-Check'!$P$8:$P$13),0)</f>
        <v>-3</v>
      </c>
      <c r="J10" s="4">
        <f ca="1">IF($B10&gt;=15,I11+LOOKUP($B10,'Ihr Altersstruktur-Check'!$C$9:$C$14,'Ihr Altersstruktur-Check'!$O$8:$O$13)/LOOKUP($B10,'Ihr Altersstruktur-Check'!$C$9:$C$14,'Ihr Altersstruktur-Check'!$P$8:$P$13),0)</f>
        <v>-3.5</v>
      </c>
      <c r="K10" s="4">
        <f ca="1">IF($B10&gt;=15,J11+LOOKUP($B10,'Ihr Altersstruktur-Check'!$C$9:$C$14,'Ihr Altersstruktur-Check'!$O$8:$O$13)/LOOKUP($B10,'Ihr Altersstruktur-Check'!$C$9:$C$14,'Ihr Altersstruktur-Check'!$P$8:$P$13),0)</f>
        <v>-4</v>
      </c>
      <c r="L10" s="4">
        <f ca="1">IF($B10&gt;=15,K11+LOOKUP($B10,'Ihr Altersstruktur-Check'!$C$9:$C$14,'Ihr Altersstruktur-Check'!$O$8:$O$13)/LOOKUP($B10,'Ihr Altersstruktur-Check'!$C$9:$C$14,'Ihr Altersstruktur-Check'!$P$8:$P$13),0)</f>
        <v>-4.5</v>
      </c>
      <c r="M10" s="4">
        <f ca="1">IF($B10&gt;=15,L11+LOOKUP($B10,'Ihr Altersstruktur-Check'!$C$9:$C$14,'Ihr Altersstruktur-Check'!$O$8:$O$13)/LOOKUP($B10,'Ihr Altersstruktur-Check'!$C$9:$C$14,'Ihr Altersstruktur-Check'!$P$8:$P$13),0)</f>
        <v>-5</v>
      </c>
      <c r="N10" s="4">
        <f ca="1">IF($B10&gt;=15,M11+LOOKUP($B10,'Ihr Altersstruktur-Check'!$C$9:$C$14,'Ihr Altersstruktur-Check'!$O$8:$O$13)/LOOKUP($B10,'Ihr Altersstruktur-Check'!$C$9:$C$14,'Ihr Altersstruktur-Check'!$P$8:$P$13),0)</f>
        <v>-2.5</v>
      </c>
      <c r="O10" s="4">
        <f ca="1">IF($B10&gt;=15,N11+LOOKUP($B10,'Ihr Altersstruktur-Check'!$C$9:$C$14,'Ihr Altersstruktur-Check'!$O$8:$O$13)/LOOKUP($B10,'Ihr Altersstruktur-Check'!$C$9:$C$14,'Ihr Altersstruktur-Check'!$P$8:$P$13),0)</f>
        <v>-6</v>
      </c>
      <c r="P10" s="4">
        <f ca="1">IF($B10&gt;=15,O11+LOOKUP($B10,'Ihr Altersstruktur-Check'!$C$9:$C$14,'Ihr Altersstruktur-Check'!$O$8:$O$13)/LOOKUP($B10,'Ihr Altersstruktur-Check'!$C$9:$C$14,'Ihr Altersstruktur-Check'!$P$8:$P$13),0)</f>
        <v>-5.9</v>
      </c>
      <c r="Q10" s="4">
        <f ca="1">IF($B10&gt;=15,P11+LOOKUP($B10,'Ihr Altersstruktur-Check'!$C$9:$C$14,'Ihr Altersstruktur-Check'!$O$8:$O$13)/LOOKUP($B10,'Ihr Altersstruktur-Check'!$C$9:$C$14,'Ihr Altersstruktur-Check'!$P$8:$P$13),0)</f>
        <v>-5.8</v>
      </c>
      <c r="R10" s="4">
        <f ca="1">IF($B10&gt;=15,Q11+LOOKUP($B10,'Ihr Altersstruktur-Check'!$C$9:$C$14,'Ihr Altersstruktur-Check'!$O$8:$O$13)/LOOKUP($B10,'Ihr Altersstruktur-Check'!$C$9:$C$14,'Ihr Altersstruktur-Check'!$P$8:$P$13),0)</f>
        <v>-4.6999999999999993</v>
      </c>
      <c r="S10" s="4">
        <f ca="1">IF($B10&gt;=15,R11+LOOKUP($B10,'Ihr Altersstruktur-Check'!$C$9:$C$14,'Ihr Altersstruktur-Check'!$O$8:$O$13)/LOOKUP($B10,'Ihr Altersstruktur-Check'!$C$9:$C$14,'Ihr Altersstruktur-Check'!$P$8:$P$13),0)</f>
        <v>-4.5999999999999996</v>
      </c>
      <c r="T10" s="4">
        <f ca="1">IF($B10&gt;=15,S11+LOOKUP($B10,'Ihr Altersstruktur-Check'!$C$9:$C$14,'Ihr Altersstruktur-Check'!$O$8:$O$13)/LOOKUP($B10,'Ihr Altersstruktur-Check'!$C$9:$C$14,'Ihr Altersstruktur-Check'!$P$8:$P$13),0)</f>
        <v>-4.5</v>
      </c>
      <c r="U10" s="4">
        <f ca="1">IF($B10&gt;=15,T11+LOOKUP($B10,'Ihr Altersstruktur-Check'!$C$9:$C$14,'Ihr Altersstruktur-Check'!$O$8:$O$13)/LOOKUP($B10,'Ihr Altersstruktur-Check'!$C$9:$C$14,'Ihr Altersstruktur-Check'!$P$8:$P$13),0)</f>
        <v>-5.4</v>
      </c>
      <c r="V10" s="4">
        <f ca="1">IF($B10&gt;=15,U11+LOOKUP($B10,'Ihr Altersstruktur-Check'!$C$9:$C$14,'Ihr Altersstruktur-Check'!$O$8:$O$13)/LOOKUP($B10,'Ihr Altersstruktur-Check'!$C$9:$C$14,'Ihr Altersstruktur-Check'!$P$8:$P$13),0)</f>
        <v>-5.3</v>
      </c>
      <c r="W10" s="4">
        <f ca="1">IF($B10&gt;=15,V11+LOOKUP($B10,'Ihr Altersstruktur-Check'!$C$9:$C$14,'Ihr Altersstruktur-Check'!$O$8:$O$13)/LOOKUP($B10,'Ihr Altersstruktur-Check'!$C$9:$C$14,'Ihr Altersstruktur-Check'!$P$8:$P$13),0)</f>
        <v>-5.2</v>
      </c>
      <c r="X10" s="4">
        <f ca="1">IF($B10&gt;=15,W11+LOOKUP($B10,'Ihr Altersstruktur-Check'!$C$9:$C$14,'Ihr Altersstruktur-Check'!$O$8:$O$13)/LOOKUP($B10,'Ihr Altersstruktur-Check'!$C$9:$C$14,'Ihr Altersstruktur-Check'!$P$8:$P$13),0)</f>
        <v>-5.0999999999999996</v>
      </c>
      <c r="Y10" s="4">
        <f ca="1">IF($B10&gt;=15,X11+LOOKUP($B10,'Ihr Altersstruktur-Check'!$C$9:$C$14,'Ihr Altersstruktur-Check'!$O$8:$O$13)/LOOKUP($B10,'Ihr Altersstruktur-Check'!$C$9:$C$14,'Ihr Altersstruktur-Check'!$P$8:$P$13),0)</f>
        <v>-5</v>
      </c>
      <c r="Z10" s="4">
        <f ca="1">IF($B10&gt;=15,Y11+LOOKUP($B10,'Ihr Altersstruktur-Check'!$C$9:$C$14,'Ihr Altersstruktur-Check'!$O$8:$O$13)/LOOKUP($B10,'Ihr Altersstruktur-Check'!$C$9:$C$14,'Ihr Altersstruktur-Check'!$P$8:$P$13),0)</f>
        <v>-1.0000000000000036</v>
      </c>
      <c r="AA10" s="4">
        <f ca="1">IF($B10&gt;=15,Z11+LOOKUP($B10,'Ihr Altersstruktur-Check'!$C$9:$C$14,'Ihr Altersstruktur-Check'!$O$8:$O$13)/LOOKUP($B10,'Ihr Altersstruktur-Check'!$C$9:$C$14,'Ihr Altersstruktur-Check'!$P$8:$P$13),0)</f>
        <v>-5</v>
      </c>
      <c r="AB10" s="4">
        <f ca="1">IF($B10&gt;=15,AA11+LOOKUP($B10,'Ihr Altersstruktur-Check'!$C$9:$C$14,'Ihr Altersstruktur-Check'!$O$8:$O$13)/LOOKUP($B10,'Ihr Altersstruktur-Check'!$C$9:$C$14,'Ihr Altersstruktur-Check'!$P$8:$P$13),0)</f>
        <v>-5</v>
      </c>
      <c r="AC10" s="4">
        <f ca="1">IF($B10&gt;=15,AB11+LOOKUP($B10,'Ihr Altersstruktur-Check'!$C$9:$C$14,'Ihr Altersstruktur-Check'!$O$8:$O$13)/LOOKUP($B10,'Ihr Altersstruktur-Check'!$C$9:$C$14,'Ihr Altersstruktur-Check'!$P$8:$P$13),0)</f>
        <v>-5</v>
      </c>
      <c r="AD10" s="4">
        <f ca="1">IF($B10&gt;=15,AC11+LOOKUP($B10,'Ihr Altersstruktur-Check'!$C$9:$C$14,'Ihr Altersstruktur-Check'!$O$8:$O$13)/LOOKUP($B10,'Ihr Altersstruktur-Check'!$C$9:$C$14,'Ihr Altersstruktur-Check'!$P$8:$P$13),0)</f>
        <v>-5</v>
      </c>
      <c r="AE10" s="4">
        <f ca="1">IF($B10&gt;=15,AD11+LOOKUP($B10,'Ihr Altersstruktur-Check'!$C$9:$C$14,'Ihr Altersstruktur-Check'!$O$8:$O$13)/LOOKUP($B10,'Ihr Altersstruktur-Check'!$C$9:$C$14,'Ihr Altersstruktur-Check'!$P$8:$P$13),0)</f>
        <v>-5</v>
      </c>
      <c r="AF10" s="4">
        <f ca="1">IF($B10&gt;=15,AE11+LOOKUP($B10,'Ihr Altersstruktur-Check'!$C$9:$C$14,'Ihr Altersstruktur-Check'!$O$8:$O$13)/LOOKUP($B10,'Ihr Altersstruktur-Check'!$C$9:$C$14,'Ihr Altersstruktur-Check'!$P$8:$P$13),0)</f>
        <v>94.999999999999943</v>
      </c>
      <c r="AG10" s="4">
        <f ca="1">IF($B10&gt;=15,AF11+LOOKUP($B10,'Ihr Altersstruktur-Check'!$C$9:$C$14,'Ihr Altersstruktur-Check'!$O$8:$O$13)/LOOKUP($B10,'Ihr Altersstruktur-Check'!$C$9:$C$14,'Ihr Altersstruktur-Check'!$P$8:$P$13),0)</f>
        <v>0.99999999999999645</v>
      </c>
      <c r="AH10" s="4">
        <f ca="1">IF($B10&gt;=15,AG11+LOOKUP($B10,'Ihr Altersstruktur-Check'!$C$9:$C$14,'Ihr Altersstruktur-Check'!$O$8:$O$13)/LOOKUP($B10,'Ihr Altersstruktur-Check'!$C$9:$C$14,'Ihr Altersstruktur-Check'!$P$8:$P$13),0)</f>
        <v>-3.5527136788005009E-15</v>
      </c>
      <c r="AI10" s="4">
        <f ca="1">IF($B10&gt;=15,AH11+LOOKUP($B10,'Ihr Altersstruktur-Check'!$C$9:$C$14,'Ihr Altersstruktur-Check'!$O$8:$O$13)/LOOKUP($B10,'Ihr Altersstruktur-Check'!$C$9:$C$14,'Ihr Altersstruktur-Check'!$P$8:$P$13),0)</f>
        <v>-1.0000000000000036</v>
      </c>
      <c r="AJ10" s="4">
        <f ca="1">IF($B10&gt;=15,AI11+LOOKUP($B10,'Ihr Altersstruktur-Check'!$C$9:$C$14,'Ihr Altersstruktur-Check'!$O$8:$O$13)/LOOKUP($B10,'Ihr Altersstruktur-Check'!$C$9:$C$14,'Ihr Altersstruktur-Check'!$P$8:$P$13),0)</f>
        <v>-1.9999999999999991</v>
      </c>
      <c r="AK10" s="4">
        <f ca="1">IF($B10&gt;=15,AJ11+LOOKUP($B10,'Ihr Altersstruktur-Check'!$C$9:$C$14,'Ihr Altersstruktur-Check'!$O$8:$O$13)/LOOKUP($B10,'Ihr Altersstruktur-Check'!$C$9:$C$14,'Ihr Altersstruktur-Check'!$P$8:$P$13),0)</f>
        <v>-2.9999999999999991</v>
      </c>
      <c r="AL10" s="4">
        <f ca="1">IF($B10&gt;=15,AK11+LOOKUP($B10,'Ihr Altersstruktur-Check'!$C$9:$C$14,'Ihr Altersstruktur-Check'!$O$8:$O$13)/LOOKUP($B10,'Ihr Altersstruktur-Check'!$C$9:$C$14,'Ihr Altersstruktur-Check'!$P$8:$P$13),0)</f>
        <v>-3.9999999999999991</v>
      </c>
      <c r="AM10" s="4">
        <f ca="1">IF($B10&gt;=15,AL11+LOOKUP($B10,'Ihr Altersstruktur-Check'!$C$9:$C$14,'Ihr Altersstruktur-Check'!$O$8:$O$13)/LOOKUP($B10,'Ihr Altersstruktur-Check'!$C$9:$C$14,'Ihr Altersstruktur-Check'!$P$8:$P$13),0)</f>
        <v>-5</v>
      </c>
      <c r="AN10" s="4">
        <f ca="1">IF($B10&gt;=15,AM11+LOOKUP($B10,'Ihr Altersstruktur-Check'!$C$9:$C$14,'Ihr Altersstruktur-Check'!$O$8:$O$13)/LOOKUP($B10,'Ihr Altersstruktur-Check'!$C$9:$C$14,'Ihr Altersstruktur-Check'!$P$8:$P$13),0)</f>
        <v>-5</v>
      </c>
      <c r="AO10" s="4">
        <f ca="1">IF($B10&gt;=15,AN11+LOOKUP($B10,'Ihr Altersstruktur-Check'!$C$9:$C$14,'Ihr Altersstruktur-Check'!$O$8:$O$13)/LOOKUP($B10,'Ihr Altersstruktur-Check'!$C$9:$C$14,'Ihr Altersstruktur-Check'!$P$8:$P$13),0)</f>
        <v>-5</v>
      </c>
      <c r="AP10" s="4">
        <f ca="1">IF($B10&gt;=15,AO11+LOOKUP($B10,'Ihr Altersstruktur-Check'!$C$9:$C$14,'Ihr Altersstruktur-Check'!$O$8:$O$13)/LOOKUP($B10,'Ihr Altersstruktur-Check'!$C$9:$C$14,'Ihr Altersstruktur-Check'!$P$8:$P$13),0)</f>
        <v>-3.5527136788005009E-15</v>
      </c>
      <c r="AQ10" s="4">
        <f ca="1">IF($B10&gt;=15,AP11+LOOKUP($B10,'Ihr Altersstruktur-Check'!$C$9:$C$14,'Ihr Altersstruktur-Check'!$O$8:$O$13)/LOOKUP($B10,'Ihr Altersstruktur-Check'!$C$9:$C$14,'Ihr Altersstruktur-Check'!$P$8:$P$13),0)</f>
        <v>-5</v>
      </c>
      <c r="AR10" s="4">
        <f ca="1">IF($B10&gt;=15,AQ11+LOOKUP($B10,'Ihr Altersstruktur-Check'!$C$9:$C$14,'Ihr Altersstruktur-Check'!$O$8:$O$13)/LOOKUP($B10,'Ihr Altersstruktur-Check'!$C$9:$C$14,'Ihr Altersstruktur-Check'!$P$8:$P$13),0)</f>
        <v>-5</v>
      </c>
      <c r="AS10" s="4">
        <f ca="1">IF($B10&gt;=15,AR11+LOOKUP($B10,'Ihr Altersstruktur-Check'!$C$9:$C$14,'Ihr Altersstruktur-Check'!$O$8:$O$13)/LOOKUP($B10,'Ihr Altersstruktur-Check'!$C$9:$C$14,'Ihr Altersstruktur-Check'!$P$8:$P$13),0)</f>
        <v>-5</v>
      </c>
      <c r="AT10" s="4">
        <f ca="1">IF($B10&gt;=15,AS11+LOOKUP($B10,'Ihr Altersstruktur-Check'!$C$9:$C$14,'Ihr Altersstruktur-Check'!$O$8:$O$13)/LOOKUP($B10,'Ihr Altersstruktur-Check'!$C$9:$C$14,'Ihr Altersstruktur-Check'!$P$8:$P$13),0)</f>
        <v>-5</v>
      </c>
      <c r="AU10" s="4">
        <f ca="1">IF($B10&gt;=15,AT11+LOOKUP($B10,'Ihr Altersstruktur-Check'!$C$9:$C$14,'Ihr Altersstruktur-Check'!$O$8:$O$13)/LOOKUP($B10,'Ihr Altersstruktur-Check'!$C$9:$C$14,'Ihr Altersstruktur-Check'!$P$8:$P$13),0)</f>
        <v>-5</v>
      </c>
      <c r="AV10" s="4">
        <f ca="1">IF($B10&gt;=15,AU11+LOOKUP($B10,'Ihr Altersstruktur-Check'!$C$9:$C$14,'Ihr Altersstruktur-Check'!$O$8:$O$13)/LOOKUP($B10,'Ihr Altersstruktur-Check'!$C$9:$C$14,'Ihr Altersstruktur-Check'!$P$8:$P$13),0)</f>
        <v>-5</v>
      </c>
      <c r="AW10" s="4">
        <f ca="1">IF($B10&gt;=15,AV11+LOOKUP($B10,'Ihr Altersstruktur-Check'!$C$9:$C$14,'Ihr Altersstruktur-Check'!$O$8:$O$13)/LOOKUP($B10,'Ihr Altersstruktur-Check'!$C$9:$C$14,'Ihr Altersstruktur-Check'!$P$8:$P$13),0)</f>
        <v>-3.5527136788005009E-15</v>
      </c>
      <c r="AX10" s="4">
        <f ca="1">IF($B10&gt;=15,AW11+LOOKUP($B10,'Ihr Altersstruktur-Check'!$C$9:$C$14,'Ihr Altersstruktur-Check'!$O$8:$O$13)/LOOKUP($B10,'Ihr Altersstruktur-Check'!$C$9:$C$14,'Ihr Altersstruktur-Check'!$P$8:$P$13),0)</f>
        <v>-3.9999999999999991</v>
      </c>
      <c r="AY10" s="4">
        <f ca="1">IF($B10&gt;=15,AX11+LOOKUP($B10,'Ihr Altersstruktur-Check'!$C$9:$C$14,'Ihr Altersstruktur-Check'!$O$8:$O$13)/LOOKUP($B10,'Ihr Altersstruktur-Check'!$C$9:$C$14,'Ihr Altersstruktur-Check'!$P$8:$P$13),0)</f>
        <v>-5</v>
      </c>
      <c r="AZ10" s="4">
        <f ca="1">IF($B10&gt;=15,AY11+LOOKUP($B10,'Ihr Altersstruktur-Check'!$C$9:$C$14,'Ihr Altersstruktur-Check'!$O$8:$O$13)/LOOKUP($B10,'Ihr Altersstruktur-Check'!$C$9:$C$14,'Ihr Altersstruktur-Check'!$P$8:$P$13),0)</f>
        <v>-5</v>
      </c>
      <c r="BA10" s="4">
        <f ca="1">IF($B10&gt;=15,AZ11+LOOKUP($B10,'Ihr Altersstruktur-Check'!$C$9:$C$14,'Ihr Altersstruktur-Check'!$O$8:$O$13)/LOOKUP($B10,'Ihr Altersstruktur-Check'!$C$9:$C$14,'Ihr Altersstruktur-Check'!$P$8:$P$13),0)</f>
        <v>-5</v>
      </c>
      <c r="BB10" s="4">
        <f ca="1">IF($B10&gt;=15,BA11+LOOKUP($B10,'Ihr Altersstruktur-Check'!$C$9:$C$14,'Ihr Altersstruktur-Check'!$O$8:$O$13)/LOOKUP($B10,'Ihr Altersstruktur-Check'!$C$9:$C$14,'Ihr Altersstruktur-Check'!$P$8:$P$13),0)</f>
        <v>-5</v>
      </c>
      <c r="BC10" s="4">
        <f ca="1">IF($B10&gt;=15,BB11+LOOKUP($B10,'Ihr Altersstruktur-Check'!$C$9:$C$14,'Ihr Altersstruktur-Check'!$O$8:$O$13)/LOOKUP($B10,'Ihr Altersstruktur-Check'!$C$9:$C$14,'Ihr Altersstruktur-Check'!$P$8:$P$13),0)</f>
        <v>-5</v>
      </c>
      <c r="BD10" s="4">
        <f ca="1">IF($B10&gt;=15,BC11+LOOKUP($B10,'Ihr Altersstruktur-Check'!$C$9:$C$14,'Ihr Altersstruktur-Check'!$O$8:$O$13)/LOOKUP($B10,'Ihr Altersstruktur-Check'!$C$9:$C$14,'Ihr Altersstruktur-Check'!$P$8:$P$13),0)</f>
        <v>-2.9999999999999991</v>
      </c>
      <c r="BE10" s="4">
        <f ca="1">IF($B10&gt;=15,BD11+LOOKUP($B10,'Ihr Altersstruktur-Check'!$C$9:$C$14,'Ihr Altersstruktur-Check'!$O$8:$O$13)/LOOKUP($B10,'Ihr Altersstruktur-Check'!$C$9:$C$14,'Ihr Altersstruktur-Check'!$P$8:$P$13),0)</f>
        <v>-5</v>
      </c>
      <c r="BF10" s="4"/>
      <c r="BG10" s="4"/>
    </row>
    <row r="11" spans="1:59" x14ac:dyDescent="0.25">
      <c r="A11">
        <v>1950</v>
      </c>
      <c r="B11">
        <f t="shared" ca="1" si="14"/>
        <v>70</v>
      </c>
      <c r="C11" s="4">
        <f>'Ihr Demografie-Check'!M12</f>
        <v>0</v>
      </c>
      <c r="D11" s="4">
        <f ca="1">IF($B11&gt;=15,C12+LOOKUP($B11,'Ihr Altersstruktur-Check'!$C$9:$C$14,'Ihr Altersstruktur-Check'!$O$8:$O$13)/LOOKUP($B11,'Ihr Altersstruktur-Check'!$C$9:$C$14,'Ihr Altersstruktur-Check'!$P$8:$P$13),0)</f>
        <v>-0.5</v>
      </c>
      <c r="E11" s="4">
        <f ca="1">IF($B11&gt;=15,D12+LOOKUP($B11,'Ihr Altersstruktur-Check'!$C$9:$C$14,'Ihr Altersstruktur-Check'!$O$8:$O$13)/LOOKUP($B11,'Ihr Altersstruktur-Check'!$C$9:$C$14,'Ihr Altersstruktur-Check'!$P$8:$P$13),0)</f>
        <v>-1</v>
      </c>
      <c r="F11" s="4">
        <f ca="1">IF($B11&gt;=15,E12+LOOKUP($B11,'Ihr Altersstruktur-Check'!$C$9:$C$14,'Ihr Altersstruktur-Check'!$O$8:$O$13)/LOOKUP($B11,'Ihr Altersstruktur-Check'!$C$9:$C$14,'Ihr Altersstruktur-Check'!$P$8:$P$13),0)</f>
        <v>-1.5</v>
      </c>
      <c r="G11" s="4">
        <f ca="1">IF($B11&gt;=15,F12+LOOKUP($B11,'Ihr Altersstruktur-Check'!$C$9:$C$14,'Ihr Altersstruktur-Check'!$O$8:$O$13)/LOOKUP($B11,'Ihr Altersstruktur-Check'!$C$9:$C$14,'Ihr Altersstruktur-Check'!$P$8:$P$13),0)</f>
        <v>-2</v>
      </c>
      <c r="H11" s="4">
        <f ca="1">IF($B11&gt;=15,G12+LOOKUP($B11,'Ihr Altersstruktur-Check'!$C$9:$C$14,'Ihr Altersstruktur-Check'!$O$8:$O$13)/LOOKUP($B11,'Ihr Altersstruktur-Check'!$C$9:$C$14,'Ihr Altersstruktur-Check'!$P$8:$P$13),0)</f>
        <v>-2.5</v>
      </c>
      <c r="I11" s="4">
        <f ca="1">IF($B11&gt;=15,H12+LOOKUP($B11,'Ihr Altersstruktur-Check'!$C$9:$C$14,'Ihr Altersstruktur-Check'!$O$8:$O$13)/LOOKUP($B11,'Ihr Altersstruktur-Check'!$C$9:$C$14,'Ihr Altersstruktur-Check'!$P$8:$P$13),0)</f>
        <v>-3</v>
      </c>
      <c r="J11" s="4">
        <f ca="1">IF($B11&gt;=15,I12+LOOKUP($B11,'Ihr Altersstruktur-Check'!$C$9:$C$14,'Ihr Altersstruktur-Check'!$O$8:$O$13)/LOOKUP($B11,'Ihr Altersstruktur-Check'!$C$9:$C$14,'Ihr Altersstruktur-Check'!$P$8:$P$13),0)</f>
        <v>-3.5</v>
      </c>
      <c r="K11" s="4">
        <f ca="1">IF($B11&gt;=15,J12+LOOKUP($B11,'Ihr Altersstruktur-Check'!$C$9:$C$14,'Ihr Altersstruktur-Check'!$O$8:$O$13)/LOOKUP($B11,'Ihr Altersstruktur-Check'!$C$9:$C$14,'Ihr Altersstruktur-Check'!$P$8:$P$13),0)</f>
        <v>-4</v>
      </c>
      <c r="L11" s="4">
        <f ca="1">IF($B11&gt;=15,K12+LOOKUP($B11,'Ihr Altersstruktur-Check'!$C$9:$C$14,'Ihr Altersstruktur-Check'!$O$8:$O$13)/LOOKUP($B11,'Ihr Altersstruktur-Check'!$C$9:$C$14,'Ihr Altersstruktur-Check'!$P$8:$P$13),0)</f>
        <v>-4.5</v>
      </c>
      <c r="M11" s="4">
        <f ca="1">IF($B11&gt;=15,L12+LOOKUP($B11,'Ihr Altersstruktur-Check'!$C$9:$C$14,'Ihr Altersstruktur-Check'!$O$8:$O$13)/LOOKUP($B11,'Ihr Altersstruktur-Check'!$C$9:$C$14,'Ihr Altersstruktur-Check'!$P$8:$P$13),0)</f>
        <v>-2</v>
      </c>
      <c r="N11" s="4">
        <f ca="1">IF($B11&gt;=15,M12+LOOKUP($B11,'Ihr Altersstruktur-Check'!$C$9:$C$14,'Ihr Altersstruktur-Check'!$O$8:$O$13)/LOOKUP($B11,'Ihr Altersstruktur-Check'!$C$9:$C$14,'Ihr Altersstruktur-Check'!$P$8:$P$13),0)</f>
        <v>-5.5</v>
      </c>
      <c r="O11" s="4">
        <f ca="1">IF($B11&gt;=15,N12+LOOKUP($B11,'Ihr Altersstruktur-Check'!$C$9:$C$14,'Ihr Altersstruktur-Check'!$O$8:$O$13)/LOOKUP($B11,'Ihr Altersstruktur-Check'!$C$9:$C$14,'Ihr Altersstruktur-Check'!$P$8:$P$13),0)</f>
        <v>-5.4</v>
      </c>
      <c r="P11" s="4">
        <f ca="1">IF($B11&gt;=15,O12+LOOKUP($B11,'Ihr Altersstruktur-Check'!$C$9:$C$14,'Ihr Altersstruktur-Check'!$O$8:$O$13)/LOOKUP($B11,'Ihr Altersstruktur-Check'!$C$9:$C$14,'Ihr Altersstruktur-Check'!$P$8:$P$13),0)</f>
        <v>-5.3</v>
      </c>
      <c r="Q11" s="4">
        <f ca="1">IF($B11&gt;=15,P12+LOOKUP($B11,'Ihr Altersstruktur-Check'!$C$9:$C$14,'Ihr Altersstruktur-Check'!$O$8:$O$13)/LOOKUP($B11,'Ihr Altersstruktur-Check'!$C$9:$C$14,'Ihr Altersstruktur-Check'!$P$8:$P$13),0)</f>
        <v>-4.1999999999999993</v>
      </c>
      <c r="R11" s="4">
        <f ca="1">IF($B11&gt;=15,Q12+LOOKUP($B11,'Ihr Altersstruktur-Check'!$C$9:$C$14,'Ihr Altersstruktur-Check'!$O$8:$O$13)/LOOKUP($B11,'Ihr Altersstruktur-Check'!$C$9:$C$14,'Ihr Altersstruktur-Check'!$P$8:$P$13),0)</f>
        <v>-4.0999999999999996</v>
      </c>
      <c r="S11" s="4">
        <f ca="1">IF($B11&gt;=15,R12+LOOKUP($B11,'Ihr Altersstruktur-Check'!$C$9:$C$14,'Ihr Altersstruktur-Check'!$O$8:$O$13)/LOOKUP($B11,'Ihr Altersstruktur-Check'!$C$9:$C$14,'Ihr Altersstruktur-Check'!$P$8:$P$13),0)</f>
        <v>-3.9999999999999996</v>
      </c>
      <c r="T11" s="4">
        <f ca="1">IF($B11&gt;=15,S12+LOOKUP($B11,'Ihr Altersstruktur-Check'!$C$9:$C$14,'Ihr Altersstruktur-Check'!$O$8:$O$13)/LOOKUP($B11,'Ihr Altersstruktur-Check'!$C$9:$C$14,'Ihr Altersstruktur-Check'!$P$8:$P$13),0)</f>
        <v>-4.9000000000000004</v>
      </c>
      <c r="U11" s="4">
        <f ca="1">IF($B11&gt;=15,T12+LOOKUP($B11,'Ihr Altersstruktur-Check'!$C$9:$C$14,'Ihr Altersstruktur-Check'!$O$8:$O$13)/LOOKUP($B11,'Ihr Altersstruktur-Check'!$C$9:$C$14,'Ihr Altersstruktur-Check'!$P$8:$P$13),0)</f>
        <v>-4.8</v>
      </c>
      <c r="V11" s="4">
        <f ca="1">IF($B11&gt;=15,U12+LOOKUP($B11,'Ihr Altersstruktur-Check'!$C$9:$C$14,'Ihr Altersstruktur-Check'!$O$8:$O$13)/LOOKUP($B11,'Ihr Altersstruktur-Check'!$C$9:$C$14,'Ihr Altersstruktur-Check'!$P$8:$P$13),0)</f>
        <v>-4.7</v>
      </c>
      <c r="W11" s="4">
        <f ca="1">IF($B11&gt;=15,V12+LOOKUP($B11,'Ihr Altersstruktur-Check'!$C$9:$C$14,'Ihr Altersstruktur-Check'!$O$8:$O$13)/LOOKUP($B11,'Ihr Altersstruktur-Check'!$C$9:$C$14,'Ihr Altersstruktur-Check'!$P$8:$P$13),0)</f>
        <v>-4.5999999999999996</v>
      </c>
      <c r="X11" s="4">
        <f ca="1">IF($B11&gt;=15,W12+LOOKUP($B11,'Ihr Altersstruktur-Check'!$C$9:$C$14,'Ihr Altersstruktur-Check'!$O$8:$O$13)/LOOKUP($B11,'Ihr Altersstruktur-Check'!$C$9:$C$14,'Ihr Altersstruktur-Check'!$P$8:$P$13),0)</f>
        <v>-4.5</v>
      </c>
      <c r="Y11" s="4">
        <f ca="1">IF($B11&gt;=15,X12+LOOKUP($B11,'Ihr Altersstruktur-Check'!$C$9:$C$14,'Ihr Altersstruktur-Check'!$O$8:$O$13)/LOOKUP($B11,'Ihr Altersstruktur-Check'!$C$9:$C$14,'Ihr Altersstruktur-Check'!$P$8:$P$13),0)</f>
        <v>-0.50000000000000355</v>
      </c>
      <c r="Z11" s="4">
        <f ca="1">IF($B11&gt;=15,Y12+LOOKUP($B11,'Ihr Altersstruktur-Check'!$C$9:$C$14,'Ihr Altersstruktur-Check'!$O$8:$O$13)/LOOKUP($B11,'Ihr Altersstruktur-Check'!$C$9:$C$14,'Ihr Altersstruktur-Check'!$P$8:$P$13),0)</f>
        <v>-4.5</v>
      </c>
      <c r="AA11" s="4">
        <f ca="1">IF($B11&gt;=15,Z12+LOOKUP($B11,'Ihr Altersstruktur-Check'!$C$9:$C$14,'Ihr Altersstruktur-Check'!$O$8:$O$13)/LOOKUP($B11,'Ihr Altersstruktur-Check'!$C$9:$C$14,'Ihr Altersstruktur-Check'!$P$8:$P$13),0)</f>
        <v>-4.5</v>
      </c>
      <c r="AB11" s="4">
        <f ca="1">IF($B11&gt;=15,AA12+LOOKUP($B11,'Ihr Altersstruktur-Check'!$C$9:$C$14,'Ihr Altersstruktur-Check'!$O$8:$O$13)/LOOKUP($B11,'Ihr Altersstruktur-Check'!$C$9:$C$14,'Ihr Altersstruktur-Check'!$P$8:$P$13),0)</f>
        <v>-4.5</v>
      </c>
      <c r="AC11" s="4">
        <f ca="1">IF($B11&gt;=15,AB12+LOOKUP($B11,'Ihr Altersstruktur-Check'!$C$9:$C$14,'Ihr Altersstruktur-Check'!$O$8:$O$13)/LOOKUP($B11,'Ihr Altersstruktur-Check'!$C$9:$C$14,'Ihr Altersstruktur-Check'!$P$8:$P$13),0)</f>
        <v>-4.5</v>
      </c>
      <c r="AD11" s="4">
        <f ca="1">IF($B11&gt;=15,AC12+LOOKUP($B11,'Ihr Altersstruktur-Check'!$C$9:$C$14,'Ihr Altersstruktur-Check'!$O$8:$O$13)/LOOKUP($B11,'Ihr Altersstruktur-Check'!$C$9:$C$14,'Ihr Altersstruktur-Check'!$P$8:$P$13),0)</f>
        <v>-4.5</v>
      </c>
      <c r="AE11" s="4">
        <f ca="1">IF($B11&gt;=15,AD12+LOOKUP($B11,'Ihr Altersstruktur-Check'!$C$9:$C$14,'Ihr Altersstruktur-Check'!$O$8:$O$13)/LOOKUP($B11,'Ihr Altersstruktur-Check'!$C$9:$C$14,'Ihr Altersstruktur-Check'!$P$8:$P$13),0)</f>
        <v>95.499999999999943</v>
      </c>
      <c r="AF11" s="4">
        <f ca="1">IF($B11&gt;=15,AE12+LOOKUP($B11,'Ihr Altersstruktur-Check'!$C$9:$C$14,'Ihr Altersstruktur-Check'!$O$8:$O$13)/LOOKUP($B11,'Ihr Altersstruktur-Check'!$C$9:$C$14,'Ihr Altersstruktur-Check'!$P$8:$P$13),0)</f>
        <v>1.4999999999999964</v>
      </c>
      <c r="AG11" s="4">
        <f ca="1">IF($B11&gt;=15,AF12+LOOKUP($B11,'Ihr Altersstruktur-Check'!$C$9:$C$14,'Ihr Altersstruktur-Check'!$O$8:$O$13)/LOOKUP($B11,'Ihr Altersstruktur-Check'!$C$9:$C$14,'Ihr Altersstruktur-Check'!$P$8:$P$13),0)</f>
        <v>0.49999999999999645</v>
      </c>
      <c r="AH11" s="4">
        <f ca="1">IF($B11&gt;=15,AG12+LOOKUP($B11,'Ihr Altersstruktur-Check'!$C$9:$C$14,'Ihr Altersstruktur-Check'!$O$8:$O$13)/LOOKUP($B11,'Ihr Altersstruktur-Check'!$C$9:$C$14,'Ihr Altersstruktur-Check'!$P$8:$P$13),0)</f>
        <v>-0.50000000000000355</v>
      </c>
      <c r="AI11" s="4">
        <f ca="1">IF($B11&gt;=15,AH12+LOOKUP($B11,'Ihr Altersstruktur-Check'!$C$9:$C$14,'Ihr Altersstruktur-Check'!$O$8:$O$13)/LOOKUP($B11,'Ihr Altersstruktur-Check'!$C$9:$C$14,'Ihr Altersstruktur-Check'!$P$8:$P$13),0)</f>
        <v>-1.4999999999999991</v>
      </c>
      <c r="AJ11" s="4">
        <f ca="1">IF($B11&gt;=15,AI12+LOOKUP($B11,'Ihr Altersstruktur-Check'!$C$9:$C$14,'Ihr Altersstruktur-Check'!$O$8:$O$13)/LOOKUP($B11,'Ihr Altersstruktur-Check'!$C$9:$C$14,'Ihr Altersstruktur-Check'!$P$8:$P$13),0)</f>
        <v>-2.4999999999999991</v>
      </c>
      <c r="AK11" s="4">
        <f ca="1">IF($B11&gt;=15,AJ12+LOOKUP($B11,'Ihr Altersstruktur-Check'!$C$9:$C$14,'Ihr Altersstruktur-Check'!$O$8:$O$13)/LOOKUP($B11,'Ihr Altersstruktur-Check'!$C$9:$C$14,'Ihr Altersstruktur-Check'!$P$8:$P$13),0)</f>
        <v>-3.4999999999999991</v>
      </c>
      <c r="AL11" s="4">
        <f ca="1">IF($B11&gt;=15,AK12+LOOKUP($B11,'Ihr Altersstruktur-Check'!$C$9:$C$14,'Ihr Altersstruktur-Check'!$O$8:$O$13)/LOOKUP($B11,'Ihr Altersstruktur-Check'!$C$9:$C$14,'Ihr Altersstruktur-Check'!$P$8:$P$13),0)</f>
        <v>-4.5</v>
      </c>
      <c r="AM11" s="4">
        <f ca="1">IF($B11&gt;=15,AL12+LOOKUP($B11,'Ihr Altersstruktur-Check'!$C$9:$C$14,'Ihr Altersstruktur-Check'!$O$8:$O$13)/LOOKUP($B11,'Ihr Altersstruktur-Check'!$C$9:$C$14,'Ihr Altersstruktur-Check'!$P$8:$P$13),0)</f>
        <v>-4.5</v>
      </c>
      <c r="AN11" s="4">
        <f ca="1">IF($B11&gt;=15,AM12+LOOKUP($B11,'Ihr Altersstruktur-Check'!$C$9:$C$14,'Ihr Altersstruktur-Check'!$O$8:$O$13)/LOOKUP($B11,'Ihr Altersstruktur-Check'!$C$9:$C$14,'Ihr Altersstruktur-Check'!$P$8:$P$13),0)</f>
        <v>-4.5</v>
      </c>
      <c r="AO11" s="4">
        <f ca="1">IF($B11&gt;=15,AN12+LOOKUP($B11,'Ihr Altersstruktur-Check'!$C$9:$C$14,'Ihr Altersstruktur-Check'!$O$8:$O$13)/LOOKUP($B11,'Ihr Altersstruktur-Check'!$C$9:$C$14,'Ihr Altersstruktur-Check'!$P$8:$P$13),0)</f>
        <v>0.49999999999999645</v>
      </c>
      <c r="AP11" s="4">
        <f ca="1">IF($B11&gt;=15,AO12+LOOKUP($B11,'Ihr Altersstruktur-Check'!$C$9:$C$14,'Ihr Altersstruktur-Check'!$O$8:$O$13)/LOOKUP($B11,'Ihr Altersstruktur-Check'!$C$9:$C$14,'Ihr Altersstruktur-Check'!$P$8:$P$13),0)</f>
        <v>-4.5</v>
      </c>
      <c r="AQ11" s="4">
        <f ca="1">IF($B11&gt;=15,AP12+LOOKUP($B11,'Ihr Altersstruktur-Check'!$C$9:$C$14,'Ihr Altersstruktur-Check'!$O$8:$O$13)/LOOKUP($B11,'Ihr Altersstruktur-Check'!$C$9:$C$14,'Ihr Altersstruktur-Check'!$P$8:$P$13),0)</f>
        <v>-4.5</v>
      </c>
      <c r="AR11" s="4">
        <f ca="1">IF($B11&gt;=15,AQ12+LOOKUP($B11,'Ihr Altersstruktur-Check'!$C$9:$C$14,'Ihr Altersstruktur-Check'!$O$8:$O$13)/LOOKUP($B11,'Ihr Altersstruktur-Check'!$C$9:$C$14,'Ihr Altersstruktur-Check'!$P$8:$P$13),0)</f>
        <v>-4.5</v>
      </c>
      <c r="AS11" s="4">
        <f ca="1">IF($B11&gt;=15,AR12+LOOKUP($B11,'Ihr Altersstruktur-Check'!$C$9:$C$14,'Ihr Altersstruktur-Check'!$O$8:$O$13)/LOOKUP($B11,'Ihr Altersstruktur-Check'!$C$9:$C$14,'Ihr Altersstruktur-Check'!$P$8:$P$13),0)</f>
        <v>-4.5</v>
      </c>
      <c r="AT11" s="4">
        <f ca="1">IF($B11&gt;=15,AS12+LOOKUP($B11,'Ihr Altersstruktur-Check'!$C$9:$C$14,'Ihr Altersstruktur-Check'!$O$8:$O$13)/LOOKUP($B11,'Ihr Altersstruktur-Check'!$C$9:$C$14,'Ihr Altersstruktur-Check'!$P$8:$P$13),0)</f>
        <v>-4.5</v>
      </c>
      <c r="AU11" s="4">
        <f ca="1">IF($B11&gt;=15,AT12+LOOKUP($B11,'Ihr Altersstruktur-Check'!$C$9:$C$14,'Ihr Altersstruktur-Check'!$O$8:$O$13)/LOOKUP($B11,'Ihr Altersstruktur-Check'!$C$9:$C$14,'Ihr Altersstruktur-Check'!$P$8:$P$13),0)</f>
        <v>-4.5</v>
      </c>
      <c r="AV11" s="4">
        <f ca="1">IF($B11&gt;=15,AU12+LOOKUP($B11,'Ihr Altersstruktur-Check'!$C$9:$C$14,'Ihr Altersstruktur-Check'!$O$8:$O$13)/LOOKUP($B11,'Ihr Altersstruktur-Check'!$C$9:$C$14,'Ihr Altersstruktur-Check'!$P$8:$P$13),0)</f>
        <v>0.49999999999999645</v>
      </c>
      <c r="AW11" s="4">
        <f ca="1">IF($B11&gt;=15,AV12+LOOKUP($B11,'Ihr Altersstruktur-Check'!$C$9:$C$14,'Ihr Altersstruktur-Check'!$O$8:$O$13)/LOOKUP($B11,'Ihr Altersstruktur-Check'!$C$9:$C$14,'Ihr Altersstruktur-Check'!$P$8:$P$13),0)</f>
        <v>-3.4999999999999991</v>
      </c>
      <c r="AX11" s="4">
        <f ca="1">IF($B11&gt;=15,AW12+LOOKUP($B11,'Ihr Altersstruktur-Check'!$C$9:$C$14,'Ihr Altersstruktur-Check'!$O$8:$O$13)/LOOKUP($B11,'Ihr Altersstruktur-Check'!$C$9:$C$14,'Ihr Altersstruktur-Check'!$P$8:$P$13),0)</f>
        <v>-4.5</v>
      </c>
      <c r="AY11" s="4">
        <f ca="1">IF($B11&gt;=15,AX12+LOOKUP($B11,'Ihr Altersstruktur-Check'!$C$9:$C$14,'Ihr Altersstruktur-Check'!$O$8:$O$13)/LOOKUP($B11,'Ihr Altersstruktur-Check'!$C$9:$C$14,'Ihr Altersstruktur-Check'!$P$8:$P$13),0)</f>
        <v>-4.5</v>
      </c>
      <c r="AZ11" s="4">
        <f ca="1">IF($B11&gt;=15,AY12+LOOKUP($B11,'Ihr Altersstruktur-Check'!$C$9:$C$14,'Ihr Altersstruktur-Check'!$O$8:$O$13)/LOOKUP($B11,'Ihr Altersstruktur-Check'!$C$9:$C$14,'Ihr Altersstruktur-Check'!$P$8:$P$13),0)</f>
        <v>-4.5</v>
      </c>
      <c r="BA11" s="4">
        <f ca="1">IF($B11&gt;=15,AZ12+LOOKUP($B11,'Ihr Altersstruktur-Check'!$C$9:$C$14,'Ihr Altersstruktur-Check'!$O$8:$O$13)/LOOKUP($B11,'Ihr Altersstruktur-Check'!$C$9:$C$14,'Ihr Altersstruktur-Check'!$P$8:$P$13),0)</f>
        <v>-4.5</v>
      </c>
      <c r="BB11" s="4">
        <f ca="1">IF($B11&gt;=15,BA12+LOOKUP($B11,'Ihr Altersstruktur-Check'!$C$9:$C$14,'Ihr Altersstruktur-Check'!$O$8:$O$13)/LOOKUP($B11,'Ihr Altersstruktur-Check'!$C$9:$C$14,'Ihr Altersstruktur-Check'!$P$8:$P$13),0)</f>
        <v>-4.5</v>
      </c>
      <c r="BC11" s="4">
        <f ca="1">IF($B11&gt;=15,BB12+LOOKUP($B11,'Ihr Altersstruktur-Check'!$C$9:$C$14,'Ihr Altersstruktur-Check'!$O$8:$O$13)/LOOKUP($B11,'Ihr Altersstruktur-Check'!$C$9:$C$14,'Ihr Altersstruktur-Check'!$P$8:$P$13),0)</f>
        <v>-2.4999999999999991</v>
      </c>
      <c r="BD11" s="4">
        <f ca="1">IF($B11&gt;=15,BC12+LOOKUP($B11,'Ihr Altersstruktur-Check'!$C$9:$C$14,'Ihr Altersstruktur-Check'!$O$8:$O$13)/LOOKUP($B11,'Ihr Altersstruktur-Check'!$C$9:$C$14,'Ihr Altersstruktur-Check'!$P$8:$P$13),0)</f>
        <v>-4.5</v>
      </c>
      <c r="BE11" s="4">
        <f ca="1">IF($B11&gt;=15,BD12+LOOKUP($B11,'Ihr Altersstruktur-Check'!$C$9:$C$14,'Ihr Altersstruktur-Check'!$O$8:$O$13)/LOOKUP($B11,'Ihr Altersstruktur-Check'!$C$9:$C$14,'Ihr Altersstruktur-Check'!$P$8:$P$13),0)</f>
        <v>-4.5</v>
      </c>
      <c r="BF11" s="4"/>
      <c r="BG11" s="4"/>
    </row>
    <row r="12" spans="1:59" x14ac:dyDescent="0.25">
      <c r="A12">
        <v>1951</v>
      </c>
      <c r="B12">
        <f t="shared" ca="1" si="14"/>
        <v>69</v>
      </c>
      <c r="C12" s="4">
        <f>'Ihr Demografie-Check'!M11</f>
        <v>0</v>
      </c>
      <c r="D12" s="4">
        <f ca="1">IF($B12&gt;=15,C13+LOOKUP($B12,'Ihr Altersstruktur-Check'!$C$9:$C$14,'Ihr Altersstruktur-Check'!$O$8:$O$13)/LOOKUP($B12,'Ihr Altersstruktur-Check'!$C$9:$C$14,'Ihr Altersstruktur-Check'!$P$8:$P$13),0)</f>
        <v>-0.5</v>
      </c>
      <c r="E12" s="4">
        <f ca="1">IF($B12&gt;=15,D13+LOOKUP($B12,'Ihr Altersstruktur-Check'!$C$9:$C$14,'Ihr Altersstruktur-Check'!$O$8:$O$13)/LOOKUP($B12,'Ihr Altersstruktur-Check'!$C$9:$C$14,'Ihr Altersstruktur-Check'!$P$8:$P$13),0)</f>
        <v>-1</v>
      </c>
      <c r="F12" s="4">
        <f ca="1">IF($B12&gt;=15,E13+LOOKUP($B12,'Ihr Altersstruktur-Check'!$C$9:$C$14,'Ihr Altersstruktur-Check'!$O$8:$O$13)/LOOKUP($B12,'Ihr Altersstruktur-Check'!$C$9:$C$14,'Ihr Altersstruktur-Check'!$P$8:$P$13),0)</f>
        <v>-1.5</v>
      </c>
      <c r="G12" s="4">
        <f ca="1">IF($B12&gt;=15,F13+LOOKUP($B12,'Ihr Altersstruktur-Check'!$C$9:$C$14,'Ihr Altersstruktur-Check'!$O$8:$O$13)/LOOKUP($B12,'Ihr Altersstruktur-Check'!$C$9:$C$14,'Ihr Altersstruktur-Check'!$P$8:$P$13),0)</f>
        <v>-2</v>
      </c>
      <c r="H12" s="4">
        <f ca="1">IF($B12&gt;=15,G13+LOOKUP($B12,'Ihr Altersstruktur-Check'!$C$9:$C$14,'Ihr Altersstruktur-Check'!$O$8:$O$13)/LOOKUP($B12,'Ihr Altersstruktur-Check'!$C$9:$C$14,'Ihr Altersstruktur-Check'!$P$8:$P$13),0)</f>
        <v>-2.5</v>
      </c>
      <c r="I12" s="4">
        <f ca="1">IF($B12&gt;=15,H13+LOOKUP($B12,'Ihr Altersstruktur-Check'!$C$9:$C$14,'Ihr Altersstruktur-Check'!$O$8:$O$13)/LOOKUP($B12,'Ihr Altersstruktur-Check'!$C$9:$C$14,'Ihr Altersstruktur-Check'!$P$8:$P$13),0)</f>
        <v>-3</v>
      </c>
      <c r="J12" s="4">
        <f ca="1">IF($B12&gt;=15,I13+LOOKUP($B12,'Ihr Altersstruktur-Check'!$C$9:$C$14,'Ihr Altersstruktur-Check'!$O$8:$O$13)/LOOKUP($B12,'Ihr Altersstruktur-Check'!$C$9:$C$14,'Ihr Altersstruktur-Check'!$P$8:$P$13),0)</f>
        <v>-3.5</v>
      </c>
      <c r="K12" s="4">
        <f ca="1">IF($B12&gt;=15,J13+LOOKUP($B12,'Ihr Altersstruktur-Check'!$C$9:$C$14,'Ihr Altersstruktur-Check'!$O$8:$O$13)/LOOKUP($B12,'Ihr Altersstruktur-Check'!$C$9:$C$14,'Ihr Altersstruktur-Check'!$P$8:$P$13),0)</f>
        <v>-4</v>
      </c>
      <c r="L12" s="4">
        <f ca="1">IF($B12&gt;=15,K13+LOOKUP($B12,'Ihr Altersstruktur-Check'!$C$9:$C$14,'Ihr Altersstruktur-Check'!$O$8:$O$13)/LOOKUP($B12,'Ihr Altersstruktur-Check'!$C$9:$C$14,'Ihr Altersstruktur-Check'!$P$8:$P$13),0)</f>
        <v>-1.5</v>
      </c>
      <c r="M12" s="4">
        <f ca="1">IF($B12&gt;=15,L13+LOOKUP($B12,'Ihr Altersstruktur-Check'!$C$9:$C$14,'Ihr Altersstruktur-Check'!$O$8:$O$13)/LOOKUP($B12,'Ihr Altersstruktur-Check'!$C$9:$C$14,'Ihr Altersstruktur-Check'!$P$8:$P$13),0)</f>
        <v>-5</v>
      </c>
      <c r="N12" s="4">
        <f ca="1">IF($B12&gt;=15,M13+LOOKUP($B12,'Ihr Altersstruktur-Check'!$C$9:$C$14,'Ihr Altersstruktur-Check'!$O$8:$O$13)/LOOKUP($B12,'Ihr Altersstruktur-Check'!$C$9:$C$14,'Ihr Altersstruktur-Check'!$P$8:$P$13),0)</f>
        <v>-4.9000000000000004</v>
      </c>
      <c r="O12" s="4">
        <f ca="1">IF($B12&gt;=15,N13+LOOKUP($B12,'Ihr Altersstruktur-Check'!$C$9:$C$14,'Ihr Altersstruktur-Check'!$O$8:$O$13)/LOOKUP($B12,'Ihr Altersstruktur-Check'!$C$9:$C$14,'Ihr Altersstruktur-Check'!$P$8:$P$13),0)</f>
        <v>-4.8</v>
      </c>
      <c r="P12" s="4">
        <f ca="1">IF($B12&gt;=15,O13+LOOKUP($B12,'Ihr Altersstruktur-Check'!$C$9:$C$14,'Ihr Altersstruktur-Check'!$O$8:$O$13)/LOOKUP($B12,'Ihr Altersstruktur-Check'!$C$9:$C$14,'Ihr Altersstruktur-Check'!$P$8:$P$13),0)</f>
        <v>-3.6999999999999997</v>
      </c>
      <c r="Q12" s="4">
        <f ca="1">IF($B12&gt;=15,P13+LOOKUP($B12,'Ihr Altersstruktur-Check'!$C$9:$C$14,'Ihr Altersstruktur-Check'!$O$8:$O$13)/LOOKUP($B12,'Ihr Altersstruktur-Check'!$C$9:$C$14,'Ihr Altersstruktur-Check'!$P$8:$P$13),0)</f>
        <v>-3.5999999999999996</v>
      </c>
      <c r="R12" s="4">
        <f ca="1">IF($B12&gt;=15,Q13+LOOKUP($B12,'Ihr Altersstruktur-Check'!$C$9:$C$14,'Ihr Altersstruktur-Check'!$O$8:$O$13)/LOOKUP($B12,'Ihr Altersstruktur-Check'!$C$9:$C$14,'Ihr Altersstruktur-Check'!$P$8:$P$13),0)</f>
        <v>-3.4999999999999996</v>
      </c>
      <c r="S12" s="4">
        <f ca="1">IF($B12&gt;=15,R13+LOOKUP($B12,'Ihr Altersstruktur-Check'!$C$9:$C$14,'Ihr Altersstruktur-Check'!$O$8:$O$13)/LOOKUP($B12,'Ihr Altersstruktur-Check'!$C$9:$C$14,'Ihr Altersstruktur-Check'!$P$8:$P$13),0)</f>
        <v>-4.4000000000000004</v>
      </c>
      <c r="T12" s="4">
        <f ca="1">IF($B12&gt;=15,S13+LOOKUP($B12,'Ihr Altersstruktur-Check'!$C$9:$C$14,'Ihr Altersstruktur-Check'!$O$8:$O$13)/LOOKUP($B12,'Ihr Altersstruktur-Check'!$C$9:$C$14,'Ihr Altersstruktur-Check'!$P$8:$P$13),0)</f>
        <v>-4.3</v>
      </c>
      <c r="U12" s="4">
        <f ca="1">IF($B12&gt;=15,T13+LOOKUP($B12,'Ihr Altersstruktur-Check'!$C$9:$C$14,'Ihr Altersstruktur-Check'!$O$8:$O$13)/LOOKUP($B12,'Ihr Altersstruktur-Check'!$C$9:$C$14,'Ihr Altersstruktur-Check'!$P$8:$P$13),0)</f>
        <v>-4.2</v>
      </c>
      <c r="V12" s="4">
        <f ca="1">IF($B12&gt;=15,U13+LOOKUP($B12,'Ihr Altersstruktur-Check'!$C$9:$C$14,'Ihr Altersstruktur-Check'!$O$8:$O$13)/LOOKUP($B12,'Ihr Altersstruktur-Check'!$C$9:$C$14,'Ihr Altersstruktur-Check'!$P$8:$P$13),0)</f>
        <v>-4.0999999999999996</v>
      </c>
      <c r="W12" s="4">
        <f ca="1">IF($B12&gt;=15,V13+LOOKUP($B12,'Ihr Altersstruktur-Check'!$C$9:$C$14,'Ihr Altersstruktur-Check'!$O$8:$O$13)/LOOKUP($B12,'Ihr Altersstruktur-Check'!$C$9:$C$14,'Ihr Altersstruktur-Check'!$P$8:$P$13),0)</f>
        <v>-4</v>
      </c>
      <c r="X12" s="4">
        <f ca="1">IF($B12&gt;=15,W13+LOOKUP($B12,'Ihr Altersstruktur-Check'!$C$9:$C$14,'Ihr Altersstruktur-Check'!$O$8:$O$13)/LOOKUP($B12,'Ihr Altersstruktur-Check'!$C$9:$C$14,'Ihr Altersstruktur-Check'!$P$8:$P$13),0)</f>
        <v>-3.5527136788005009E-15</v>
      </c>
      <c r="Y12" s="4">
        <f ca="1">IF($B12&gt;=15,X13+LOOKUP($B12,'Ihr Altersstruktur-Check'!$C$9:$C$14,'Ihr Altersstruktur-Check'!$O$8:$O$13)/LOOKUP($B12,'Ihr Altersstruktur-Check'!$C$9:$C$14,'Ihr Altersstruktur-Check'!$P$8:$P$13),0)</f>
        <v>-4</v>
      </c>
      <c r="Z12" s="4">
        <f ca="1">IF($B12&gt;=15,Y13+LOOKUP($B12,'Ihr Altersstruktur-Check'!$C$9:$C$14,'Ihr Altersstruktur-Check'!$O$8:$O$13)/LOOKUP($B12,'Ihr Altersstruktur-Check'!$C$9:$C$14,'Ihr Altersstruktur-Check'!$P$8:$P$13),0)</f>
        <v>-4</v>
      </c>
      <c r="AA12" s="4">
        <f ca="1">IF($B12&gt;=15,Z13+LOOKUP($B12,'Ihr Altersstruktur-Check'!$C$9:$C$14,'Ihr Altersstruktur-Check'!$O$8:$O$13)/LOOKUP($B12,'Ihr Altersstruktur-Check'!$C$9:$C$14,'Ihr Altersstruktur-Check'!$P$8:$P$13),0)</f>
        <v>-4</v>
      </c>
      <c r="AB12" s="4">
        <f ca="1">IF($B12&gt;=15,AA13+LOOKUP($B12,'Ihr Altersstruktur-Check'!$C$9:$C$14,'Ihr Altersstruktur-Check'!$O$8:$O$13)/LOOKUP($B12,'Ihr Altersstruktur-Check'!$C$9:$C$14,'Ihr Altersstruktur-Check'!$P$8:$P$13),0)</f>
        <v>-4</v>
      </c>
      <c r="AC12" s="4">
        <f ca="1">IF($B12&gt;=15,AB13+LOOKUP($B12,'Ihr Altersstruktur-Check'!$C$9:$C$14,'Ihr Altersstruktur-Check'!$O$8:$O$13)/LOOKUP($B12,'Ihr Altersstruktur-Check'!$C$9:$C$14,'Ihr Altersstruktur-Check'!$P$8:$P$13),0)</f>
        <v>-4</v>
      </c>
      <c r="AD12" s="4">
        <f ca="1">IF($B12&gt;=15,AC13+LOOKUP($B12,'Ihr Altersstruktur-Check'!$C$9:$C$14,'Ihr Altersstruktur-Check'!$O$8:$O$13)/LOOKUP($B12,'Ihr Altersstruktur-Check'!$C$9:$C$14,'Ihr Altersstruktur-Check'!$P$8:$P$13),0)</f>
        <v>95.999999999999943</v>
      </c>
      <c r="AE12" s="4">
        <f ca="1">IF($B12&gt;=15,AD13+LOOKUP($B12,'Ihr Altersstruktur-Check'!$C$9:$C$14,'Ihr Altersstruktur-Check'!$O$8:$O$13)/LOOKUP($B12,'Ihr Altersstruktur-Check'!$C$9:$C$14,'Ihr Altersstruktur-Check'!$P$8:$P$13),0)</f>
        <v>1.9999999999999964</v>
      </c>
      <c r="AF12" s="4">
        <f ca="1">IF($B12&gt;=15,AE13+LOOKUP($B12,'Ihr Altersstruktur-Check'!$C$9:$C$14,'Ihr Altersstruktur-Check'!$O$8:$O$13)/LOOKUP($B12,'Ihr Altersstruktur-Check'!$C$9:$C$14,'Ihr Altersstruktur-Check'!$P$8:$P$13),0)</f>
        <v>0.99999999999999645</v>
      </c>
      <c r="AG12" s="4">
        <f ca="1">IF($B12&gt;=15,AF13+LOOKUP($B12,'Ihr Altersstruktur-Check'!$C$9:$C$14,'Ihr Altersstruktur-Check'!$O$8:$O$13)/LOOKUP($B12,'Ihr Altersstruktur-Check'!$C$9:$C$14,'Ihr Altersstruktur-Check'!$P$8:$P$13),0)</f>
        <v>-3.5527136788005009E-15</v>
      </c>
      <c r="AH12" s="4">
        <f ca="1">IF($B12&gt;=15,AG13+LOOKUP($B12,'Ihr Altersstruktur-Check'!$C$9:$C$14,'Ihr Altersstruktur-Check'!$O$8:$O$13)/LOOKUP($B12,'Ihr Altersstruktur-Check'!$C$9:$C$14,'Ihr Altersstruktur-Check'!$P$8:$P$13),0)</f>
        <v>-0.99999999999999911</v>
      </c>
      <c r="AI12" s="4">
        <f ca="1">IF($B12&gt;=15,AH13+LOOKUP($B12,'Ihr Altersstruktur-Check'!$C$9:$C$14,'Ihr Altersstruktur-Check'!$O$8:$O$13)/LOOKUP($B12,'Ihr Altersstruktur-Check'!$C$9:$C$14,'Ihr Altersstruktur-Check'!$P$8:$P$13),0)</f>
        <v>-1.9999999999999991</v>
      </c>
      <c r="AJ12" s="4">
        <f ca="1">IF($B12&gt;=15,AI13+LOOKUP($B12,'Ihr Altersstruktur-Check'!$C$9:$C$14,'Ihr Altersstruktur-Check'!$O$8:$O$13)/LOOKUP($B12,'Ihr Altersstruktur-Check'!$C$9:$C$14,'Ihr Altersstruktur-Check'!$P$8:$P$13),0)</f>
        <v>-2.9999999999999991</v>
      </c>
      <c r="AK12" s="4">
        <f ca="1">IF($B12&gt;=15,AJ13+LOOKUP($B12,'Ihr Altersstruktur-Check'!$C$9:$C$14,'Ihr Altersstruktur-Check'!$O$8:$O$13)/LOOKUP($B12,'Ihr Altersstruktur-Check'!$C$9:$C$14,'Ihr Altersstruktur-Check'!$P$8:$P$13),0)</f>
        <v>-4</v>
      </c>
      <c r="AL12" s="4">
        <f ca="1">IF($B12&gt;=15,AK13+LOOKUP($B12,'Ihr Altersstruktur-Check'!$C$9:$C$14,'Ihr Altersstruktur-Check'!$O$8:$O$13)/LOOKUP($B12,'Ihr Altersstruktur-Check'!$C$9:$C$14,'Ihr Altersstruktur-Check'!$P$8:$P$13),0)</f>
        <v>-4</v>
      </c>
      <c r="AM12" s="4">
        <f ca="1">IF($B12&gt;=15,AL13+LOOKUP($B12,'Ihr Altersstruktur-Check'!$C$9:$C$14,'Ihr Altersstruktur-Check'!$O$8:$O$13)/LOOKUP($B12,'Ihr Altersstruktur-Check'!$C$9:$C$14,'Ihr Altersstruktur-Check'!$P$8:$P$13),0)</f>
        <v>-4</v>
      </c>
      <c r="AN12" s="4">
        <f ca="1">IF($B12&gt;=15,AM13+LOOKUP($B12,'Ihr Altersstruktur-Check'!$C$9:$C$14,'Ihr Altersstruktur-Check'!$O$8:$O$13)/LOOKUP($B12,'Ihr Altersstruktur-Check'!$C$9:$C$14,'Ihr Altersstruktur-Check'!$P$8:$P$13),0)</f>
        <v>0.99999999999999645</v>
      </c>
      <c r="AO12" s="4">
        <f ca="1">IF($B12&gt;=15,AN13+LOOKUP($B12,'Ihr Altersstruktur-Check'!$C$9:$C$14,'Ihr Altersstruktur-Check'!$O$8:$O$13)/LOOKUP($B12,'Ihr Altersstruktur-Check'!$C$9:$C$14,'Ihr Altersstruktur-Check'!$P$8:$P$13),0)</f>
        <v>-4</v>
      </c>
      <c r="AP12" s="4">
        <f ca="1">IF($B12&gt;=15,AO13+LOOKUP($B12,'Ihr Altersstruktur-Check'!$C$9:$C$14,'Ihr Altersstruktur-Check'!$O$8:$O$13)/LOOKUP($B12,'Ihr Altersstruktur-Check'!$C$9:$C$14,'Ihr Altersstruktur-Check'!$P$8:$P$13),0)</f>
        <v>-4</v>
      </c>
      <c r="AQ12" s="4">
        <f ca="1">IF($B12&gt;=15,AP13+LOOKUP($B12,'Ihr Altersstruktur-Check'!$C$9:$C$14,'Ihr Altersstruktur-Check'!$O$8:$O$13)/LOOKUP($B12,'Ihr Altersstruktur-Check'!$C$9:$C$14,'Ihr Altersstruktur-Check'!$P$8:$P$13),0)</f>
        <v>-4</v>
      </c>
      <c r="AR12" s="4">
        <f ca="1">IF($B12&gt;=15,AQ13+LOOKUP($B12,'Ihr Altersstruktur-Check'!$C$9:$C$14,'Ihr Altersstruktur-Check'!$O$8:$O$13)/LOOKUP($B12,'Ihr Altersstruktur-Check'!$C$9:$C$14,'Ihr Altersstruktur-Check'!$P$8:$P$13),0)</f>
        <v>-4</v>
      </c>
      <c r="AS12" s="4">
        <f ca="1">IF($B12&gt;=15,AR13+LOOKUP($B12,'Ihr Altersstruktur-Check'!$C$9:$C$14,'Ihr Altersstruktur-Check'!$O$8:$O$13)/LOOKUP($B12,'Ihr Altersstruktur-Check'!$C$9:$C$14,'Ihr Altersstruktur-Check'!$P$8:$P$13),0)</f>
        <v>-4</v>
      </c>
      <c r="AT12" s="4">
        <f ca="1">IF($B12&gt;=15,AS13+LOOKUP($B12,'Ihr Altersstruktur-Check'!$C$9:$C$14,'Ihr Altersstruktur-Check'!$O$8:$O$13)/LOOKUP($B12,'Ihr Altersstruktur-Check'!$C$9:$C$14,'Ihr Altersstruktur-Check'!$P$8:$P$13),0)</f>
        <v>-4</v>
      </c>
      <c r="AU12" s="4">
        <f ca="1">IF($B12&gt;=15,AT13+LOOKUP($B12,'Ihr Altersstruktur-Check'!$C$9:$C$14,'Ihr Altersstruktur-Check'!$O$8:$O$13)/LOOKUP($B12,'Ihr Altersstruktur-Check'!$C$9:$C$14,'Ihr Altersstruktur-Check'!$P$8:$P$13),0)</f>
        <v>0.99999999999999645</v>
      </c>
      <c r="AV12" s="4">
        <f ca="1">IF($B12&gt;=15,AU13+LOOKUP($B12,'Ihr Altersstruktur-Check'!$C$9:$C$14,'Ihr Altersstruktur-Check'!$O$8:$O$13)/LOOKUP($B12,'Ihr Altersstruktur-Check'!$C$9:$C$14,'Ihr Altersstruktur-Check'!$P$8:$P$13),0)</f>
        <v>-2.9999999999999991</v>
      </c>
      <c r="AW12" s="4">
        <f ca="1">IF($B12&gt;=15,AV13+LOOKUP($B12,'Ihr Altersstruktur-Check'!$C$9:$C$14,'Ihr Altersstruktur-Check'!$O$8:$O$13)/LOOKUP($B12,'Ihr Altersstruktur-Check'!$C$9:$C$14,'Ihr Altersstruktur-Check'!$P$8:$P$13),0)</f>
        <v>-4</v>
      </c>
      <c r="AX12" s="4">
        <f ca="1">IF($B12&gt;=15,AW13+LOOKUP($B12,'Ihr Altersstruktur-Check'!$C$9:$C$14,'Ihr Altersstruktur-Check'!$O$8:$O$13)/LOOKUP($B12,'Ihr Altersstruktur-Check'!$C$9:$C$14,'Ihr Altersstruktur-Check'!$P$8:$P$13),0)</f>
        <v>-4</v>
      </c>
      <c r="AY12" s="4">
        <f ca="1">IF($B12&gt;=15,AX13+LOOKUP($B12,'Ihr Altersstruktur-Check'!$C$9:$C$14,'Ihr Altersstruktur-Check'!$O$8:$O$13)/LOOKUP($B12,'Ihr Altersstruktur-Check'!$C$9:$C$14,'Ihr Altersstruktur-Check'!$P$8:$P$13),0)</f>
        <v>-4</v>
      </c>
      <c r="AZ12" s="4">
        <f ca="1">IF($B12&gt;=15,AY13+LOOKUP($B12,'Ihr Altersstruktur-Check'!$C$9:$C$14,'Ihr Altersstruktur-Check'!$O$8:$O$13)/LOOKUP($B12,'Ihr Altersstruktur-Check'!$C$9:$C$14,'Ihr Altersstruktur-Check'!$P$8:$P$13),0)</f>
        <v>-4</v>
      </c>
      <c r="BA12" s="4">
        <f ca="1">IF($B12&gt;=15,AZ13+LOOKUP($B12,'Ihr Altersstruktur-Check'!$C$9:$C$14,'Ihr Altersstruktur-Check'!$O$8:$O$13)/LOOKUP($B12,'Ihr Altersstruktur-Check'!$C$9:$C$14,'Ihr Altersstruktur-Check'!$P$8:$P$13),0)</f>
        <v>-4</v>
      </c>
      <c r="BB12" s="4">
        <f ca="1">IF($B12&gt;=15,BA13+LOOKUP($B12,'Ihr Altersstruktur-Check'!$C$9:$C$14,'Ihr Altersstruktur-Check'!$O$8:$O$13)/LOOKUP($B12,'Ihr Altersstruktur-Check'!$C$9:$C$14,'Ihr Altersstruktur-Check'!$P$8:$P$13),0)</f>
        <v>-1.9999999999999991</v>
      </c>
      <c r="BC12" s="4">
        <f ca="1">IF($B12&gt;=15,BB13+LOOKUP($B12,'Ihr Altersstruktur-Check'!$C$9:$C$14,'Ihr Altersstruktur-Check'!$O$8:$O$13)/LOOKUP($B12,'Ihr Altersstruktur-Check'!$C$9:$C$14,'Ihr Altersstruktur-Check'!$P$8:$P$13),0)</f>
        <v>-4</v>
      </c>
      <c r="BD12" s="4">
        <f ca="1">IF($B12&gt;=15,BC13+LOOKUP($B12,'Ihr Altersstruktur-Check'!$C$9:$C$14,'Ihr Altersstruktur-Check'!$O$8:$O$13)/LOOKUP($B12,'Ihr Altersstruktur-Check'!$C$9:$C$14,'Ihr Altersstruktur-Check'!$P$8:$P$13),0)</f>
        <v>-4</v>
      </c>
      <c r="BE12" s="4">
        <f ca="1">IF($B12&gt;=15,BD13+LOOKUP($B12,'Ihr Altersstruktur-Check'!$C$9:$C$14,'Ihr Altersstruktur-Check'!$O$8:$O$13)/LOOKUP($B12,'Ihr Altersstruktur-Check'!$C$9:$C$14,'Ihr Altersstruktur-Check'!$P$8:$P$13),0)</f>
        <v>0.99999999999999645</v>
      </c>
      <c r="BF12" s="4"/>
      <c r="BG12" s="4"/>
    </row>
    <row r="13" spans="1:59" x14ac:dyDescent="0.25">
      <c r="A13">
        <v>1952</v>
      </c>
      <c r="B13">
        <f t="shared" ca="1" si="14"/>
        <v>68</v>
      </c>
      <c r="C13" s="4">
        <f>'Ihr Demografie-Check'!M10</f>
        <v>0</v>
      </c>
      <c r="D13" s="4">
        <f ca="1">IF($B13&gt;=15,C14+LOOKUP($B13,'Ihr Altersstruktur-Check'!$C$9:$C$14,'Ihr Altersstruktur-Check'!$O$8:$O$13)/LOOKUP($B13,'Ihr Altersstruktur-Check'!$C$9:$C$14,'Ihr Altersstruktur-Check'!$P$8:$P$13),0)</f>
        <v>-0.5</v>
      </c>
      <c r="E13" s="4">
        <f ca="1">IF($B13&gt;=15,D14+LOOKUP($B13,'Ihr Altersstruktur-Check'!$C$9:$C$14,'Ihr Altersstruktur-Check'!$O$8:$O$13)/LOOKUP($B13,'Ihr Altersstruktur-Check'!$C$9:$C$14,'Ihr Altersstruktur-Check'!$P$8:$P$13),0)</f>
        <v>-1</v>
      </c>
      <c r="F13" s="4">
        <f ca="1">IF($B13&gt;=15,E14+LOOKUP($B13,'Ihr Altersstruktur-Check'!$C$9:$C$14,'Ihr Altersstruktur-Check'!$O$8:$O$13)/LOOKUP($B13,'Ihr Altersstruktur-Check'!$C$9:$C$14,'Ihr Altersstruktur-Check'!$P$8:$P$13),0)</f>
        <v>-1.5</v>
      </c>
      <c r="G13" s="4">
        <f ca="1">IF($B13&gt;=15,F14+LOOKUP($B13,'Ihr Altersstruktur-Check'!$C$9:$C$14,'Ihr Altersstruktur-Check'!$O$8:$O$13)/LOOKUP($B13,'Ihr Altersstruktur-Check'!$C$9:$C$14,'Ihr Altersstruktur-Check'!$P$8:$P$13),0)</f>
        <v>-2</v>
      </c>
      <c r="H13" s="4">
        <f ca="1">IF($B13&gt;=15,G14+LOOKUP($B13,'Ihr Altersstruktur-Check'!$C$9:$C$14,'Ihr Altersstruktur-Check'!$O$8:$O$13)/LOOKUP($B13,'Ihr Altersstruktur-Check'!$C$9:$C$14,'Ihr Altersstruktur-Check'!$P$8:$P$13),0)</f>
        <v>-2.5</v>
      </c>
      <c r="I13" s="4">
        <f ca="1">IF($B13&gt;=15,H14+LOOKUP($B13,'Ihr Altersstruktur-Check'!$C$9:$C$14,'Ihr Altersstruktur-Check'!$O$8:$O$13)/LOOKUP($B13,'Ihr Altersstruktur-Check'!$C$9:$C$14,'Ihr Altersstruktur-Check'!$P$8:$P$13),0)</f>
        <v>-3</v>
      </c>
      <c r="J13" s="4">
        <f ca="1">IF($B13&gt;=15,I14+LOOKUP($B13,'Ihr Altersstruktur-Check'!$C$9:$C$14,'Ihr Altersstruktur-Check'!$O$8:$O$13)/LOOKUP($B13,'Ihr Altersstruktur-Check'!$C$9:$C$14,'Ihr Altersstruktur-Check'!$P$8:$P$13),0)</f>
        <v>-3.5</v>
      </c>
      <c r="K13" s="4">
        <f ca="1">IF($B13&gt;=15,J14+LOOKUP($B13,'Ihr Altersstruktur-Check'!$C$9:$C$14,'Ihr Altersstruktur-Check'!$O$8:$O$13)/LOOKUP($B13,'Ihr Altersstruktur-Check'!$C$9:$C$14,'Ihr Altersstruktur-Check'!$P$8:$P$13),0)</f>
        <v>-1</v>
      </c>
      <c r="L13" s="4">
        <f ca="1">IF($B13&gt;=15,K14+LOOKUP($B13,'Ihr Altersstruktur-Check'!$C$9:$C$14,'Ihr Altersstruktur-Check'!$O$8:$O$13)/LOOKUP($B13,'Ihr Altersstruktur-Check'!$C$9:$C$14,'Ihr Altersstruktur-Check'!$P$8:$P$13),0)</f>
        <v>-4.5</v>
      </c>
      <c r="M13" s="4">
        <f ca="1">IF($B13&gt;=15,L14+LOOKUP($B13,'Ihr Altersstruktur-Check'!$C$9:$C$14,'Ihr Altersstruktur-Check'!$O$8:$O$13)/LOOKUP($B13,'Ihr Altersstruktur-Check'!$C$9:$C$14,'Ihr Altersstruktur-Check'!$P$8:$P$13),0)</f>
        <v>-4.4000000000000004</v>
      </c>
      <c r="N13" s="4">
        <f ca="1">IF($B13&gt;=15,M14+LOOKUP($B13,'Ihr Altersstruktur-Check'!$C$9:$C$14,'Ihr Altersstruktur-Check'!$O$8:$O$13)/LOOKUP($B13,'Ihr Altersstruktur-Check'!$C$9:$C$14,'Ihr Altersstruktur-Check'!$P$8:$P$13),0)</f>
        <v>-4.3</v>
      </c>
      <c r="O13" s="4">
        <f ca="1">IF($B13&gt;=15,N14+LOOKUP($B13,'Ihr Altersstruktur-Check'!$C$9:$C$14,'Ihr Altersstruktur-Check'!$O$8:$O$13)/LOOKUP($B13,'Ihr Altersstruktur-Check'!$C$9:$C$14,'Ihr Altersstruktur-Check'!$P$8:$P$13),0)</f>
        <v>-3.1999999999999997</v>
      </c>
      <c r="P13" s="4">
        <f ca="1">IF($B13&gt;=15,O14+LOOKUP($B13,'Ihr Altersstruktur-Check'!$C$9:$C$14,'Ihr Altersstruktur-Check'!$O$8:$O$13)/LOOKUP($B13,'Ihr Altersstruktur-Check'!$C$9:$C$14,'Ihr Altersstruktur-Check'!$P$8:$P$13),0)</f>
        <v>-3.0999999999999996</v>
      </c>
      <c r="Q13" s="4">
        <f ca="1">IF($B13&gt;=15,P14+LOOKUP($B13,'Ihr Altersstruktur-Check'!$C$9:$C$14,'Ihr Altersstruktur-Check'!$O$8:$O$13)/LOOKUP($B13,'Ihr Altersstruktur-Check'!$C$9:$C$14,'Ihr Altersstruktur-Check'!$P$8:$P$13),0)</f>
        <v>-2.9999999999999996</v>
      </c>
      <c r="R13" s="4">
        <f ca="1">IF($B13&gt;=15,Q14+LOOKUP($B13,'Ihr Altersstruktur-Check'!$C$9:$C$14,'Ihr Altersstruktur-Check'!$O$8:$O$13)/LOOKUP($B13,'Ihr Altersstruktur-Check'!$C$9:$C$14,'Ihr Altersstruktur-Check'!$P$8:$P$13),0)</f>
        <v>-3.9</v>
      </c>
      <c r="S13" s="4">
        <f ca="1">IF($B13&gt;=15,R14+LOOKUP($B13,'Ihr Altersstruktur-Check'!$C$9:$C$14,'Ihr Altersstruktur-Check'!$O$8:$O$13)/LOOKUP($B13,'Ihr Altersstruktur-Check'!$C$9:$C$14,'Ihr Altersstruktur-Check'!$P$8:$P$13),0)</f>
        <v>-3.8</v>
      </c>
      <c r="T13" s="4">
        <f ca="1">IF($B13&gt;=15,S14+LOOKUP($B13,'Ihr Altersstruktur-Check'!$C$9:$C$14,'Ihr Altersstruktur-Check'!$O$8:$O$13)/LOOKUP($B13,'Ihr Altersstruktur-Check'!$C$9:$C$14,'Ihr Altersstruktur-Check'!$P$8:$P$13),0)</f>
        <v>-3.7</v>
      </c>
      <c r="U13" s="4">
        <f ca="1">IF($B13&gt;=15,T14+LOOKUP($B13,'Ihr Altersstruktur-Check'!$C$9:$C$14,'Ihr Altersstruktur-Check'!$O$8:$O$13)/LOOKUP($B13,'Ihr Altersstruktur-Check'!$C$9:$C$14,'Ihr Altersstruktur-Check'!$P$8:$P$13),0)</f>
        <v>-3.6</v>
      </c>
      <c r="V13" s="4">
        <f ca="1">IF($B13&gt;=15,U14+LOOKUP($B13,'Ihr Altersstruktur-Check'!$C$9:$C$14,'Ihr Altersstruktur-Check'!$O$8:$O$13)/LOOKUP($B13,'Ihr Altersstruktur-Check'!$C$9:$C$14,'Ihr Altersstruktur-Check'!$P$8:$P$13),0)</f>
        <v>-3.5</v>
      </c>
      <c r="W13" s="4">
        <f ca="1">IF($B13&gt;=15,V14+LOOKUP($B13,'Ihr Altersstruktur-Check'!$C$9:$C$14,'Ihr Altersstruktur-Check'!$O$8:$O$13)/LOOKUP($B13,'Ihr Altersstruktur-Check'!$C$9:$C$14,'Ihr Altersstruktur-Check'!$P$8:$P$13),0)</f>
        <v>0.49999999999999645</v>
      </c>
      <c r="X13" s="4">
        <f ca="1">IF($B13&gt;=15,W14+LOOKUP($B13,'Ihr Altersstruktur-Check'!$C$9:$C$14,'Ihr Altersstruktur-Check'!$O$8:$O$13)/LOOKUP($B13,'Ihr Altersstruktur-Check'!$C$9:$C$14,'Ihr Altersstruktur-Check'!$P$8:$P$13),0)</f>
        <v>-3.5</v>
      </c>
      <c r="Y13" s="4">
        <f ca="1">IF($B13&gt;=15,X14+LOOKUP($B13,'Ihr Altersstruktur-Check'!$C$9:$C$14,'Ihr Altersstruktur-Check'!$O$8:$O$13)/LOOKUP($B13,'Ihr Altersstruktur-Check'!$C$9:$C$14,'Ihr Altersstruktur-Check'!$P$8:$P$13),0)</f>
        <v>-3.5</v>
      </c>
      <c r="Z13" s="4">
        <f ca="1">IF($B13&gt;=15,Y14+LOOKUP($B13,'Ihr Altersstruktur-Check'!$C$9:$C$14,'Ihr Altersstruktur-Check'!$O$8:$O$13)/LOOKUP($B13,'Ihr Altersstruktur-Check'!$C$9:$C$14,'Ihr Altersstruktur-Check'!$P$8:$P$13),0)</f>
        <v>-3.5</v>
      </c>
      <c r="AA13" s="4">
        <f ca="1">IF($B13&gt;=15,Z14+LOOKUP($B13,'Ihr Altersstruktur-Check'!$C$9:$C$14,'Ihr Altersstruktur-Check'!$O$8:$O$13)/LOOKUP($B13,'Ihr Altersstruktur-Check'!$C$9:$C$14,'Ihr Altersstruktur-Check'!$P$8:$P$13),0)</f>
        <v>-3.5</v>
      </c>
      <c r="AB13" s="4">
        <f ca="1">IF($B13&gt;=15,AA14+LOOKUP($B13,'Ihr Altersstruktur-Check'!$C$9:$C$14,'Ihr Altersstruktur-Check'!$O$8:$O$13)/LOOKUP($B13,'Ihr Altersstruktur-Check'!$C$9:$C$14,'Ihr Altersstruktur-Check'!$P$8:$P$13),0)</f>
        <v>-3.5</v>
      </c>
      <c r="AC13" s="4">
        <f ca="1">IF($B13&gt;=15,AB14+LOOKUP($B13,'Ihr Altersstruktur-Check'!$C$9:$C$14,'Ihr Altersstruktur-Check'!$O$8:$O$13)/LOOKUP($B13,'Ihr Altersstruktur-Check'!$C$9:$C$14,'Ihr Altersstruktur-Check'!$P$8:$P$13),0)</f>
        <v>96.499999999999943</v>
      </c>
      <c r="AD13" s="4">
        <f ca="1">IF($B13&gt;=15,AC14+LOOKUP($B13,'Ihr Altersstruktur-Check'!$C$9:$C$14,'Ihr Altersstruktur-Check'!$O$8:$O$13)/LOOKUP($B13,'Ihr Altersstruktur-Check'!$C$9:$C$14,'Ihr Altersstruktur-Check'!$P$8:$P$13),0)</f>
        <v>2.4999999999999964</v>
      </c>
      <c r="AE13" s="4">
        <f ca="1">IF($B13&gt;=15,AD14+LOOKUP($B13,'Ihr Altersstruktur-Check'!$C$9:$C$14,'Ihr Altersstruktur-Check'!$O$8:$O$13)/LOOKUP($B13,'Ihr Altersstruktur-Check'!$C$9:$C$14,'Ihr Altersstruktur-Check'!$P$8:$P$13),0)</f>
        <v>1.4999999999999964</v>
      </c>
      <c r="AF13" s="4">
        <f ca="1">IF($B13&gt;=15,AE14+LOOKUP($B13,'Ihr Altersstruktur-Check'!$C$9:$C$14,'Ihr Altersstruktur-Check'!$O$8:$O$13)/LOOKUP($B13,'Ihr Altersstruktur-Check'!$C$9:$C$14,'Ihr Altersstruktur-Check'!$P$8:$P$13),0)</f>
        <v>0.49999999999999645</v>
      </c>
      <c r="AG13" s="4">
        <f ca="1">IF($B13&gt;=15,AF14+LOOKUP($B13,'Ihr Altersstruktur-Check'!$C$9:$C$14,'Ihr Altersstruktur-Check'!$O$8:$O$13)/LOOKUP($B13,'Ihr Altersstruktur-Check'!$C$9:$C$14,'Ihr Altersstruktur-Check'!$P$8:$P$13),0)</f>
        <v>-0.49999999999999911</v>
      </c>
      <c r="AH13" s="4">
        <f ca="1">IF($B13&gt;=15,AG14+LOOKUP($B13,'Ihr Altersstruktur-Check'!$C$9:$C$14,'Ihr Altersstruktur-Check'!$O$8:$O$13)/LOOKUP($B13,'Ihr Altersstruktur-Check'!$C$9:$C$14,'Ihr Altersstruktur-Check'!$P$8:$P$13),0)</f>
        <v>-1.4999999999999991</v>
      </c>
      <c r="AI13" s="4">
        <f ca="1">IF($B13&gt;=15,AH14+LOOKUP($B13,'Ihr Altersstruktur-Check'!$C$9:$C$14,'Ihr Altersstruktur-Check'!$O$8:$O$13)/LOOKUP($B13,'Ihr Altersstruktur-Check'!$C$9:$C$14,'Ihr Altersstruktur-Check'!$P$8:$P$13),0)</f>
        <v>-2.4999999999999991</v>
      </c>
      <c r="AJ13" s="4">
        <f ca="1">IF($B13&gt;=15,AI14+LOOKUP($B13,'Ihr Altersstruktur-Check'!$C$9:$C$14,'Ihr Altersstruktur-Check'!$O$8:$O$13)/LOOKUP($B13,'Ihr Altersstruktur-Check'!$C$9:$C$14,'Ihr Altersstruktur-Check'!$P$8:$P$13),0)</f>
        <v>-3.5</v>
      </c>
      <c r="AK13" s="4">
        <f ca="1">IF($B13&gt;=15,AJ14+LOOKUP($B13,'Ihr Altersstruktur-Check'!$C$9:$C$14,'Ihr Altersstruktur-Check'!$O$8:$O$13)/LOOKUP($B13,'Ihr Altersstruktur-Check'!$C$9:$C$14,'Ihr Altersstruktur-Check'!$P$8:$P$13),0)</f>
        <v>-3.5</v>
      </c>
      <c r="AL13" s="4">
        <f ca="1">IF($B13&gt;=15,AK14+LOOKUP($B13,'Ihr Altersstruktur-Check'!$C$9:$C$14,'Ihr Altersstruktur-Check'!$O$8:$O$13)/LOOKUP($B13,'Ihr Altersstruktur-Check'!$C$9:$C$14,'Ihr Altersstruktur-Check'!$P$8:$P$13),0)</f>
        <v>-3.5</v>
      </c>
      <c r="AM13" s="4">
        <f ca="1">IF($B13&gt;=15,AL14+LOOKUP($B13,'Ihr Altersstruktur-Check'!$C$9:$C$14,'Ihr Altersstruktur-Check'!$O$8:$O$13)/LOOKUP($B13,'Ihr Altersstruktur-Check'!$C$9:$C$14,'Ihr Altersstruktur-Check'!$P$8:$P$13),0)</f>
        <v>1.4999999999999964</v>
      </c>
      <c r="AN13" s="4">
        <f ca="1">IF($B13&gt;=15,AM14+LOOKUP($B13,'Ihr Altersstruktur-Check'!$C$9:$C$14,'Ihr Altersstruktur-Check'!$O$8:$O$13)/LOOKUP($B13,'Ihr Altersstruktur-Check'!$C$9:$C$14,'Ihr Altersstruktur-Check'!$P$8:$P$13),0)</f>
        <v>-3.5</v>
      </c>
      <c r="AO13" s="4">
        <f ca="1">IF($B13&gt;=15,AN14+LOOKUP($B13,'Ihr Altersstruktur-Check'!$C$9:$C$14,'Ihr Altersstruktur-Check'!$O$8:$O$13)/LOOKUP($B13,'Ihr Altersstruktur-Check'!$C$9:$C$14,'Ihr Altersstruktur-Check'!$P$8:$P$13),0)</f>
        <v>-3.5</v>
      </c>
      <c r="AP13" s="4">
        <f ca="1">IF($B13&gt;=15,AO14+LOOKUP($B13,'Ihr Altersstruktur-Check'!$C$9:$C$14,'Ihr Altersstruktur-Check'!$O$8:$O$13)/LOOKUP($B13,'Ihr Altersstruktur-Check'!$C$9:$C$14,'Ihr Altersstruktur-Check'!$P$8:$P$13),0)</f>
        <v>-3.5</v>
      </c>
      <c r="AQ13" s="4">
        <f ca="1">IF($B13&gt;=15,AP14+LOOKUP($B13,'Ihr Altersstruktur-Check'!$C$9:$C$14,'Ihr Altersstruktur-Check'!$O$8:$O$13)/LOOKUP($B13,'Ihr Altersstruktur-Check'!$C$9:$C$14,'Ihr Altersstruktur-Check'!$P$8:$P$13),0)</f>
        <v>-3.5</v>
      </c>
      <c r="AR13" s="4">
        <f ca="1">IF($B13&gt;=15,AQ14+LOOKUP($B13,'Ihr Altersstruktur-Check'!$C$9:$C$14,'Ihr Altersstruktur-Check'!$O$8:$O$13)/LOOKUP($B13,'Ihr Altersstruktur-Check'!$C$9:$C$14,'Ihr Altersstruktur-Check'!$P$8:$P$13),0)</f>
        <v>-3.5</v>
      </c>
      <c r="AS13" s="4">
        <f ca="1">IF($B13&gt;=15,AR14+LOOKUP($B13,'Ihr Altersstruktur-Check'!$C$9:$C$14,'Ihr Altersstruktur-Check'!$O$8:$O$13)/LOOKUP($B13,'Ihr Altersstruktur-Check'!$C$9:$C$14,'Ihr Altersstruktur-Check'!$P$8:$P$13),0)</f>
        <v>-3.5</v>
      </c>
      <c r="AT13" s="4">
        <f ca="1">IF($B13&gt;=15,AS14+LOOKUP($B13,'Ihr Altersstruktur-Check'!$C$9:$C$14,'Ihr Altersstruktur-Check'!$O$8:$O$13)/LOOKUP($B13,'Ihr Altersstruktur-Check'!$C$9:$C$14,'Ihr Altersstruktur-Check'!$P$8:$P$13),0)</f>
        <v>1.4999999999999964</v>
      </c>
      <c r="AU13" s="4">
        <f ca="1">IF($B13&gt;=15,AT14+LOOKUP($B13,'Ihr Altersstruktur-Check'!$C$9:$C$14,'Ihr Altersstruktur-Check'!$O$8:$O$13)/LOOKUP($B13,'Ihr Altersstruktur-Check'!$C$9:$C$14,'Ihr Altersstruktur-Check'!$P$8:$P$13),0)</f>
        <v>-2.4999999999999991</v>
      </c>
      <c r="AV13" s="4">
        <f ca="1">IF($B13&gt;=15,AU14+LOOKUP($B13,'Ihr Altersstruktur-Check'!$C$9:$C$14,'Ihr Altersstruktur-Check'!$O$8:$O$13)/LOOKUP($B13,'Ihr Altersstruktur-Check'!$C$9:$C$14,'Ihr Altersstruktur-Check'!$P$8:$P$13),0)</f>
        <v>-3.5</v>
      </c>
      <c r="AW13" s="4">
        <f ca="1">IF($B13&gt;=15,AV14+LOOKUP($B13,'Ihr Altersstruktur-Check'!$C$9:$C$14,'Ihr Altersstruktur-Check'!$O$8:$O$13)/LOOKUP($B13,'Ihr Altersstruktur-Check'!$C$9:$C$14,'Ihr Altersstruktur-Check'!$P$8:$P$13),0)</f>
        <v>-3.5</v>
      </c>
      <c r="AX13" s="4">
        <f ca="1">IF($B13&gt;=15,AW14+LOOKUP($B13,'Ihr Altersstruktur-Check'!$C$9:$C$14,'Ihr Altersstruktur-Check'!$O$8:$O$13)/LOOKUP($B13,'Ihr Altersstruktur-Check'!$C$9:$C$14,'Ihr Altersstruktur-Check'!$P$8:$P$13),0)</f>
        <v>-3.5</v>
      </c>
      <c r="AY13" s="4">
        <f ca="1">IF($B13&gt;=15,AX14+LOOKUP($B13,'Ihr Altersstruktur-Check'!$C$9:$C$14,'Ihr Altersstruktur-Check'!$O$8:$O$13)/LOOKUP($B13,'Ihr Altersstruktur-Check'!$C$9:$C$14,'Ihr Altersstruktur-Check'!$P$8:$P$13),0)</f>
        <v>-3.5</v>
      </c>
      <c r="AZ13" s="4">
        <f ca="1">IF($B13&gt;=15,AY14+LOOKUP($B13,'Ihr Altersstruktur-Check'!$C$9:$C$14,'Ihr Altersstruktur-Check'!$O$8:$O$13)/LOOKUP($B13,'Ihr Altersstruktur-Check'!$C$9:$C$14,'Ihr Altersstruktur-Check'!$P$8:$P$13),0)</f>
        <v>-3.5</v>
      </c>
      <c r="BA13" s="4">
        <f ca="1">IF($B13&gt;=15,AZ14+LOOKUP($B13,'Ihr Altersstruktur-Check'!$C$9:$C$14,'Ihr Altersstruktur-Check'!$O$8:$O$13)/LOOKUP($B13,'Ihr Altersstruktur-Check'!$C$9:$C$14,'Ihr Altersstruktur-Check'!$P$8:$P$13),0)</f>
        <v>-1.4999999999999991</v>
      </c>
      <c r="BB13" s="4">
        <f ca="1">IF($B13&gt;=15,BA14+LOOKUP($B13,'Ihr Altersstruktur-Check'!$C$9:$C$14,'Ihr Altersstruktur-Check'!$O$8:$O$13)/LOOKUP($B13,'Ihr Altersstruktur-Check'!$C$9:$C$14,'Ihr Altersstruktur-Check'!$P$8:$P$13),0)</f>
        <v>-3.5</v>
      </c>
      <c r="BC13" s="4">
        <f ca="1">IF($B13&gt;=15,BB14+LOOKUP($B13,'Ihr Altersstruktur-Check'!$C$9:$C$14,'Ihr Altersstruktur-Check'!$O$8:$O$13)/LOOKUP($B13,'Ihr Altersstruktur-Check'!$C$9:$C$14,'Ihr Altersstruktur-Check'!$P$8:$P$13),0)</f>
        <v>-3.5</v>
      </c>
      <c r="BD13" s="4">
        <f ca="1">IF($B13&gt;=15,BC14+LOOKUP($B13,'Ihr Altersstruktur-Check'!$C$9:$C$14,'Ihr Altersstruktur-Check'!$O$8:$O$13)/LOOKUP($B13,'Ihr Altersstruktur-Check'!$C$9:$C$14,'Ihr Altersstruktur-Check'!$P$8:$P$13),0)</f>
        <v>1.4999999999999964</v>
      </c>
      <c r="BE13" s="4">
        <f ca="1">IF($B13&gt;=15,BD14+LOOKUP($B13,'Ihr Altersstruktur-Check'!$C$9:$C$14,'Ihr Altersstruktur-Check'!$O$8:$O$13)/LOOKUP($B13,'Ihr Altersstruktur-Check'!$C$9:$C$14,'Ihr Altersstruktur-Check'!$P$8:$P$13),0)</f>
        <v>-3.5</v>
      </c>
      <c r="BF13" s="4"/>
      <c r="BG13" s="4"/>
    </row>
    <row r="14" spans="1:59" x14ac:dyDescent="0.25">
      <c r="A14">
        <v>1953</v>
      </c>
      <c r="B14">
        <f t="shared" ca="1" si="14"/>
        <v>67</v>
      </c>
      <c r="C14" s="4">
        <f>'Ihr Demografie-Check'!M9</f>
        <v>0</v>
      </c>
      <c r="D14" s="4">
        <f ca="1">IF($B14&gt;=15,C15+LOOKUP($B14,'Ihr Altersstruktur-Check'!$C$9:$C$14,'Ihr Altersstruktur-Check'!$O$8:$O$13)/LOOKUP($B14,'Ihr Altersstruktur-Check'!$C$9:$C$14,'Ihr Altersstruktur-Check'!$P$8:$P$13),0)</f>
        <v>-0.5</v>
      </c>
      <c r="E14" s="4">
        <f ca="1">IF($B14&gt;=15,D15+LOOKUP($B14,'Ihr Altersstruktur-Check'!$C$9:$C$14,'Ihr Altersstruktur-Check'!$O$8:$O$13)/LOOKUP($B14,'Ihr Altersstruktur-Check'!$C$9:$C$14,'Ihr Altersstruktur-Check'!$P$8:$P$13),0)</f>
        <v>-1</v>
      </c>
      <c r="F14" s="4">
        <f ca="1">IF($B14&gt;=15,E15+LOOKUP($B14,'Ihr Altersstruktur-Check'!$C$9:$C$14,'Ihr Altersstruktur-Check'!$O$8:$O$13)/LOOKUP($B14,'Ihr Altersstruktur-Check'!$C$9:$C$14,'Ihr Altersstruktur-Check'!$P$8:$P$13),0)</f>
        <v>-1.5</v>
      </c>
      <c r="G14" s="4">
        <f ca="1">IF($B14&gt;=15,F15+LOOKUP($B14,'Ihr Altersstruktur-Check'!$C$9:$C$14,'Ihr Altersstruktur-Check'!$O$8:$O$13)/LOOKUP($B14,'Ihr Altersstruktur-Check'!$C$9:$C$14,'Ihr Altersstruktur-Check'!$P$8:$P$13),0)</f>
        <v>-2</v>
      </c>
      <c r="H14" s="4">
        <f ca="1">IF($B14&gt;=15,G15+LOOKUP($B14,'Ihr Altersstruktur-Check'!$C$9:$C$14,'Ihr Altersstruktur-Check'!$O$8:$O$13)/LOOKUP($B14,'Ihr Altersstruktur-Check'!$C$9:$C$14,'Ihr Altersstruktur-Check'!$P$8:$P$13),0)</f>
        <v>-2.5</v>
      </c>
      <c r="I14" s="4">
        <f ca="1">IF($B14&gt;=15,H15+LOOKUP($B14,'Ihr Altersstruktur-Check'!$C$9:$C$14,'Ihr Altersstruktur-Check'!$O$8:$O$13)/LOOKUP($B14,'Ihr Altersstruktur-Check'!$C$9:$C$14,'Ihr Altersstruktur-Check'!$P$8:$P$13),0)</f>
        <v>-3</v>
      </c>
      <c r="J14" s="4">
        <f ca="1">IF($B14&gt;=15,I15+LOOKUP($B14,'Ihr Altersstruktur-Check'!$C$9:$C$14,'Ihr Altersstruktur-Check'!$O$8:$O$13)/LOOKUP($B14,'Ihr Altersstruktur-Check'!$C$9:$C$14,'Ihr Altersstruktur-Check'!$P$8:$P$13),0)</f>
        <v>-0.5</v>
      </c>
      <c r="K14" s="4">
        <f ca="1">IF($B14&gt;=15,J15+LOOKUP($B14,'Ihr Altersstruktur-Check'!$C$9:$C$14,'Ihr Altersstruktur-Check'!$O$8:$O$13)/LOOKUP($B14,'Ihr Altersstruktur-Check'!$C$9:$C$14,'Ihr Altersstruktur-Check'!$P$8:$P$13),0)</f>
        <v>-4</v>
      </c>
      <c r="L14" s="4">
        <f ca="1">IF($B14&gt;=15,K15+LOOKUP($B14,'Ihr Altersstruktur-Check'!$C$9:$C$14,'Ihr Altersstruktur-Check'!$O$8:$O$13)/LOOKUP($B14,'Ihr Altersstruktur-Check'!$C$9:$C$14,'Ihr Altersstruktur-Check'!$P$8:$P$13),0)</f>
        <v>-3.9</v>
      </c>
      <c r="M14" s="4">
        <f ca="1">IF($B14&gt;=15,L15+LOOKUP($B14,'Ihr Altersstruktur-Check'!$C$9:$C$14,'Ihr Altersstruktur-Check'!$O$8:$O$13)/LOOKUP($B14,'Ihr Altersstruktur-Check'!$C$9:$C$14,'Ihr Altersstruktur-Check'!$P$8:$P$13),0)</f>
        <v>-3.8</v>
      </c>
      <c r="N14" s="4">
        <f ca="1">IF($B14&gt;=15,M15+LOOKUP($B14,'Ihr Altersstruktur-Check'!$C$9:$C$14,'Ihr Altersstruktur-Check'!$O$8:$O$13)/LOOKUP($B14,'Ihr Altersstruktur-Check'!$C$9:$C$14,'Ihr Altersstruktur-Check'!$P$8:$P$13),0)</f>
        <v>-2.6999999999999997</v>
      </c>
      <c r="O14" s="4">
        <f ca="1">IF($B14&gt;=15,N15+LOOKUP($B14,'Ihr Altersstruktur-Check'!$C$9:$C$14,'Ihr Altersstruktur-Check'!$O$8:$O$13)/LOOKUP($B14,'Ihr Altersstruktur-Check'!$C$9:$C$14,'Ihr Altersstruktur-Check'!$P$8:$P$13),0)</f>
        <v>-2.5999999999999996</v>
      </c>
      <c r="P14" s="4">
        <f ca="1">IF($B14&gt;=15,O15+LOOKUP($B14,'Ihr Altersstruktur-Check'!$C$9:$C$14,'Ihr Altersstruktur-Check'!$O$8:$O$13)/LOOKUP($B14,'Ihr Altersstruktur-Check'!$C$9:$C$14,'Ihr Altersstruktur-Check'!$P$8:$P$13),0)</f>
        <v>-2.4999999999999996</v>
      </c>
      <c r="Q14" s="4">
        <f ca="1">IF($B14&gt;=15,P15+LOOKUP($B14,'Ihr Altersstruktur-Check'!$C$9:$C$14,'Ihr Altersstruktur-Check'!$O$8:$O$13)/LOOKUP($B14,'Ihr Altersstruktur-Check'!$C$9:$C$14,'Ihr Altersstruktur-Check'!$P$8:$P$13),0)</f>
        <v>-3.4</v>
      </c>
      <c r="R14" s="4">
        <f ca="1">IF($B14&gt;=15,Q15+LOOKUP($B14,'Ihr Altersstruktur-Check'!$C$9:$C$14,'Ihr Altersstruktur-Check'!$O$8:$O$13)/LOOKUP($B14,'Ihr Altersstruktur-Check'!$C$9:$C$14,'Ihr Altersstruktur-Check'!$P$8:$P$13),0)</f>
        <v>-3.3</v>
      </c>
      <c r="S14" s="4">
        <f ca="1">IF($B14&gt;=15,R15+LOOKUP($B14,'Ihr Altersstruktur-Check'!$C$9:$C$14,'Ihr Altersstruktur-Check'!$O$8:$O$13)/LOOKUP($B14,'Ihr Altersstruktur-Check'!$C$9:$C$14,'Ihr Altersstruktur-Check'!$P$8:$P$13),0)</f>
        <v>-3.2</v>
      </c>
      <c r="T14" s="4">
        <f ca="1">IF($B14&gt;=15,S15+LOOKUP($B14,'Ihr Altersstruktur-Check'!$C$9:$C$14,'Ihr Altersstruktur-Check'!$O$8:$O$13)/LOOKUP($B14,'Ihr Altersstruktur-Check'!$C$9:$C$14,'Ihr Altersstruktur-Check'!$P$8:$P$13),0)</f>
        <v>-3.1</v>
      </c>
      <c r="U14" s="4">
        <f ca="1">IF($B14&gt;=15,T15+LOOKUP($B14,'Ihr Altersstruktur-Check'!$C$9:$C$14,'Ihr Altersstruktur-Check'!$O$8:$O$13)/LOOKUP($B14,'Ihr Altersstruktur-Check'!$C$9:$C$14,'Ihr Altersstruktur-Check'!$P$8:$P$13),0)</f>
        <v>-3</v>
      </c>
      <c r="V14" s="4">
        <f ca="1">IF($B14&gt;=15,U15+LOOKUP($B14,'Ihr Altersstruktur-Check'!$C$9:$C$14,'Ihr Altersstruktur-Check'!$O$8:$O$13)/LOOKUP($B14,'Ihr Altersstruktur-Check'!$C$9:$C$14,'Ihr Altersstruktur-Check'!$P$8:$P$13),0)</f>
        <v>0.99999999999999645</v>
      </c>
      <c r="W14" s="4">
        <f ca="1">IF($B14&gt;=15,V15+LOOKUP($B14,'Ihr Altersstruktur-Check'!$C$9:$C$14,'Ihr Altersstruktur-Check'!$O$8:$O$13)/LOOKUP($B14,'Ihr Altersstruktur-Check'!$C$9:$C$14,'Ihr Altersstruktur-Check'!$P$8:$P$13),0)</f>
        <v>-3</v>
      </c>
      <c r="X14" s="4">
        <f ca="1">IF($B14&gt;=15,W15+LOOKUP($B14,'Ihr Altersstruktur-Check'!$C$9:$C$14,'Ihr Altersstruktur-Check'!$O$8:$O$13)/LOOKUP($B14,'Ihr Altersstruktur-Check'!$C$9:$C$14,'Ihr Altersstruktur-Check'!$P$8:$P$13),0)</f>
        <v>-3</v>
      </c>
      <c r="Y14" s="4">
        <f ca="1">IF($B14&gt;=15,X15+LOOKUP($B14,'Ihr Altersstruktur-Check'!$C$9:$C$14,'Ihr Altersstruktur-Check'!$O$8:$O$13)/LOOKUP($B14,'Ihr Altersstruktur-Check'!$C$9:$C$14,'Ihr Altersstruktur-Check'!$P$8:$P$13),0)</f>
        <v>-3</v>
      </c>
      <c r="Z14" s="4">
        <f ca="1">IF($B14&gt;=15,Y15+LOOKUP($B14,'Ihr Altersstruktur-Check'!$C$9:$C$14,'Ihr Altersstruktur-Check'!$O$8:$O$13)/LOOKUP($B14,'Ihr Altersstruktur-Check'!$C$9:$C$14,'Ihr Altersstruktur-Check'!$P$8:$P$13),0)</f>
        <v>-3</v>
      </c>
      <c r="AA14" s="4">
        <f ca="1">IF($B14&gt;=15,Z15+LOOKUP($B14,'Ihr Altersstruktur-Check'!$C$9:$C$14,'Ihr Altersstruktur-Check'!$O$8:$O$13)/LOOKUP($B14,'Ihr Altersstruktur-Check'!$C$9:$C$14,'Ihr Altersstruktur-Check'!$P$8:$P$13),0)</f>
        <v>-3</v>
      </c>
      <c r="AB14" s="4">
        <f ca="1">IF($B14&gt;=15,AA15+LOOKUP($B14,'Ihr Altersstruktur-Check'!$C$9:$C$14,'Ihr Altersstruktur-Check'!$O$8:$O$13)/LOOKUP($B14,'Ihr Altersstruktur-Check'!$C$9:$C$14,'Ihr Altersstruktur-Check'!$P$8:$P$13),0)</f>
        <v>96.999999999999943</v>
      </c>
      <c r="AC14" s="4">
        <f ca="1">IF($B14&gt;=15,AB15+LOOKUP($B14,'Ihr Altersstruktur-Check'!$C$9:$C$14,'Ihr Altersstruktur-Check'!$O$8:$O$13)/LOOKUP($B14,'Ihr Altersstruktur-Check'!$C$9:$C$14,'Ihr Altersstruktur-Check'!$P$8:$P$13),0)</f>
        <v>2.9999999999999964</v>
      </c>
      <c r="AD14" s="4">
        <f ca="1">IF($B14&gt;=15,AC15+LOOKUP($B14,'Ihr Altersstruktur-Check'!$C$9:$C$14,'Ihr Altersstruktur-Check'!$O$8:$O$13)/LOOKUP($B14,'Ihr Altersstruktur-Check'!$C$9:$C$14,'Ihr Altersstruktur-Check'!$P$8:$P$13),0)</f>
        <v>1.9999999999999964</v>
      </c>
      <c r="AE14" s="4">
        <f ca="1">IF($B14&gt;=15,AD15+LOOKUP($B14,'Ihr Altersstruktur-Check'!$C$9:$C$14,'Ihr Altersstruktur-Check'!$O$8:$O$13)/LOOKUP($B14,'Ihr Altersstruktur-Check'!$C$9:$C$14,'Ihr Altersstruktur-Check'!$P$8:$P$13),0)</f>
        <v>0.99999999999999645</v>
      </c>
      <c r="AF14" s="4">
        <f ca="1">IF($B14&gt;=15,AE15+LOOKUP($B14,'Ihr Altersstruktur-Check'!$C$9:$C$14,'Ihr Altersstruktur-Check'!$O$8:$O$13)/LOOKUP($B14,'Ihr Altersstruktur-Check'!$C$9:$C$14,'Ihr Altersstruktur-Check'!$P$8:$P$13),0)</f>
        <v>8.8817841970012523E-16</v>
      </c>
      <c r="AG14" s="4">
        <f ca="1">IF($B14&gt;=15,AF15+LOOKUP($B14,'Ihr Altersstruktur-Check'!$C$9:$C$14,'Ihr Altersstruktur-Check'!$O$8:$O$13)/LOOKUP($B14,'Ihr Altersstruktur-Check'!$C$9:$C$14,'Ihr Altersstruktur-Check'!$P$8:$P$13),0)</f>
        <v>-0.99999999999999911</v>
      </c>
      <c r="AH14" s="4">
        <f ca="1">IF($B14&gt;=15,AG15+LOOKUP($B14,'Ihr Altersstruktur-Check'!$C$9:$C$14,'Ihr Altersstruktur-Check'!$O$8:$O$13)/LOOKUP($B14,'Ihr Altersstruktur-Check'!$C$9:$C$14,'Ihr Altersstruktur-Check'!$P$8:$P$13),0)</f>
        <v>-1.9999999999999991</v>
      </c>
      <c r="AI14" s="4">
        <f ca="1">IF($B14&gt;=15,AH15+LOOKUP($B14,'Ihr Altersstruktur-Check'!$C$9:$C$14,'Ihr Altersstruktur-Check'!$O$8:$O$13)/LOOKUP($B14,'Ihr Altersstruktur-Check'!$C$9:$C$14,'Ihr Altersstruktur-Check'!$P$8:$P$13),0)</f>
        <v>-3</v>
      </c>
      <c r="AJ14" s="4">
        <f ca="1">IF($B14&gt;=15,AI15+LOOKUP($B14,'Ihr Altersstruktur-Check'!$C$9:$C$14,'Ihr Altersstruktur-Check'!$O$8:$O$13)/LOOKUP($B14,'Ihr Altersstruktur-Check'!$C$9:$C$14,'Ihr Altersstruktur-Check'!$P$8:$P$13),0)</f>
        <v>-3</v>
      </c>
      <c r="AK14" s="4">
        <f ca="1">IF($B14&gt;=15,AJ15+LOOKUP($B14,'Ihr Altersstruktur-Check'!$C$9:$C$14,'Ihr Altersstruktur-Check'!$O$8:$O$13)/LOOKUP($B14,'Ihr Altersstruktur-Check'!$C$9:$C$14,'Ihr Altersstruktur-Check'!$P$8:$P$13),0)</f>
        <v>-3</v>
      </c>
      <c r="AL14" s="4">
        <f ca="1">IF($B14&gt;=15,AK15+LOOKUP($B14,'Ihr Altersstruktur-Check'!$C$9:$C$14,'Ihr Altersstruktur-Check'!$O$8:$O$13)/LOOKUP($B14,'Ihr Altersstruktur-Check'!$C$9:$C$14,'Ihr Altersstruktur-Check'!$P$8:$P$13),0)</f>
        <v>1.9999999999999964</v>
      </c>
      <c r="AM14" s="4">
        <f ca="1">IF($B14&gt;=15,AL15+LOOKUP($B14,'Ihr Altersstruktur-Check'!$C$9:$C$14,'Ihr Altersstruktur-Check'!$O$8:$O$13)/LOOKUP($B14,'Ihr Altersstruktur-Check'!$C$9:$C$14,'Ihr Altersstruktur-Check'!$P$8:$P$13),0)</f>
        <v>-3</v>
      </c>
      <c r="AN14" s="4">
        <f ca="1">IF($B14&gt;=15,AM15+LOOKUP($B14,'Ihr Altersstruktur-Check'!$C$9:$C$14,'Ihr Altersstruktur-Check'!$O$8:$O$13)/LOOKUP($B14,'Ihr Altersstruktur-Check'!$C$9:$C$14,'Ihr Altersstruktur-Check'!$P$8:$P$13),0)</f>
        <v>-3</v>
      </c>
      <c r="AO14" s="4">
        <f ca="1">IF($B14&gt;=15,AN15+LOOKUP($B14,'Ihr Altersstruktur-Check'!$C$9:$C$14,'Ihr Altersstruktur-Check'!$O$8:$O$13)/LOOKUP($B14,'Ihr Altersstruktur-Check'!$C$9:$C$14,'Ihr Altersstruktur-Check'!$P$8:$P$13),0)</f>
        <v>-3</v>
      </c>
      <c r="AP14" s="4">
        <f ca="1">IF($B14&gt;=15,AO15+LOOKUP($B14,'Ihr Altersstruktur-Check'!$C$9:$C$14,'Ihr Altersstruktur-Check'!$O$8:$O$13)/LOOKUP($B14,'Ihr Altersstruktur-Check'!$C$9:$C$14,'Ihr Altersstruktur-Check'!$P$8:$P$13),0)</f>
        <v>-3</v>
      </c>
      <c r="AQ14" s="4">
        <f ca="1">IF($B14&gt;=15,AP15+LOOKUP($B14,'Ihr Altersstruktur-Check'!$C$9:$C$14,'Ihr Altersstruktur-Check'!$O$8:$O$13)/LOOKUP($B14,'Ihr Altersstruktur-Check'!$C$9:$C$14,'Ihr Altersstruktur-Check'!$P$8:$P$13),0)</f>
        <v>-3</v>
      </c>
      <c r="AR14" s="4">
        <f ca="1">IF($B14&gt;=15,AQ15+LOOKUP($B14,'Ihr Altersstruktur-Check'!$C$9:$C$14,'Ihr Altersstruktur-Check'!$O$8:$O$13)/LOOKUP($B14,'Ihr Altersstruktur-Check'!$C$9:$C$14,'Ihr Altersstruktur-Check'!$P$8:$P$13),0)</f>
        <v>-3</v>
      </c>
      <c r="AS14" s="4">
        <f ca="1">IF($B14&gt;=15,AR15+LOOKUP($B14,'Ihr Altersstruktur-Check'!$C$9:$C$14,'Ihr Altersstruktur-Check'!$O$8:$O$13)/LOOKUP($B14,'Ihr Altersstruktur-Check'!$C$9:$C$14,'Ihr Altersstruktur-Check'!$P$8:$P$13),0)</f>
        <v>1.9999999999999964</v>
      </c>
      <c r="AT14" s="4">
        <f ca="1">IF($B14&gt;=15,AS15+LOOKUP($B14,'Ihr Altersstruktur-Check'!$C$9:$C$14,'Ihr Altersstruktur-Check'!$O$8:$O$13)/LOOKUP($B14,'Ihr Altersstruktur-Check'!$C$9:$C$14,'Ihr Altersstruktur-Check'!$P$8:$P$13),0)</f>
        <v>-1.9999999999999991</v>
      </c>
      <c r="AU14" s="4">
        <f ca="1">IF($B14&gt;=15,AT15+LOOKUP($B14,'Ihr Altersstruktur-Check'!$C$9:$C$14,'Ihr Altersstruktur-Check'!$O$8:$O$13)/LOOKUP($B14,'Ihr Altersstruktur-Check'!$C$9:$C$14,'Ihr Altersstruktur-Check'!$P$8:$P$13),0)</f>
        <v>-3</v>
      </c>
      <c r="AV14" s="4">
        <f ca="1">IF($B14&gt;=15,AU15+LOOKUP($B14,'Ihr Altersstruktur-Check'!$C$9:$C$14,'Ihr Altersstruktur-Check'!$O$8:$O$13)/LOOKUP($B14,'Ihr Altersstruktur-Check'!$C$9:$C$14,'Ihr Altersstruktur-Check'!$P$8:$P$13),0)</f>
        <v>-3</v>
      </c>
      <c r="AW14" s="4">
        <f ca="1">IF($B14&gt;=15,AV15+LOOKUP($B14,'Ihr Altersstruktur-Check'!$C$9:$C$14,'Ihr Altersstruktur-Check'!$O$8:$O$13)/LOOKUP($B14,'Ihr Altersstruktur-Check'!$C$9:$C$14,'Ihr Altersstruktur-Check'!$P$8:$P$13),0)</f>
        <v>-3</v>
      </c>
      <c r="AX14" s="4">
        <f ca="1">IF($B14&gt;=15,AW15+LOOKUP($B14,'Ihr Altersstruktur-Check'!$C$9:$C$14,'Ihr Altersstruktur-Check'!$O$8:$O$13)/LOOKUP($B14,'Ihr Altersstruktur-Check'!$C$9:$C$14,'Ihr Altersstruktur-Check'!$P$8:$P$13),0)</f>
        <v>-3</v>
      </c>
      <c r="AY14" s="4">
        <f ca="1">IF($B14&gt;=15,AX15+LOOKUP($B14,'Ihr Altersstruktur-Check'!$C$9:$C$14,'Ihr Altersstruktur-Check'!$O$8:$O$13)/LOOKUP($B14,'Ihr Altersstruktur-Check'!$C$9:$C$14,'Ihr Altersstruktur-Check'!$P$8:$P$13),0)</f>
        <v>-3</v>
      </c>
      <c r="AZ14" s="4">
        <f ca="1">IF($B14&gt;=15,AY15+LOOKUP($B14,'Ihr Altersstruktur-Check'!$C$9:$C$14,'Ihr Altersstruktur-Check'!$O$8:$O$13)/LOOKUP($B14,'Ihr Altersstruktur-Check'!$C$9:$C$14,'Ihr Altersstruktur-Check'!$P$8:$P$13),0)</f>
        <v>-0.99999999999999911</v>
      </c>
      <c r="BA14" s="4">
        <f ca="1">IF($B14&gt;=15,AZ15+LOOKUP($B14,'Ihr Altersstruktur-Check'!$C$9:$C$14,'Ihr Altersstruktur-Check'!$O$8:$O$13)/LOOKUP($B14,'Ihr Altersstruktur-Check'!$C$9:$C$14,'Ihr Altersstruktur-Check'!$P$8:$P$13),0)</f>
        <v>-3</v>
      </c>
      <c r="BB14" s="4">
        <f ca="1">IF($B14&gt;=15,BA15+LOOKUP($B14,'Ihr Altersstruktur-Check'!$C$9:$C$14,'Ihr Altersstruktur-Check'!$O$8:$O$13)/LOOKUP($B14,'Ihr Altersstruktur-Check'!$C$9:$C$14,'Ihr Altersstruktur-Check'!$P$8:$P$13),0)</f>
        <v>-3</v>
      </c>
      <c r="BC14" s="4">
        <f ca="1">IF($B14&gt;=15,BB15+LOOKUP($B14,'Ihr Altersstruktur-Check'!$C$9:$C$14,'Ihr Altersstruktur-Check'!$O$8:$O$13)/LOOKUP($B14,'Ihr Altersstruktur-Check'!$C$9:$C$14,'Ihr Altersstruktur-Check'!$P$8:$P$13),0)</f>
        <v>1.9999999999999964</v>
      </c>
      <c r="BD14" s="4">
        <f ca="1">IF($B14&gt;=15,BC15+LOOKUP($B14,'Ihr Altersstruktur-Check'!$C$9:$C$14,'Ihr Altersstruktur-Check'!$O$8:$O$13)/LOOKUP($B14,'Ihr Altersstruktur-Check'!$C$9:$C$14,'Ihr Altersstruktur-Check'!$P$8:$P$13),0)</f>
        <v>-3</v>
      </c>
      <c r="BE14" s="4">
        <f ca="1">IF($B14&gt;=15,BD15+LOOKUP($B14,'Ihr Altersstruktur-Check'!$C$9:$C$14,'Ihr Altersstruktur-Check'!$O$8:$O$13)/LOOKUP($B14,'Ihr Altersstruktur-Check'!$C$9:$C$14,'Ihr Altersstruktur-Check'!$P$8:$P$13),0)</f>
        <v>-3</v>
      </c>
      <c r="BF14" s="4"/>
      <c r="BG14" s="4"/>
    </row>
    <row r="15" spans="1:59" x14ac:dyDescent="0.25">
      <c r="A15">
        <v>1954</v>
      </c>
      <c r="B15">
        <f t="shared" ca="1" si="14"/>
        <v>66</v>
      </c>
      <c r="C15" s="4">
        <f>'Ihr Demografie-Check'!M8</f>
        <v>0</v>
      </c>
      <c r="D15" s="4">
        <f ca="1">IF($B15&gt;=15,C16+LOOKUP($B15,'Ihr Altersstruktur-Check'!$C$9:$C$14,'Ihr Altersstruktur-Check'!$O$8:$O$13)/LOOKUP($B15,'Ihr Altersstruktur-Check'!$C$9:$C$14,'Ihr Altersstruktur-Check'!$P$8:$P$13),0)</f>
        <v>-0.5</v>
      </c>
      <c r="E15" s="4">
        <f ca="1">IF($B15&gt;=15,D16+LOOKUP($B15,'Ihr Altersstruktur-Check'!$C$9:$C$14,'Ihr Altersstruktur-Check'!$O$8:$O$13)/LOOKUP($B15,'Ihr Altersstruktur-Check'!$C$9:$C$14,'Ihr Altersstruktur-Check'!$P$8:$P$13),0)</f>
        <v>-1</v>
      </c>
      <c r="F15" s="4">
        <f ca="1">IF($B15&gt;=15,E16+LOOKUP($B15,'Ihr Altersstruktur-Check'!$C$9:$C$14,'Ihr Altersstruktur-Check'!$O$8:$O$13)/LOOKUP($B15,'Ihr Altersstruktur-Check'!$C$9:$C$14,'Ihr Altersstruktur-Check'!$P$8:$P$13),0)</f>
        <v>-1.5</v>
      </c>
      <c r="G15" s="4">
        <f ca="1">IF($B15&gt;=15,F16+LOOKUP($B15,'Ihr Altersstruktur-Check'!$C$9:$C$14,'Ihr Altersstruktur-Check'!$O$8:$O$13)/LOOKUP($B15,'Ihr Altersstruktur-Check'!$C$9:$C$14,'Ihr Altersstruktur-Check'!$P$8:$P$13),0)</f>
        <v>-2</v>
      </c>
      <c r="H15" s="4">
        <f ca="1">IF($B15&gt;=15,G16+LOOKUP($B15,'Ihr Altersstruktur-Check'!$C$9:$C$14,'Ihr Altersstruktur-Check'!$O$8:$O$13)/LOOKUP($B15,'Ihr Altersstruktur-Check'!$C$9:$C$14,'Ihr Altersstruktur-Check'!$P$8:$P$13),0)</f>
        <v>-2.5</v>
      </c>
      <c r="I15" s="4">
        <f ca="1">IF($B15&gt;=15,H16+LOOKUP($B15,'Ihr Altersstruktur-Check'!$C$9:$C$14,'Ihr Altersstruktur-Check'!$O$8:$O$13)/LOOKUP($B15,'Ihr Altersstruktur-Check'!$C$9:$C$14,'Ihr Altersstruktur-Check'!$P$8:$P$13),0)</f>
        <v>0</v>
      </c>
      <c r="J15" s="4">
        <f ca="1">IF($B15&gt;=15,I16+LOOKUP($B15,'Ihr Altersstruktur-Check'!$C$9:$C$14,'Ihr Altersstruktur-Check'!$O$8:$O$13)/LOOKUP($B15,'Ihr Altersstruktur-Check'!$C$9:$C$14,'Ihr Altersstruktur-Check'!$P$8:$P$13),0)</f>
        <v>-3.5</v>
      </c>
      <c r="K15" s="4">
        <f ca="1">IF($B15&gt;=15,J16+LOOKUP($B15,'Ihr Altersstruktur-Check'!$C$9:$C$14,'Ihr Altersstruktur-Check'!$O$8:$O$13)/LOOKUP($B15,'Ihr Altersstruktur-Check'!$C$9:$C$14,'Ihr Altersstruktur-Check'!$P$8:$P$13),0)</f>
        <v>-3.4</v>
      </c>
      <c r="L15" s="4">
        <f ca="1">IF($B15&gt;=15,K16+LOOKUP($B15,'Ihr Altersstruktur-Check'!$C$9:$C$14,'Ihr Altersstruktur-Check'!$O$8:$O$13)/LOOKUP($B15,'Ihr Altersstruktur-Check'!$C$9:$C$14,'Ihr Altersstruktur-Check'!$P$8:$P$13),0)</f>
        <v>-3.3</v>
      </c>
      <c r="M15" s="4">
        <f ca="1">IF($B15&gt;=15,L16+LOOKUP($B15,'Ihr Altersstruktur-Check'!$C$9:$C$14,'Ihr Altersstruktur-Check'!$O$8:$O$13)/LOOKUP($B15,'Ihr Altersstruktur-Check'!$C$9:$C$14,'Ihr Altersstruktur-Check'!$P$8:$P$13),0)</f>
        <v>-2.1999999999999997</v>
      </c>
      <c r="N15" s="4">
        <f ca="1">IF($B15&gt;=15,M16+LOOKUP($B15,'Ihr Altersstruktur-Check'!$C$9:$C$14,'Ihr Altersstruktur-Check'!$O$8:$O$13)/LOOKUP($B15,'Ihr Altersstruktur-Check'!$C$9:$C$14,'Ihr Altersstruktur-Check'!$P$8:$P$13),0)</f>
        <v>-2.0999999999999996</v>
      </c>
      <c r="O15" s="4">
        <f ca="1">IF($B15&gt;=15,N16+LOOKUP($B15,'Ihr Altersstruktur-Check'!$C$9:$C$14,'Ihr Altersstruktur-Check'!$O$8:$O$13)/LOOKUP($B15,'Ihr Altersstruktur-Check'!$C$9:$C$14,'Ihr Altersstruktur-Check'!$P$8:$P$13),0)</f>
        <v>-1.9999999999999996</v>
      </c>
      <c r="P15" s="4">
        <f ca="1">IF($B15&gt;=15,O16+LOOKUP($B15,'Ihr Altersstruktur-Check'!$C$9:$C$14,'Ihr Altersstruktur-Check'!$O$8:$O$13)/LOOKUP($B15,'Ihr Altersstruktur-Check'!$C$9:$C$14,'Ihr Altersstruktur-Check'!$P$8:$P$13),0)</f>
        <v>-2.9</v>
      </c>
      <c r="Q15" s="4">
        <f ca="1">IF($B15&gt;=15,P16+LOOKUP($B15,'Ihr Altersstruktur-Check'!$C$9:$C$14,'Ihr Altersstruktur-Check'!$O$8:$O$13)/LOOKUP($B15,'Ihr Altersstruktur-Check'!$C$9:$C$14,'Ihr Altersstruktur-Check'!$P$8:$P$13),0)</f>
        <v>-2.8</v>
      </c>
      <c r="R15" s="4">
        <f ca="1">IF($B15&gt;=15,Q16+LOOKUP($B15,'Ihr Altersstruktur-Check'!$C$9:$C$14,'Ihr Altersstruktur-Check'!$O$8:$O$13)/LOOKUP($B15,'Ihr Altersstruktur-Check'!$C$9:$C$14,'Ihr Altersstruktur-Check'!$P$8:$P$13),0)</f>
        <v>-2.7</v>
      </c>
      <c r="S15" s="4">
        <f ca="1">IF($B15&gt;=15,R16+LOOKUP($B15,'Ihr Altersstruktur-Check'!$C$9:$C$14,'Ihr Altersstruktur-Check'!$O$8:$O$13)/LOOKUP($B15,'Ihr Altersstruktur-Check'!$C$9:$C$14,'Ihr Altersstruktur-Check'!$P$8:$P$13),0)</f>
        <v>-2.6</v>
      </c>
      <c r="T15" s="4">
        <f ca="1">IF($B15&gt;=15,S16+LOOKUP($B15,'Ihr Altersstruktur-Check'!$C$9:$C$14,'Ihr Altersstruktur-Check'!$O$8:$O$13)/LOOKUP($B15,'Ihr Altersstruktur-Check'!$C$9:$C$14,'Ihr Altersstruktur-Check'!$P$8:$P$13),0)</f>
        <v>-2.5</v>
      </c>
      <c r="U15" s="4">
        <f ca="1">IF($B15&gt;=15,T16+LOOKUP($B15,'Ihr Altersstruktur-Check'!$C$9:$C$14,'Ihr Altersstruktur-Check'!$O$8:$O$13)/LOOKUP($B15,'Ihr Altersstruktur-Check'!$C$9:$C$14,'Ihr Altersstruktur-Check'!$P$8:$P$13),0)</f>
        <v>1.4999999999999964</v>
      </c>
      <c r="V15" s="4">
        <f ca="1">IF($B15&gt;=15,U16+LOOKUP($B15,'Ihr Altersstruktur-Check'!$C$9:$C$14,'Ihr Altersstruktur-Check'!$O$8:$O$13)/LOOKUP($B15,'Ihr Altersstruktur-Check'!$C$9:$C$14,'Ihr Altersstruktur-Check'!$P$8:$P$13),0)</f>
        <v>-2.5</v>
      </c>
      <c r="W15" s="4">
        <f ca="1">IF($B15&gt;=15,V16+LOOKUP($B15,'Ihr Altersstruktur-Check'!$C$9:$C$14,'Ihr Altersstruktur-Check'!$O$8:$O$13)/LOOKUP($B15,'Ihr Altersstruktur-Check'!$C$9:$C$14,'Ihr Altersstruktur-Check'!$P$8:$P$13),0)</f>
        <v>-2.5</v>
      </c>
      <c r="X15" s="4">
        <f ca="1">IF($B15&gt;=15,W16+LOOKUP($B15,'Ihr Altersstruktur-Check'!$C$9:$C$14,'Ihr Altersstruktur-Check'!$O$8:$O$13)/LOOKUP($B15,'Ihr Altersstruktur-Check'!$C$9:$C$14,'Ihr Altersstruktur-Check'!$P$8:$P$13),0)</f>
        <v>-2.5</v>
      </c>
      <c r="Y15" s="4">
        <f ca="1">IF($B15&gt;=15,X16+LOOKUP($B15,'Ihr Altersstruktur-Check'!$C$9:$C$14,'Ihr Altersstruktur-Check'!$O$8:$O$13)/LOOKUP($B15,'Ihr Altersstruktur-Check'!$C$9:$C$14,'Ihr Altersstruktur-Check'!$P$8:$P$13),0)</f>
        <v>-2.5</v>
      </c>
      <c r="Z15" s="4">
        <f ca="1">IF($B15&gt;=15,Y16+LOOKUP($B15,'Ihr Altersstruktur-Check'!$C$9:$C$14,'Ihr Altersstruktur-Check'!$O$8:$O$13)/LOOKUP($B15,'Ihr Altersstruktur-Check'!$C$9:$C$14,'Ihr Altersstruktur-Check'!$P$8:$P$13),0)</f>
        <v>-2.5</v>
      </c>
      <c r="AA15" s="4">
        <f ca="1">IF($B15&gt;=15,Z16+LOOKUP($B15,'Ihr Altersstruktur-Check'!$C$9:$C$14,'Ihr Altersstruktur-Check'!$O$8:$O$13)/LOOKUP($B15,'Ihr Altersstruktur-Check'!$C$9:$C$14,'Ihr Altersstruktur-Check'!$P$8:$P$13),0)</f>
        <v>97.499999999999943</v>
      </c>
      <c r="AB15" s="4">
        <f ca="1">IF($B15&gt;=15,AA16+LOOKUP($B15,'Ihr Altersstruktur-Check'!$C$9:$C$14,'Ihr Altersstruktur-Check'!$O$8:$O$13)/LOOKUP($B15,'Ihr Altersstruktur-Check'!$C$9:$C$14,'Ihr Altersstruktur-Check'!$P$8:$P$13),0)</f>
        <v>3.4999999999999964</v>
      </c>
      <c r="AC15" s="4">
        <f ca="1">IF($B15&gt;=15,AB16+LOOKUP($B15,'Ihr Altersstruktur-Check'!$C$9:$C$14,'Ihr Altersstruktur-Check'!$O$8:$O$13)/LOOKUP($B15,'Ihr Altersstruktur-Check'!$C$9:$C$14,'Ihr Altersstruktur-Check'!$P$8:$P$13),0)</f>
        <v>2.4999999999999964</v>
      </c>
      <c r="AD15" s="4">
        <f ca="1">IF($B15&gt;=15,AC16+LOOKUP($B15,'Ihr Altersstruktur-Check'!$C$9:$C$14,'Ihr Altersstruktur-Check'!$O$8:$O$13)/LOOKUP($B15,'Ihr Altersstruktur-Check'!$C$9:$C$14,'Ihr Altersstruktur-Check'!$P$8:$P$13),0)</f>
        <v>1.4999999999999964</v>
      </c>
      <c r="AE15" s="4">
        <f ca="1">IF($B15&gt;=15,AD16+LOOKUP($B15,'Ihr Altersstruktur-Check'!$C$9:$C$14,'Ihr Altersstruktur-Check'!$O$8:$O$13)/LOOKUP($B15,'Ihr Altersstruktur-Check'!$C$9:$C$14,'Ihr Altersstruktur-Check'!$P$8:$P$13),0)</f>
        <v>0.50000000000000089</v>
      </c>
      <c r="AF15" s="4">
        <f ca="1">IF($B15&gt;=15,AE16+LOOKUP($B15,'Ihr Altersstruktur-Check'!$C$9:$C$14,'Ihr Altersstruktur-Check'!$O$8:$O$13)/LOOKUP($B15,'Ihr Altersstruktur-Check'!$C$9:$C$14,'Ihr Altersstruktur-Check'!$P$8:$P$13),0)</f>
        <v>-0.49999999999999911</v>
      </c>
      <c r="AG15" s="4">
        <f ca="1">IF($B15&gt;=15,AF16+LOOKUP($B15,'Ihr Altersstruktur-Check'!$C$9:$C$14,'Ihr Altersstruktur-Check'!$O$8:$O$13)/LOOKUP($B15,'Ihr Altersstruktur-Check'!$C$9:$C$14,'Ihr Altersstruktur-Check'!$P$8:$P$13),0)</f>
        <v>-1.4999999999999991</v>
      </c>
      <c r="AH15" s="4">
        <f ca="1">IF($B15&gt;=15,AG16+LOOKUP($B15,'Ihr Altersstruktur-Check'!$C$9:$C$14,'Ihr Altersstruktur-Check'!$O$8:$O$13)/LOOKUP($B15,'Ihr Altersstruktur-Check'!$C$9:$C$14,'Ihr Altersstruktur-Check'!$P$8:$P$13),0)</f>
        <v>-2.5</v>
      </c>
      <c r="AI15" s="4">
        <f ca="1">IF($B15&gt;=15,AH16+LOOKUP($B15,'Ihr Altersstruktur-Check'!$C$9:$C$14,'Ihr Altersstruktur-Check'!$O$8:$O$13)/LOOKUP($B15,'Ihr Altersstruktur-Check'!$C$9:$C$14,'Ihr Altersstruktur-Check'!$P$8:$P$13),0)</f>
        <v>-2.5</v>
      </c>
      <c r="AJ15" s="4">
        <f ca="1">IF($B15&gt;=15,AI16+LOOKUP($B15,'Ihr Altersstruktur-Check'!$C$9:$C$14,'Ihr Altersstruktur-Check'!$O$8:$O$13)/LOOKUP($B15,'Ihr Altersstruktur-Check'!$C$9:$C$14,'Ihr Altersstruktur-Check'!$P$8:$P$13),0)</f>
        <v>-2.5</v>
      </c>
      <c r="AK15" s="4">
        <f ca="1">IF($B15&gt;=15,AJ16+LOOKUP($B15,'Ihr Altersstruktur-Check'!$C$9:$C$14,'Ihr Altersstruktur-Check'!$O$8:$O$13)/LOOKUP($B15,'Ihr Altersstruktur-Check'!$C$9:$C$14,'Ihr Altersstruktur-Check'!$P$8:$P$13),0)</f>
        <v>2.4999999999999964</v>
      </c>
      <c r="AL15" s="4">
        <f ca="1">IF($B15&gt;=15,AK16+LOOKUP($B15,'Ihr Altersstruktur-Check'!$C$9:$C$14,'Ihr Altersstruktur-Check'!$O$8:$O$13)/LOOKUP($B15,'Ihr Altersstruktur-Check'!$C$9:$C$14,'Ihr Altersstruktur-Check'!$P$8:$P$13),0)</f>
        <v>-2.5</v>
      </c>
      <c r="AM15" s="4">
        <f ca="1">IF($B15&gt;=15,AL16+LOOKUP($B15,'Ihr Altersstruktur-Check'!$C$9:$C$14,'Ihr Altersstruktur-Check'!$O$8:$O$13)/LOOKUP($B15,'Ihr Altersstruktur-Check'!$C$9:$C$14,'Ihr Altersstruktur-Check'!$P$8:$P$13),0)</f>
        <v>-2.5</v>
      </c>
      <c r="AN15" s="4">
        <f ca="1">IF($B15&gt;=15,AM16+LOOKUP($B15,'Ihr Altersstruktur-Check'!$C$9:$C$14,'Ihr Altersstruktur-Check'!$O$8:$O$13)/LOOKUP($B15,'Ihr Altersstruktur-Check'!$C$9:$C$14,'Ihr Altersstruktur-Check'!$P$8:$P$13),0)</f>
        <v>-2.5</v>
      </c>
      <c r="AO15" s="4">
        <f ca="1">IF($B15&gt;=15,AN16+LOOKUP($B15,'Ihr Altersstruktur-Check'!$C$9:$C$14,'Ihr Altersstruktur-Check'!$O$8:$O$13)/LOOKUP($B15,'Ihr Altersstruktur-Check'!$C$9:$C$14,'Ihr Altersstruktur-Check'!$P$8:$P$13),0)</f>
        <v>-2.5</v>
      </c>
      <c r="AP15" s="4">
        <f ca="1">IF($B15&gt;=15,AO16+LOOKUP($B15,'Ihr Altersstruktur-Check'!$C$9:$C$14,'Ihr Altersstruktur-Check'!$O$8:$O$13)/LOOKUP($B15,'Ihr Altersstruktur-Check'!$C$9:$C$14,'Ihr Altersstruktur-Check'!$P$8:$P$13),0)</f>
        <v>-2.5</v>
      </c>
      <c r="AQ15" s="4">
        <f ca="1">IF($B15&gt;=15,AP16+LOOKUP($B15,'Ihr Altersstruktur-Check'!$C$9:$C$14,'Ihr Altersstruktur-Check'!$O$8:$O$13)/LOOKUP($B15,'Ihr Altersstruktur-Check'!$C$9:$C$14,'Ihr Altersstruktur-Check'!$P$8:$P$13),0)</f>
        <v>-2.5</v>
      </c>
      <c r="AR15" s="4">
        <f ca="1">IF($B15&gt;=15,AQ16+LOOKUP($B15,'Ihr Altersstruktur-Check'!$C$9:$C$14,'Ihr Altersstruktur-Check'!$O$8:$O$13)/LOOKUP($B15,'Ihr Altersstruktur-Check'!$C$9:$C$14,'Ihr Altersstruktur-Check'!$P$8:$P$13),0)</f>
        <v>2.4999999999999964</v>
      </c>
      <c r="AS15" s="4">
        <f ca="1">IF($B15&gt;=15,AR16+LOOKUP($B15,'Ihr Altersstruktur-Check'!$C$9:$C$14,'Ihr Altersstruktur-Check'!$O$8:$O$13)/LOOKUP($B15,'Ihr Altersstruktur-Check'!$C$9:$C$14,'Ihr Altersstruktur-Check'!$P$8:$P$13),0)</f>
        <v>-1.4999999999999991</v>
      </c>
      <c r="AT15" s="4">
        <f ca="1">IF($B15&gt;=15,AS16+LOOKUP($B15,'Ihr Altersstruktur-Check'!$C$9:$C$14,'Ihr Altersstruktur-Check'!$O$8:$O$13)/LOOKUP($B15,'Ihr Altersstruktur-Check'!$C$9:$C$14,'Ihr Altersstruktur-Check'!$P$8:$P$13),0)</f>
        <v>-2.5</v>
      </c>
      <c r="AU15" s="4">
        <f ca="1">IF($B15&gt;=15,AT16+LOOKUP($B15,'Ihr Altersstruktur-Check'!$C$9:$C$14,'Ihr Altersstruktur-Check'!$O$8:$O$13)/LOOKUP($B15,'Ihr Altersstruktur-Check'!$C$9:$C$14,'Ihr Altersstruktur-Check'!$P$8:$P$13),0)</f>
        <v>-2.5</v>
      </c>
      <c r="AV15" s="4">
        <f ca="1">IF($B15&gt;=15,AU16+LOOKUP($B15,'Ihr Altersstruktur-Check'!$C$9:$C$14,'Ihr Altersstruktur-Check'!$O$8:$O$13)/LOOKUP($B15,'Ihr Altersstruktur-Check'!$C$9:$C$14,'Ihr Altersstruktur-Check'!$P$8:$P$13),0)</f>
        <v>-2.5</v>
      </c>
      <c r="AW15" s="4">
        <f ca="1">IF($B15&gt;=15,AV16+LOOKUP($B15,'Ihr Altersstruktur-Check'!$C$9:$C$14,'Ihr Altersstruktur-Check'!$O$8:$O$13)/LOOKUP($B15,'Ihr Altersstruktur-Check'!$C$9:$C$14,'Ihr Altersstruktur-Check'!$P$8:$P$13),0)</f>
        <v>-2.5</v>
      </c>
      <c r="AX15" s="4">
        <f ca="1">IF($B15&gt;=15,AW16+LOOKUP($B15,'Ihr Altersstruktur-Check'!$C$9:$C$14,'Ihr Altersstruktur-Check'!$O$8:$O$13)/LOOKUP($B15,'Ihr Altersstruktur-Check'!$C$9:$C$14,'Ihr Altersstruktur-Check'!$P$8:$P$13),0)</f>
        <v>-2.5</v>
      </c>
      <c r="AY15" s="4">
        <f ca="1">IF($B15&gt;=15,AX16+LOOKUP($B15,'Ihr Altersstruktur-Check'!$C$9:$C$14,'Ihr Altersstruktur-Check'!$O$8:$O$13)/LOOKUP($B15,'Ihr Altersstruktur-Check'!$C$9:$C$14,'Ihr Altersstruktur-Check'!$P$8:$P$13),0)</f>
        <v>-0.49999999999999911</v>
      </c>
      <c r="AZ15" s="4">
        <f ca="1">IF($B15&gt;=15,AY16+LOOKUP($B15,'Ihr Altersstruktur-Check'!$C$9:$C$14,'Ihr Altersstruktur-Check'!$O$8:$O$13)/LOOKUP($B15,'Ihr Altersstruktur-Check'!$C$9:$C$14,'Ihr Altersstruktur-Check'!$P$8:$P$13),0)</f>
        <v>-2.5</v>
      </c>
      <c r="BA15" s="4">
        <f ca="1">IF($B15&gt;=15,AZ16+LOOKUP($B15,'Ihr Altersstruktur-Check'!$C$9:$C$14,'Ihr Altersstruktur-Check'!$O$8:$O$13)/LOOKUP($B15,'Ihr Altersstruktur-Check'!$C$9:$C$14,'Ihr Altersstruktur-Check'!$P$8:$P$13),0)</f>
        <v>-2.5</v>
      </c>
      <c r="BB15" s="4">
        <f ca="1">IF($B15&gt;=15,BA16+LOOKUP($B15,'Ihr Altersstruktur-Check'!$C$9:$C$14,'Ihr Altersstruktur-Check'!$O$8:$O$13)/LOOKUP($B15,'Ihr Altersstruktur-Check'!$C$9:$C$14,'Ihr Altersstruktur-Check'!$P$8:$P$13),0)</f>
        <v>2.4999999999999964</v>
      </c>
      <c r="BC15" s="4">
        <f ca="1">IF($B15&gt;=15,BB16+LOOKUP($B15,'Ihr Altersstruktur-Check'!$C$9:$C$14,'Ihr Altersstruktur-Check'!$O$8:$O$13)/LOOKUP($B15,'Ihr Altersstruktur-Check'!$C$9:$C$14,'Ihr Altersstruktur-Check'!$P$8:$P$13),0)</f>
        <v>-2.5</v>
      </c>
      <c r="BD15" s="4">
        <f ca="1">IF($B15&gt;=15,BC16+LOOKUP($B15,'Ihr Altersstruktur-Check'!$C$9:$C$14,'Ihr Altersstruktur-Check'!$O$8:$O$13)/LOOKUP($B15,'Ihr Altersstruktur-Check'!$C$9:$C$14,'Ihr Altersstruktur-Check'!$P$8:$P$13),0)</f>
        <v>-2.5</v>
      </c>
      <c r="BE15" s="4">
        <f ca="1">IF($B15&gt;=15,BD16+LOOKUP($B15,'Ihr Altersstruktur-Check'!$C$9:$C$14,'Ihr Altersstruktur-Check'!$O$8:$O$13)/LOOKUP($B15,'Ihr Altersstruktur-Check'!$C$9:$C$14,'Ihr Altersstruktur-Check'!$P$8:$P$13),0)</f>
        <v>-2.5</v>
      </c>
      <c r="BF15" s="4"/>
      <c r="BG15" s="4"/>
    </row>
    <row r="16" spans="1:59" x14ac:dyDescent="0.25">
      <c r="A16">
        <v>1955</v>
      </c>
      <c r="B16">
        <f t="shared" ca="1" si="14"/>
        <v>65</v>
      </c>
      <c r="C16" s="4">
        <f>'Ihr Demografie-Check'!M7</f>
        <v>0</v>
      </c>
      <c r="D16" s="4">
        <f ca="1">IF($B16&gt;=15,C17+LOOKUP($B16,'Ihr Altersstruktur-Check'!$C$9:$C$14,'Ihr Altersstruktur-Check'!$O$8:$O$13)/LOOKUP($B16,'Ihr Altersstruktur-Check'!$C$9:$C$14,'Ihr Altersstruktur-Check'!$P$8:$P$13),0)</f>
        <v>-0.5</v>
      </c>
      <c r="E16" s="4">
        <f ca="1">IF($B16&gt;=15,D17+LOOKUP($B16,'Ihr Altersstruktur-Check'!$C$9:$C$14,'Ihr Altersstruktur-Check'!$O$8:$O$13)/LOOKUP($B16,'Ihr Altersstruktur-Check'!$C$9:$C$14,'Ihr Altersstruktur-Check'!$P$8:$P$13),0)</f>
        <v>-1</v>
      </c>
      <c r="F16" s="4">
        <f ca="1">IF($B16&gt;=15,E17+LOOKUP($B16,'Ihr Altersstruktur-Check'!$C$9:$C$14,'Ihr Altersstruktur-Check'!$O$8:$O$13)/LOOKUP($B16,'Ihr Altersstruktur-Check'!$C$9:$C$14,'Ihr Altersstruktur-Check'!$P$8:$P$13),0)</f>
        <v>-1.5</v>
      </c>
      <c r="G16" s="4">
        <f ca="1">IF($B16&gt;=15,F17+LOOKUP($B16,'Ihr Altersstruktur-Check'!$C$9:$C$14,'Ihr Altersstruktur-Check'!$O$8:$O$13)/LOOKUP($B16,'Ihr Altersstruktur-Check'!$C$9:$C$14,'Ihr Altersstruktur-Check'!$P$8:$P$13),0)</f>
        <v>-2</v>
      </c>
      <c r="H16" s="4">
        <f ca="1">IF($B16&gt;=15,G17+LOOKUP($B16,'Ihr Altersstruktur-Check'!$C$9:$C$14,'Ihr Altersstruktur-Check'!$O$8:$O$13)/LOOKUP($B16,'Ihr Altersstruktur-Check'!$C$9:$C$14,'Ihr Altersstruktur-Check'!$P$8:$P$13),0)</f>
        <v>0.5</v>
      </c>
      <c r="I16" s="4">
        <f ca="1">IF($B16&gt;=15,H17+LOOKUP($B16,'Ihr Altersstruktur-Check'!$C$9:$C$14,'Ihr Altersstruktur-Check'!$O$8:$O$13)/LOOKUP($B16,'Ihr Altersstruktur-Check'!$C$9:$C$14,'Ihr Altersstruktur-Check'!$P$8:$P$13),0)</f>
        <v>-3</v>
      </c>
      <c r="J16" s="4">
        <f ca="1">IF($B16&gt;=15,I17+LOOKUP($B16,'Ihr Altersstruktur-Check'!$C$9:$C$14,'Ihr Altersstruktur-Check'!$O$8:$O$13)/LOOKUP($B16,'Ihr Altersstruktur-Check'!$C$9:$C$14,'Ihr Altersstruktur-Check'!$P$8:$P$13),0)</f>
        <v>-2.9</v>
      </c>
      <c r="K16" s="4">
        <f ca="1">IF($B16&gt;=15,J17+LOOKUP($B16,'Ihr Altersstruktur-Check'!$C$9:$C$14,'Ihr Altersstruktur-Check'!$O$8:$O$13)/LOOKUP($B16,'Ihr Altersstruktur-Check'!$C$9:$C$14,'Ihr Altersstruktur-Check'!$P$8:$P$13),0)</f>
        <v>-2.8</v>
      </c>
      <c r="L16" s="4">
        <f ca="1">IF($B16&gt;=15,K17+LOOKUP($B16,'Ihr Altersstruktur-Check'!$C$9:$C$14,'Ihr Altersstruktur-Check'!$O$8:$O$13)/LOOKUP($B16,'Ihr Altersstruktur-Check'!$C$9:$C$14,'Ihr Altersstruktur-Check'!$P$8:$P$13),0)</f>
        <v>-1.6999999999999997</v>
      </c>
      <c r="M16" s="4">
        <f ca="1">IF($B16&gt;=15,L17+LOOKUP($B16,'Ihr Altersstruktur-Check'!$C$9:$C$14,'Ihr Altersstruktur-Check'!$O$8:$O$13)/LOOKUP($B16,'Ihr Altersstruktur-Check'!$C$9:$C$14,'Ihr Altersstruktur-Check'!$P$8:$P$13),0)</f>
        <v>-1.5999999999999996</v>
      </c>
      <c r="N16" s="4">
        <f ca="1">IF($B16&gt;=15,M17+LOOKUP($B16,'Ihr Altersstruktur-Check'!$C$9:$C$14,'Ihr Altersstruktur-Check'!$O$8:$O$13)/LOOKUP($B16,'Ihr Altersstruktur-Check'!$C$9:$C$14,'Ihr Altersstruktur-Check'!$P$8:$P$13),0)</f>
        <v>-1.4999999999999996</v>
      </c>
      <c r="O16" s="4">
        <f ca="1">IF($B16&gt;=15,N17+LOOKUP($B16,'Ihr Altersstruktur-Check'!$C$9:$C$14,'Ihr Altersstruktur-Check'!$O$8:$O$13)/LOOKUP($B16,'Ihr Altersstruktur-Check'!$C$9:$C$14,'Ihr Altersstruktur-Check'!$P$8:$P$13),0)</f>
        <v>-2.4</v>
      </c>
      <c r="P16" s="4">
        <f ca="1">IF($B16&gt;=15,O17+LOOKUP($B16,'Ihr Altersstruktur-Check'!$C$9:$C$14,'Ihr Altersstruktur-Check'!$O$8:$O$13)/LOOKUP($B16,'Ihr Altersstruktur-Check'!$C$9:$C$14,'Ihr Altersstruktur-Check'!$P$8:$P$13),0)</f>
        <v>-2.2999999999999998</v>
      </c>
      <c r="Q16" s="4">
        <f ca="1">IF($B16&gt;=15,P17+LOOKUP($B16,'Ihr Altersstruktur-Check'!$C$9:$C$14,'Ihr Altersstruktur-Check'!$O$8:$O$13)/LOOKUP($B16,'Ihr Altersstruktur-Check'!$C$9:$C$14,'Ihr Altersstruktur-Check'!$P$8:$P$13),0)</f>
        <v>-2.2000000000000002</v>
      </c>
      <c r="R16" s="4">
        <f ca="1">IF($B16&gt;=15,Q17+LOOKUP($B16,'Ihr Altersstruktur-Check'!$C$9:$C$14,'Ihr Altersstruktur-Check'!$O$8:$O$13)/LOOKUP($B16,'Ihr Altersstruktur-Check'!$C$9:$C$14,'Ihr Altersstruktur-Check'!$P$8:$P$13),0)</f>
        <v>-2.1</v>
      </c>
      <c r="S16" s="4">
        <f ca="1">IF($B16&gt;=15,R17+LOOKUP($B16,'Ihr Altersstruktur-Check'!$C$9:$C$14,'Ihr Altersstruktur-Check'!$O$8:$O$13)/LOOKUP($B16,'Ihr Altersstruktur-Check'!$C$9:$C$14,'Ihr Altersstruktur-Check'!$P$8:$P$13),0)</f>
        <v>-2</v>
      </c>
      <c r="T16" s="4">
        <f ca="1">IF($B16&gt;=15,S17+LOOKUP($B16,'Ihr Altersstruktur-Check'!$C$9:$C$14,'Ihr Altersstruktur-Check'!$O$8:$O$13)/LOOKUP($B16,'Ihr Altersstruktur-Check'!$C$9:$C$14,'Ihr Altersstruktur-Check'!$P$8:$P$13),0)</f>
        <v>1.9999999999999964</v>
      </c>
      <c r="U16" s="4">
        <f ca="1">IF($B16&gt;=15,T17+LOOKUP($B16,'Ihr Altersstruktur-Check'!$C$9:$C$14,'Ihr Altersstruktur-Check'!$O$8:$O$13)/LOOKUP($B16,'Ihr Altersstruktur-Check'!$C$9:$C$14,'Ihr Altersstruktur-Check'!$P$8:$P$13),0)</f>
        <v>-2</v>
      </c>
      <c r="V16" s="4">
        <f ca="1">IF($B16&gt;=15,U17+LOOKUP($B16,'Ihr Altersstruktur-Check'!$C$9:$C$14,'Ihr Altersstruktur-Check'!$O$8:$O$13)/LOOKUP($B16,'Ihr Altersstruktur-Check'!$C$9:$C$14,'Ihr Altersstruktur-Check'!$P$8:$P$13),0)</f>
        <v>-2</v>
      </c>
      <c r="W16" s="4">
        <f ca="1">IF($B16&gt;=15,V17+LOOKUP($B16,'Ihr Altersstruktur-Check'!$C$9:$C$14,'Ihr Altersstruktur-Check'!$O$8:$O$13)/LOOKUP($B16,'Ihr Altersstruktur-Check'!$C$9:$C$14,'Ihr Altersstruktur-Check'!$P$8:$P$13),0)</f>
        <v>-2</v>
      </c>
      <c r="X16" s="4">
        <f ca="1">IF($B16&gt;=15,W17+LOOKUP($B16,'Ihr Altersstruktur-Check'!$C$9:$C$14,'Ihr Altersstruktur-Check'!$O$8:$O$13)/LOOKUP($B16,'Ihr Altersstruktur-Check'!$C$9:$C$14,'Ihr Altersstruktur-Check'!$P$8:$P$13),0)</f>
        <v>-2</v>
      </c>
      <c r="Y16" s="4">
        <f ca="1">IF($B16&gt;=15,X17+LOOKUP($B16,'Ihr Altersstruktur-Check'!$C$9:$C$14,'Ihr Altersstruktur-Check'!$O$8:$O$13)/LOOKUP($B16,'Ihr Altersstruktur-Check'!$C$9:$C$14,'Ihr Altersstruktur-Check'!$P$8:$P$13),0)</f>
        <v>-2</v>
      </c>
      <c r="Z16" s="4">
        <f ca="1">IF($B16&gt;=15,Y17+LOOKUP($B16,'Ihr Altersstruktur-Check'!$C$9:$C$14,'Ihr Altersstruktur-Check'!$O$8:$O$13)/LOOKUP($B16,'Ihr Altersstruktur-Check'!$C$9:$C$14,'Ihr Altersstruktur-Check'!$P$8:$P$13),0)</f>
        <v>97.999999999999943</v>
      </c>
      <c r="AA16" s="4">
        <f ca="1">IF($B16&gt;=15,Z17+LOOKUP($B16,'Ihr Altersstruktur-Check'!$C$9:$C$14,'Ihr Altersstruktur-Check'!$O$8:$O$13)/LOOKUP($B16,'Ihr Altersstruktur-Check'!$C$9:$C$14,'Ihr Altersstruktur-Check'!$P$8:$P$13),0)</f>
        <v>3.9999999999999964</v>
      </c>
      <c r="AB16" s="4">
        <f ca="1">IF($B16&gt;=15,AA17+LOOKUP($B16,'Ihr Altersstruktur-Check'!$C$9:$C$14,'Ihr Altersstruktur-Check'!$O$8:$O$13)/LOOKUP($B16,'Ihr Altersstruktur-Check'!$C$9:$C$14,'Ihr Altersstruktur-Check'!$P$8:$P$13),0)</f>
        <v>2.9999999999999964</v>
      </c>
      <c r="AC16" s="4">
        <f ca="1">IF($B16&gt;=15,AB17+LOOKUP($B16,'Ihr Altersstruktur-Check'!$C$9:$C$14,'Ihr Altersstruktur-Check'!$O$8:$O$13)/LOOKUP($B16,'Ihr Altersstruktur-Check'!$C$9:$C$14,'Ihr Altersstruktur-Check'!$P$8:$P$13),0)</f>
        <v>1.9999999999999964</v>
      </c>
      <c r="AD16" s="4">
        <f ca="1">IF($B16&gt;=15,AC17+LOOKUP($B16,'Ihr Altersstruktur-Check'!$C$9:$C$14,'Ihr Altersstruktur-Check'!$O$8:$O$13)/LOOKUP($B16,'Ihr Altersstruktur-Check'!$C$9:$C$14,'Ihr Altersstruktur-Check'!$P$8:$P$13),0)</f>
        <v>1.0000000000000009</v>
      </c>
      <c r="AE16" s="4">
        <f ca="1">IF($B16&gt;=15,AD17+LOOKUP($B16,'Ihr Altersstruktur-Check'!$C$9:$C$14,'Ihr Altersstruktur-Check'!$O$8:$O$13)/LOOKUP($B16,'Ihr Altersstruktur-Check'!$C$9:$C$14,'Ihr Altersstruktur-Check'!$P$8:$P$13),0)</f>
        <v>8.8817841970012523E-16</v>
      </c>
      <c r="AF16" s="4">
        <f ca="1">IF($B16&gt;=15,AE17+LOOKUP($B16,'Ihr Altersstruktur-Check'!$C$9:$C$14,'Ihr Altersstruktur-Check'!$O$8:$O$13)/LOOKUP($B16,'Ihr Altersstruktur-Check'!$C$9:$C$14,'Ihr Altersstruktur-Check'!$P$8:$P$13),0)</f>
        <v>-0.99999999999999911</v>
      </c>
      <c r="AG16" s="4">
        <f ca="1">IF($B16&gt;=15,AF17+LOOKUP($B16,'Ihr Altersstruktur-Check'!$C$9:$C$14,'Ihr Altersstruktur-Check'!$O$8:$O$13)/LOOKUP($B16,'Ihr Altersstruktur-Check'!$C$9:$C$14,'Ihr Altersstruktur-Check'!$P$8:$P$13),0)</f>
        <v>-2</v>
      </c>
      <c r="AH16" s="4">
        <f ca="1">IF($B16&gt;=15,AG17+LOOKUP($B16,'Ihr Altersstruktur-Check'!$C$9:$C$14,'Ihr Altersstruktur-Check'!$O$8:$O$13)/LOOKUP($B16,'Ihr Altersstruktur-Check'!$C$9:$C$14,'Ihr Altersstruktur-Check'!$P$8:$P$13),0)</f>
        <v>-2</v>
      </c>
      <c r="AI16" s="4">
        <f ca="1">IF($B16&gt;=15,AH17+LOOKUP($B16,'Ihr Altersstruktur-Check'!$C$9:$C$14,'Ihr Altersstruktur-Check'!$O$8:$O$13)/LOOKUP($B16,'Ihr Altersstruktur-Check'!$C$9:$C$14,'Ihr Altersstruktur-Check'!$P$8:$P$13),0)</f>
        <v>-2</v>
      </c>
      <c r="AJ16" s="4">
        <f ca="1">IF($B16&gt;=15,AI17+LOOKUP($B16,'Ihr Altersstruktur-Check'!$C$9:$C$14,'Ihr Altersstruktur-Check'!$O$8:$O$13)/LOOKUP($B16,'Ihr Altersstruktur-Check'!$C$9:$C$14,'Ihr Altersstruktur-Check'!$P$8:$P$13),0)</f>
        <v>2.9999999999999964</v>
      </c>
      <c r="AK16" s="4">
        <f ca="1">IF($B16&gt;=15,AJ17+LOOKUP($B16,'Ihr Altersstruktur-Check'!$C$9:$C$14,'Ihr Altersstruktur-Check'!$O$8:$O$13)/LOOKUP($B16,'Ihr Altersstruktur-Check'!$C$9:$C$14,'Ihr Altersstruktur-Check'!$P$8:$P$13),0)</f>
        <v>-2</v>
      </c>
      <c r="AL16" s="4">
        <f ca="1">IF($B16&gt;=15,AK17+LOOKUP($B16,'Ihr Altersstruktur-Check'!$C$9:$C$14,'Ihr Altersstruktur-Check'!$O$8:$O$13)/LOOKUP($B16,'Ihr Altersstruktur-Check'!$C$9:$C$14,'Ihr Altersstruktur-Check'!$P$8:$P$13),0)</f>
        <v>-2</v>
      </c>
      <c r="AM16" s="4">
        <f ca="1">IF($B16&gt;=15,AL17+LOOKUP($B16,'Ihr Altersstruktur-Check'!$C$9:$C$14,'Ihr Altersstruktur-Check'!$O$8:$O$13)/LOOKUP($B16,'Ihr Altersstruktur-Check'!$C$9:$C$14,'Ihr Altersstruktur-Check'!$P$8:$P$13),0)</f>
        <v>-2</v>
      </c>
      <c r="AN16" s="4">
        <f ca="1">IF($B16&gt;=15,AM17+LOOKUP($B16,'Ihr Altersstruktur-Check'!$C$9:$C$14,'Ihr Altersstruktur-Check'!$O$8:$O$13)/LOOKUP($B16,'Ihr Altersstruktur-Check'!$C$9:$C$14,'Ihr Altersstruktur-Check'!$P$8:$P$13),0)</f>
        <v>-2</v>
      </c>
      <c r="AO16" s="4">
        <f ca="1">IF($B16&gt;=15,AN17+LOOKUP($B16,'Ihr Altersstruktur-Check'!$C$9:$C$14,'Ihr Altersstruktur-Check'!$O$8:$O$13)/LOOKUP($B16,'Ihr Altersstruktur-Check'!$C$9:$C$14,'Ihr Altersstruktur-Check'!$P$8:$P$13),0)</f>
        <v>-2</v>
      </c>
      <c r="AP16" s="4">
        <f ca="1">IF($B16&gt;=15,AO17+LOOKUP($B16,'Ihr Altersstruktur-Check'!$C$9:$C$14,'Ihr Altersstruktur-Check'!$O$8:$O$13)/LOOKUP($B16,'Ihr Altersstruktur-Check'!$C$9:$C$14,'Ihr Altersstruktur-Check'!$P$8:$P$13),0)</f>
        <v>-2</v>
      </c>
      <c r="AQ16" s="4">
        <f ca="1">IF($B16&gt;=15,AP17+LOOKUP($B16,'Ihr Altersstruktur-Check'!$C$9:$C$14,'Ihr Altersstruktur-Check'!$O$8:$O$13)/LOOKUP($B16,'Ihr Altersstruktur-Check'!$C$9:$C$14,'Ihr Altersstruktur-Check'!$P$8:$P$13),0)</f>
        <v>2.9999999999999964</v>
      </c>
      <c r="AR16" s="4">
        <f ca="1">IF($B16&gt;=15,AQ17+LOOKUP($B16,'Ihr Altersstruktur-Check'!$C$9:$C$14,'Ihr Altersstruktur-Check'!$O$8:$O$13)/LOOKUP($B16,'Ihr Altersstruktur-Check'!$C$9:$C$14,'Ihr Altersstruktur-Check'!$P$8:$P$13),0)</f>
        <v>-0.99999999999999911</v>
      </c>
      <c r="AS16" s="4">
        <f ca="1">IF($B16&gt;=15,AR17+LOOKUP($B16,'Ihr Altersstruktur-Check'!$C$9:$C$14,'Ihr Altersstruktur-Check'!$O$8:$O$13)/LOOKUP($B16,'Ihr Altersstruktur-Check'!$C$9:$C$14,'Ihr Altersstruktur-Check'!$P$8:$P$13),0)</f>
        <v>-2</v>
      </c>
      <c r="AT16" s="4">
        <f ca="1">IF($B16&gt;=15,AS17+LOOKUP($B16,'Ihr Altersstruktur-Check'!$C$9:$C$14,'Ihr Altersstruktur-Check'!$O$8:$O$13)/LOOKUP($B16,'Ihr Altersstruktur-Check'!$C$9:$C$14,'Ihr Altersstruktur-Check'!$P$8:$P$13),0)</f>
        <v>-2</v>
      </c>
      <c r="AU16" s="4">
        <f ca="1">IF($B16&gt;=15,AT17+LOOKUP($B16,'Ihr Altersstruktur-Check'!$C$9:$C$14,'Ihr Altersstruktur-Check'!$O$8:$O$13)/LOOKUP($B16,'Ihr Altersstruktur-Check'!$C$9:$C$14,'Ihr Altersstruktur-Check'!$P$8:$P$13),0)</f>
        <v>-2</v>
      </c>
      <c r="AV16" s="4">
        <f ca="1">IF($B16&gt;=15,AU17+LOOKUP($B16,'Ihr Altersstruktur-Check'!$C$9:$C$14,'Ihr Altersstruktur-Check'!$O$8:$O$13)/LOOKUP($B16,'Ihr Altersstruktur-Check'!$C$9:$C$14,'Ihr Altersstruktur-Check'!$P$8:$P$13),0)</f>
        <v>-2</v>
      </c>
      <c r="AW16" s="4">
        <f ca="1">IF($B16&gt;=15,AV17+LOOKUP($B16,'Ihr Altersstruktur-Check'!$C$9:$C$14,'Ihr Altersstruktur-Check'!$O$8:$O$13)/LOOKUP($B16,'Ihr Altersstruktur-Check'!$C$9:$C$14,'Ihr Altersstruktur-Check'!$P$8:$P$13),0)</f>
        <v>-2</v>
      </c>
      <c r="AX16" s="4">
        <f ca="1">IF($B16&gt;=15,AW17+LOOKUP($B16,'Ihr Altersstruktur-Check'!$C$9:$C$14,'Ihr Altersstruktur-Check'!$O$8:$O$13)/LOOKUP($B16,'Ihr Altersstruktur-Check'!$C$9:$C$14,'Ihr Altersstruktur-Check'!$P$8:$P$13),0)</f>
        <v>8.8817841970012523E-16</v>
      </c>
      <c r="AY16" s="4">
        <f ca="1">IF($B16&gt;=15,AX17+LOOKUP($B16,'Ihr Altersstruktur-Check'!$C$9:$C$14,'Ihr Altersstruktur-Check'!$O$8:$O$13)/LOOKUP($B16,'Ihr Altersstruktur-Check'!$C$9:$C$14,'Ihr Altersstruktur-Check'!$P$8:$P$13),0)</f>
        <v>-2</v>
      </c>
      <c r="AZ16" s="4">
        <f ca="1">IF($B16&gt;=15,AY17+LOOKUP($B16,'Ihr Altersstruktur-Check'!$C$9:$C$14,'Ihr Altersstruktur-Check'!$O$8:$O$13)/LOOKUP($B16,'Ihr Altersstruktur-Check'!$C$9:$C$14,'Ihr Altersstruktur-Check'!$P$8:$P$13),0)</f>
        <v>-2</v>
      </c>
      <c r="BA16" s="4">
        <f ca="1">IF($B16&gt;=15,AZ17+LOOKUP($B16,'Ihr Altersstruktur-Check'!$C$9:$C$14,'Ihr Altersstruktur-Check'!$O$8:$O$13)/LOOKUP($B16,'Ihr Altersstruktur-Check'!$C$9:$C$14,'Ihr Altersstruktur-Check'!$P$8:$P$13),0)</f>
        <v>2.9999999999999964</v>
      </c>
      <c r="BB16" s="4">
        <f ca="1">IF($B16&gt;=15,BA17+LOOKUP($B16,'Ihr Altersstruktur-Check'!$C$9:$C$14,'Ihr Altersstruktur-Check'!$O$8:$O$13)/LOOKUP($B16,'Ihr Altersstruktur-Check'!$C$9:$C$14,'Ihr Altersstruktur-Check'!$P$8:$P$13),0)</f>
        <v>-2</v>
      </c>
      <c r="BC16" s="4">
        <f ca="1">IF($B16&gt;=15,BB17+LOOKUP($B16,'Ihr Altersstruktur-Check'!$C$9:$C$14,'Ihr Altersstruktur-Check'!$O$8:$O$13)/LOOKUP($B16,'Ihr Altersstruktur-Check'!$C$9:$C$14,'Ihr Altersstruktur-Check'!$P$8:$P$13),0)</f>
        <v>-2</v>
      </c>
      <c r="BD16" s="4">
        <f ca="1">IF($B16&gt;=15,BC17+LOOKUP($B16,'Ihr Altersstruktur-Check'!$C$9:$C$14,'Ihr Altersstruktur-Check'!$O$8:$O$13)/LOOKUP($B16,'Ihr Altersstruktur-Check'!$C$9:$C$14,'Ihr Altersstruktur-Check'!$P$8:$P$13),0)</f>
        <v>-2</v>
      </c>
      <c r="BE16" s="4">
        <f ca="1">IF($B16&gt;=15,BD17+LOOKUP($B16,'Ihr Altersstruktur-Check'!$C$9:$C$14,'Ihr Altersstruktur-Check'!$O$8:$O$13)/LOOKUP($B16,'Ihr Altersstruktur-Check'!$C$9:$C$14,'Ihr Altersstruktur-Check'!$P$8:$P$13),0)</f>
        <v>-2</v>
      </c>
      <c r="BF16" s="4"/>
      <c r="BG16" s="4"/>
    </row>
    <row r="17" spans="1:59" x14ac:dyDescent="0.25">
      <c r="A17">
        <v>1956</v>
      </c>
      <c r="B17">
        <f t="shared" ca="1" si="14"/>
        <v>64</v>
      </c>
      <c r="C17" s="4">
        <f>'Ihr Demografie-Check'!M6</f>
        <v>0</v>
      </c>
      <c r="D17" s="4">
        <f ca="1">IF($B17&gt;=15,C18+LOOKUP($B17,'Ihr Altersstruktur-Check'!$C$9:$C$14,'Ihr Altersstruktur-Check'!$O$8:$O$13)/LOOKUP($B17,'Ihr Altersstruktur-Check'!$C$9:$C$14,'Ihr Altersstruktur-Check'!$P$8:$P$13),0)</f>
        <v>-0.5</v>
      </c>
      <c r="E17" s="4">
        <f ca="1">IF($B17&gt;=15,D18+LOOKUP($B17,'Ihr Altersstruktur-Check'!$C$9:$C$14,'Ihr Altersstruktur-Check'!$O$8:$O$13)/LOOKUP($B17,'Ihr Altersstruktur-Check'!$C$9:$C$14,'Ihr Altersstruktur-Check'!$P$8:$P$13),0)</f>
        <v>-1</v>
      </c>
      <c r="F17" s="4">
        <f ca="1">IF($B17&gt;=15,E18+LOOKUP($B17,'Ihr Altersstruktur-Check'!$C$9:$C$14,'Ihr Altersstruktur-Check'!$O$8:$O$13)/LOOKUP($B17,'Ihr Altersstruktur-Check'!$C$9:$C$14,'Ihr Altersstruktur-Check'!$P$8:$P$13),0)</f>
        <v>-1.5</v>
      </c>
      <c r="G17" s="4">
        <f ca="1">IF($B17&gt;=15,F18+LOOKUP($B17,'Ihr Altersstruktur-Check'!$C$9:$C$14,'Ihr Altersstruktur-Check'!$O$8:$O$13)/LOOKUP($B17,'Ihr Altersstruktur-Check'!$C$9:$C$14,'Ihr Altersstruktur-Check'!$P$8:$P$13),0)</f>
        <v>1</v>
      </c>
      <c r="H17" s="4">
        <f ca="1">IF($B17&gt;=15,G18+LOOKUP($B17,'Ihr Altersstruktur-Check'!$C$9:$C$14,'Ihr Altersstruktur-Check'!$O$8:$O$13)/LOOKUP($B17,'Ihr Altersstruktur-Check'!$C$9:$C$14,'Ihr Altersstruktur-Check'!$P$8:$P$13),0)</f>
        <v>-2.5</v>
      </c>
      <c r="I17" s="4">
        <f ca="1">IF($B17&gt;=15,H18+LOOKUP($B17,'Ihr Altersstruktur-Check'!$C$9:$C$14,'Ihr Altersstruktur-Check'!$O$8:$O$13)/LOOKUP($B17,'Ihr Altersstruktur-Check'!$C$9:$C$14,'Ihr Altersstruktur-Check'!$P$8:$P$13),0)</f>
        <v>-2.4</v>
      </c>
      <c r="J17" s="4">
        <f ca="1">IF($B17&gt;=15,I18+LOOKUP($B17,'Ihr Altersstruktur-Check'!$C$9:$C$14,'Ihr Altersstruktur-Check'!$O$8:$O$13)/LOOKUP($B17,'Ihr Altersstruktur-Check'!$C$9:$C$14,'Ihr Altersstruktur-Check'!$P$8:$P$13),0)</f>
        <v>-2.2999999999999998</v>
      </c>
      <c r="K17" s="4">
        <f ca="1">IF($B17&gt;=15,J18+LOOKUP($B17,'Ihr Altersstruktur-Check'!$C$9:$C$14,'Ihr Altersstruktur-Check'!$O$8:$O$13)/LOOKUP($B17,'Ihr Altersstruktur-Check'!$C$9:$C$14,'Ihr Altersstruktur-Check'!$P$8:$P$13),0)</f>
        <v>-1.1999999999999997</v>
      </c>
      <c r="L17" s="4">
        <f ca="1">IF($B17&gt;=15,K18+LOOKUP($B17,'Ihr Altersstruktur-Check'!$C$9:$C$14,'Ihr Altersstruktur-Check'!$O$8:$O$13)/LOOKUP($B17,'Ihr Altersstruktur-Check'!$C$9:$C$14,'Ihr Altersstruktur-Check'!$P$8:$P$13),0)</f>
        <v>-1.0999999999999996</v>
      </c>
      <c r="M17" s="4">
        <f ca="1">IF($B17&gt;=15,L18+LOOKUP($B17,'Ihr Altersstruktur-Check'!$C$9:$C$14,'Ihr Altersstruktur-Check'!$O$8:$O$13)/LOOKUP($B17,'Ihr Altersstruktur-Check'!$C$9:$C$14,'Ihr Altersstruktur-Check'!$P$8:$P$13),0)</f>
        <v>-0.99999999999999956</v>
      </c>
      <c r="N17" s="4">
        <f ca="1">IF($B17&gt;=15,M18+LOOKUP($B17,'Ihr Altersstruktur-Check'!$C$9:$C$14,'Ihr Altersstruktur-Check'!$O$8:$O$13)/LOOKUP($B17,'Ihr Altersstruktur-Check'!$C$9:$C$14,'Ihr Altersstruktur-Check'!$P$8:$P$13),0)</f>
        <v>-1.9</v>
      </c>
      <c r="O17" s="4">
        <f ca="1">IF($B17&gt;=15,N18+LOOKUP($B17,'Ihr Altersstruktur-Check'!$C$9:$C$14,'Ihr Altersstruktur-Check'!$O$8:$O$13)/LOOKUP($B17,'Ihr Altersstruktur-Check'!$C$9:$C$14,'Ihr Altersstruktur-Check'!$P$8:$P$13),0)</f>
        <v>-1.8</v>
      </c>
      <c r="P17" s="4">
        <f ca="1">IF($B17&gt;=15,O18+LOOKUP($B17,'Ihr Altersstruktur-Check'!$C$9:$C$14,'Ihr Altersstruktur-Check'!$O$8:$O$13)/LOOKUP($B17,'Ihr Altersstruktur-Check'!$C$9:$C$14,'Ihr Altersstruktur-Check'!$P$8:$P$13),0)</f>
        <v>-1.7000000000000002</v>
      </c>
      <c r="Q17" s="4">
        <f ca="1">IF($B17&gt;=15,P18+LOOKUP($B17,'Ihr Altersstruktur-Check'!$C$9:$C$14,'Ihr Altersstruktur-Check'!$O$8:$O$13)/LOOKUP($B17,'Ihr Altersstruktur-Check'!$C$9:$C$14,'Ihr Altersstruktur-Check'!$P$8:$P$13),0)</f>
        <v>-1.6</v>
      </c>
      <c r="R17" s="4">
        <f ca="1">IF($B17&gt;=15,Q18+LOOKUP($B17,'Ihr Altersstruktur-Check'!$C$9:$C$14,'Ihr Altersstruktur-Check'!$O$8:$O$13)/LOOKUP($B17,'Ihr Altersstruktur-Check'!$C$9:$C$14,'Ihr Altersstruktur-Check'!$P$8:$P$13),0)</f>
        <v>-1.5</v>
      </c>
      <c r="S17" s="4">
        <f ca="1">IF($B17&gt;=15,R18+LOOKUP($B17,'Ihr Altersstruktur-Check'!$C$9:$C$14,'Ihr Altersstruktur-Check'!$O$8:$O$13)/LOOKUP($B17,'Ihr Altersstruktur-Check'!$C$9:$C$14,'Ihr Altersstruktur-Check'!$P$8:$P$13),0)</f>
        <v>2.4999999999999964</v>
      </c>
      <c r="T17" s="4">
        <f ca="1">IF($B17&gt;=15,S18+LOOKUP($B17,'Ihr Altersstruktur-Check'!$C$9:$C$14,'Ihr Altersstruktur-Check'!$O$8:$O$13)/LOOKUP($B17,'Ihr Altersstruktur-Check'!$C$9:$C$14,'Ihr Altersstruktur-Check'!$P$8:$P$13),0)</f>
        <v>-1.5</v>
      </c>
      <c r="U17" s="4">
        <f ca="1">IF($B17&gt;=15,T18+LOOKUP($B17,'Ihr Altersstruktur-Check'!$C$9:$C$14,'Ihr Altersstruktur-Check'!$O$8:$O$13)/LOOKUP($B17,'Ihr Altersstruktur-Check'!$C$9:$C$14,'Ihr Altersstruktur-Check'!$P$8:$P$13),0)</f>
        <v>-1.5</v>
      </c>
      <c r="V17" s="4">
        <f ca="1">IF($B17&gt;=15,U18+LOOKUP($B17,'Ihr Altersstruktur-Check'!$C$9:$C$14,'Ihr Altersstruktur-Check'!$O$8:$O$13)/LOOKUP($B17,'Ihr Altersstruktur-Check'!$C$9:$C$14,'Ihr Altersstruktur-Check'!$P$8:$P$13),0)</f>
        <v>-1.5</v>
      </c>
      <c r="W17" s="4">
        <f ca="1">IF($B17&gt;=15,V18+LOOKUP($B17,'Ihr Altersstruktur-Check'!$C$9:$C$14,'Ihr Altersstruktur-Check'!$O$8:$O$13)/LOOKUP($B17,'Ihr Altersstruktur-Check'!$C$9:$C$14,'Ihr Altersstruktur-Check'!$P$8:$P$13),0)</f>
        <v>-1.5</v>
      </c>
      <c r="X17" s="4">
        <f ca="1">IF($B17&gt;=15,W18+LOOKUP($B17,'Ihr Altersstruktur-Check'!$C$9:$C$14,'Ihr Altersstruktur-Check'!$O$8:$O$13)/LOOKUP($B17,'Ihr Altersstruktur-Check'!$C$9:$C$14,'Ihr Altersstruktur-Check'!$P$8:$P$13),0)</f>
        <v>-1.5</v>
      </c>
      <c r="Y17" s="4">
        <f ca="1">IF($B17&gt;=15,X18+LOOKUP($B17,'Ihr Altersstruktur-Check'!$C$9:$C$14,'Ihr Altersstruktur-Check'!$O$8:$O$13)/LOOKUP($B17,'Ihr Altersstruktur-Check'!$C$9:$C$14,'Ihr Altersstruktur-Check'!$P$8:$P$13),0)</f>
        <v>98.499999999999943</v>
      </c>
      <c r="Z17" s="4">
        <f ca="1">IF($B17&gt;=15,Y18+LOOKUP($B17,'Ihr Altersstruktur-Check'!$C$9:$C$14,'Ihr Altersstruktur-Check'!$O$8:$O$13)/LOOKUP($B17,'Ihr Altersstruktur-Check'!$C$9:$C$14,'Ihr Altersstruktur-Check'!$P$8:$P$13),0)</f>
        <v>4.4999999999999964</v>
      </c>
      <c r="AA17" s="4">
        <f ca="1">IF($B17&gt;=15,Z18+LOOKUP($B17,'Ihr Altersstruktur-Check'!$C$9:$C$14,'Ihr Altersstruktur-Check'!$O$8:$O$13)/LOOKUP($B17,'Ihr Altersstruktur-Check'!$C$9:$C$14,'Ihr Altersstruktur-Check'!$P$8:$P$13),0)</f>
        <v>3.4999999999999964</v>
      </c>
      <c r="AB17" s="4">
        <f ca="1">IF($B17&gt;=15,AA18+LOOKUP($B17,'Ihr Altersstruktur-Check'!$C$9:$C$14,'Ihr Altersstruktur-Check'!$O$8:$O$13)/LOOKUP($B17,'Ihr Altersstruktur-Check'!$C$9:$C$14,'Ihr Altersstruktur-Check'!$P$8:$P$13),0)</f>
        <v>2.4999999999999964</v>
      </c>
      <c r="AC17" s="4">
        <f ca="1">IF($B17&gt;=15,AB18+LOOKUP($B17,'Ihr Altersstruktur-Check'!$C$9:$C$14,'Ihr Altersstruktur-Check'!$O$8:$O$13)/LOOKUP($B17,'Ihr Altersstruktur-Check'!$C$9:$C$14,'Ihr Altersstruktur-Check'!$P$8:$P$13),0)</f>
        <v>1.5000000000000009</v>
      </c>
      <c r="AD17" s="4">
        <f ca="1">IF($B17&gt;=15,AC18+LOOKUP($B17,'Ihr Altersstruktur-Check'!$C$9:$C$14,'Ihr Altersstruktur-Check'!$O$8:$O$13)/LOOKUP($B17,'Ihr Altersstruktur-Check'!$C$9:$C$14,'Ihr Altersstruktur-Check'!$P$8:$P$13),0)</f>
        <v>0.50000000000000089</v>
      </c>
      <c r="AE17" s="4">
        <f ca="1">IF($B17&gt;=15,AD18+LOOKUP($B17,'Ihr Altersstruktur-Check'!$C$9:$C$14,'Ihr Altersstruktur-Check'!$O$8:$O$13)/LOOKUP($B17,'Ihr Altersstruktur-Check'!$C$9:$C$14,'Ihr Altersstruktur-Check'!$P$8:$P$13),0)</f>
        <v>-0.49999999999999911</v>
      </c>
      <c r="AF17" s="4">
        <f ca="1">IF($B17&gt;=15,AE18+LOOKUP($B17,'Ihr Altersstruktur-Check'!$C$9:$C$14,'Ihr Altersstruktur-Check'!$O$8:$O$13)/LOOKUP($B17,'Ihr Altersstruktur-Check'!$C$9:$C$14,'Ihr Altersstruktur-Check'!$P$8:$P$13),0)</f>
        <v>-1.5</v>
      </c>
      <c r="AG17" s="4">
        <f ca="1">IF($B17&gt;=15,AF18+LOOKUP($B17,'Ihr Altersstruktur-Check'!$C$9:$C$14,'Ihr Altersstruktur-Check'!$O$8:$O$13)/LOOKUP($B17,'Ihr Altersstruktur-Check'!$C$9:$C$14,'Ihr Altersstruktur-Check'!$P$8:$P$13),0)</f>
        <v>-1.5</v>
      </c>
      <c r="AH17" s="4">
        <f ca="1">IF($B17&gt;=15,AG18+LOOKUP($B17,'Ihr Altersstruktur-Check'!$C$9:$C$14,'Ihr Altersstruktur-Check'!$O$8:$O$13)/LOOKUP($B17,'Ihr Altersstruktur-Check'!$C$9:$C$14,'Ihr Altersstruktur-Check'!$P$8:$P$13),0)</f>
        <v>-1.5</v>
      </c>
      <c r="AI17" s="4">
        <f ca="1">IF($B17&gt;=15,AH18+LOOKUP($B17,'Ihr Altersstruktur-Check'!$C$9:$C$14,'Ihr Altersstruktur-Check'!$O$8:$O$13)/LOOKUP($B17,'Ihr Altersstruktur-Check'!$C$9:$C$14,'Ihr Altersstruktur-Check'!$P$8:$P$13),0)</f>
        <v>3.4999999999999964</v>
      </c>
      <c r="AJ17" s="4">
        <f ca="1">IF($B17&gt;=15,AI18+LOOKUP($B17,'Ihr Altersstruktur-Check'!$C$9:$C$14,'Ihr Altersstruktur-Check'!$O$8:$O$13)/LOOKUP($B17,'Ihr Altersstruktur-Check'!$C$9:$C$14,'Ihr Altersstruktur-Check'!$P$8:$P$13),0)</f>
        <v>-1.5</v>
      </c>
      <c r="AK17" s="4">
        <f ca="1">IF($B17&gt;=15,AJ18+LOOKUP($B17,'Ihr Altersstruktur-Check'!$C$9:$C$14,'Ihr Altersstruktur-Check'!$O$8:$O$13)/LOOKUP($B17,'Ihr Altersstruktur-Check'!$C$9:$C$14,'Ihr Altersstruktur-Check'!$P$8:$P$13),0)</f>
        <v>-1.5</v>
      </c>
      <c r="AL17" s="4">
        <f ca="1">IF($B17&gt;=15,AK18+LOOKUP($B17,'Ihr Altersstruktur-Check'!$C$9:$C$14,'Ihr Altersstruktur-Check'!$O$8:$O$13)/LOOKUP($B17,'Ihr Altersstruktur-Check'!$C$9:$C$14,'Ihr Altersstruktur-Check'!$P$8:$P$13),0)</f>
        <v>-1.5</v>
      </c>
      <c r="AM17" s="4">
        <f ca="1">IF($B17&gt;=15,AL18+LOOKUP($B17,'Ihr Altersstruktur-Check'!$C$9:$C$14,'Ihr Altersstruktur-Check'!$O$8:$O$13)/LOOKUP($B17,'Ihr Altersstruktur-Check'!$C$9:$C$14,'Ihr Altersstruktur-Check'!$P$8:$P$13),0)</f>
        <v>-1.5</v>
      </c>
      <c r="AN17" s="4">
        <f ca="1">IF($B17&gt;=15,AM18+LOOKUP($B17,'Ihr Altersstruktur-Check'!$C$9:$C$14,'Ihr Altersstruktur-Check'!$O$8:$O$13)/LOOKUP($B17,'Ihr Altersstruktur-Check'!$C$9:$C$14,'Ihr Altersstruktur-Check'!$P$8:$P$13),0)</f>
        <v>-1.5</v>
      </c>
      <c r="AO17" s="4">
        <f ca="1">IF($B17&gt;=15,AN18+LOOKUP($B17,'Ihr Altersstruktur-Check'!$C$9:$C$14,'Ihr Altersstruktur-Check'!$O$8:$O$13)/LOOKUP($B17,'Ihr Altersstruktur-Check'!$C$9:$C$14,'Ihr Altersstruktur-Check'!$P$8:$P$13),0)</f>
        <v>-1.5</v>
      </c>
      <c r="AP17" s="4">
        <f ca="1">IF($B17&gt;=15,AO18+LOOKUP($B17,'Ihr Altersstruktur-Check'!$C$9:$C$14,'Ihr Altersstruktur-Check'!$O$8:$O$13)/LOOKUP($B17,'Ihr Altersstruktur-Check'!$C$9:$C$14,'Ihr Altersstruktur-Check'!$P$8:$P$13),0)</f>
        <v>3.4999999999999964</v>
      </c>
      <c r="AQ17" s="4">
        <f ca="1">IF($B17&gt;=15,AP18+LOOKUP($B17,'Ihr Altersstruktur-Check'!$C$9:$C$14,'Ihr Altersstruktur-Check'!$O$8:$O$13)/LOOKUP($B17,'Ihr Altersstruktur-Check'!$C$9:$C$14,'Ihr Altersstruktur-Check'!$P$8:$P$13),0)</f>
        <v>-0.49999999999999911</v>
      </c>
      <c r="AR17" s="4">
        <f ca="1">IF($B17&gt;=15,AQ18+LOOKUP($B17,'Ihr Altersstruktur-Check'!$C$9:$C$14,'Ihr Altersstruktur-Check'!$O$8:$O$13)/LOOKUP($B17,'Ihr Altersstruktur-Check'!$C$9:$C$14,'Ihr Altersstruktur-Check'!$P$8:$P$13),0)</f>
        <v>-1.5</v>
      </c>
      <c r="AS17" s="4">
        <f ca="1">IF($B17&gt;=15,AR18+LOOKUP($B17,'Ihr Altersstruktur-Check'!$C$9:$C$14,'Ihr Altersstruktur-Check'!$O$8:$O$13)/LOOKUP($B17,'Ihr Altersstruktur-Check'!$C$9:$C$14,'Ihr Altersstruktur-Check'!$P$8:$P$13),0)</f>
        <v>-1.5</v>
      </c>
      <c r="AT17" s="4">
        <f ca="1">IF($B17&gt;=15,AS18+LOOKUP($B17,'Ihr Altersstruktur-Check'!$C$9:$C$14,'Ihr Altersstruktur-Check'!$O$8:$O$13)/LOOKUP($B17,'Ihr Altersstruktur-Check'!$C$9:$C$14,'Ihr Altersstruktur-Check'!$P$8:$P$13),0)</f>
        <v>-1.5</v>
      </c>
      <c r="AU17" s="4">
        <f ca="1">IF($B17&gt;=15,AT18+LOOKUP($B17,'Ihr Altersstruktur-Check'!$C$9:$C$14,'Ihr Altersstruktur-Check'!$O$8:$O$13)/LOOKUP($B17,'Ihr Altersstruktur-Check'!$C$9:$C$14,'Ihr Altersstruktur-Check'!$P$8:$P$13),0)</f>
        <v>-1.5</v>
      </c>
      <c r="AV17" s="4">
        <f ca="1">IF($B17&gt;=15,AU18+LOOKUP($B17,'Ihr Altersstruktur-Check'!$C$9:$C$14,'Ihr Altersstruktur-Check'!$O$8:$O$13)/LOOKUP($B17,'Ihr Altersstruktur-Check'!$C$9:$C$14,'Ihr Altersstruktur-Check'!$P$8:$P$13),0)</f>
        <v>-1.5</v>
      </c>
      <c r="AW17" s="4">
        <f ca="1">IF($B17&gt;=15,AV18+LOOKUP($B17,'Ihr Altersstruktur-Check'!$C$9:$C$14,'Ihr Altersstruktur-Check'!$O$8:$O$13)/LOOKUP($B17,'Ihr Altersstruktur-Check'!$C$9:$C$14,'Ihr Altersstruktur-Check'!$P$8:$P$13),0)</f>
        <v>0.50000000000000089</v>
      </c>
      <c r="AX17" s="4">
        <f ca="1">IF($B17&gt;=15,AW18+LOOKUP($B17,'Ihr Altersstruktur-Check'!$C$9:$C$14,'Ihr Altersstruktur-Check'!$O$8:$O$13)/LOOKUP($B17,'Ihr Altersstruktur-Check'!$C$9:$C$14,'Ihr Altersstruktur-Check'!$P$8:$P$13),0)</f>
        <v>-1.5</v>
      </c>
      <c r="AY17" s="4">
        <f ca="1">IF($B17&gt;=15,AX18+LOOKUP($B17,'Ihr Altersstruktur-Check'!$C$9:$C$14,'Ihr Altersstruktur-Check'!$O$8:$O$13)/LOOKUP($B17,'Ihr Altersstruktur-Check'!$C$9:$C$14,'Ihr Altersstruktur-Check'!$P$8:$P$13),0)</f>
        <v>-1.5</v>
      </c>
      <c r="AZ17" s="4">
        <f ca="1">IF($B17&gt;=15,AY18+LOOKUP($B17,'Ihr Altersstruktur-Check'!$C$9:$C$14,'Ihr Altersstruktur-Check'!$O$8:$O$13)/LOOKUP($B17,'Ihr Altersstruktur-Check'!$C$9:$C$14,'Ihr Altersstruktur-Check'!$P$8:$P$13),0)</f>
        <v>3.4999999999999964</v>
      </c>
      <c r="BA17" s="4">
        <f ca="1">IF($B17&gt;=15,AZ18+LOOKUP($B17,'Ihr Altersstruktur-Check'!$C$9:$C$14,'Ihr Altersstruktur-Check'!$O$8:$O$13)/LOOKUP($B17,'Ihr Altersstruktur-Check'!$C$9:$C$14,'Ihr Altersstruktur-Check'!$P$8:$P$13),0)</f>
        <v>-1.5</v>
      </c>
      <c r="BB17" s="4">
        <f ca="1">IF($B17&gt;=15,BA18+LOOKUP($B17,'Ihr Altersstruktur-Check'!$C$9:$C$14,'Ihr Altersstruktur-Check'!$O$8:$O$13)/LOOKUP($B17,'Ihr Altersstruktur-Check'!$C$9:$C$14,'Ihr Altersstruktur-Check'!$P$8:$P$13),0)</f>
        <v>-1.5</v>
      </c>
      <c r="BC17" s="4">
        <f ca="1">IF($B17&gt;=15,BB18+LOOKUP($B17,'Ihr Altersstruktur-Check'!$C$9:$C$14,'Ihr Altersstruktur-Check'!$O$8:$O$13)/LOOKUP($B17,'Ihr Altersstruktur-Check'!$C$9:$C$14,'Ihr Altersstruktur-Check'!$P$8:$P$13),0)</f>
        <v>-1.5</v>
      </c>
      <c r="BD17" s="4">
        <f ca="1">IF($B17&gt;=15,BC18+LOOKUP($B17,'Ihr Altersstruktur-Check'!$C$9:$C$14,'Ihr Altersstruktur-Check'!$O$8:$O$13)/LOOKUP($B17,'Ihr Altersstruktur-Check'!$C$9:$C$14,'Ihr Altersstruktur-Check'!$P$8:$P$13),0)</f>
        <v>-1.5</v>
      </c>
      <c r="BE17" s="4">
        <f ca="1">IF($B17&gt;=15,BD18+LOOKUP($B17,'Ihr Altersstruktur-Check'!$C$9:$C$14,'Ihr Altersstruktur-Check'!$O$8:$O$13)/LOOKUP($B17,'Ihr Altersstruktur-Check'!$C$9:$C$14,'Ihr Altersstruktur-Check'!$P$8:$P$13),0)</f>
        <v>-1.5</v>
      </c>
      <c r="BF17" s="4"/>
      <c r="BG17" s="4"/>
    </row>
    <row r="18" spans="1:59" x14ac:dyDescent="0.25">
      <c r="A18">
        <v>1957</v>
      </c>
      <c r="B18">
        <f t="shared" ca="1" si="14"/>
        <v>63</v>
      </c>
      <c r="C18" s="4">
        <f>'Ihr Demografie-Check'!M5</f>
        <v>0</v>
      </c>
      <c r="D18" s="4">
        <f ca="1">IF($B18&gt;=15,C19+LOOKUP($B18,'Ihr Altersstruktur-Check'!$C$9:$C$14,'Ihr Altersstruktur-Check'!$O$8:$O$13)/LOOKUP($B18,'Ihr Altersstruktur-Check'!$C$9:$C$14,'Ihr Altersstruktur-Check'!$P$8:$P$13),0)</f>
        <v>-0.5</v>
      </c>
      <c r="E18" s="4">
        <f ca="1">IF($B18&gt;=15,D19+LOOKUP($B18,'Ihr Altersstruktur-Check'!$C$9:$C$14,'Ihr Altersstruktur-Check'!$O$8:$O$13)/LOOKUP($B18,'Ihr Altersstruktur-Check'!$C$9:$C$14,'Ihr Altersstruktur-Check'!$P$8:$P$13),0)</f>
        <v>-1</v>
      </c>
      <c r="F18" s="4">
        <f ca="1">IF($B18&gt;=15,E19+LOOKUP($B18,'Ihr Altersstruktur-Check'!$C$9:$C$14,'Ihr Altersstruktur-Check'!$O$8:$O$13)/LOOKUP($B18,'Ihr Altersstruktur-Check'!$C$9:$C$14,'Ihr Altersstruktur-Check'!$P$8:$P$13),0)</f>
        <v>1.5</v>
      </c>
      <c r="G18" s="4">
        <f ca="1">IF($B18&gt;=15,F19+LOOKUP($B18,'Ihr Altersstruktur-Check'!$C$9:$C$14,'Ihr Altersstruktur-Check'!$O$8:$O$13)/LOOKUP($B18,'Ihr Altersstruktur-Check'!$C$9:$C$14,'Ihr Altersstruktur-Check'!$P$8:$P$13),0)</f>
        <v>-2</v>
      </c>
      <c r="H18" s="4">
        <f ca="1">IF($B18&gt;=15,G19+LOOKUP($B18,'Ihr Altersstruktur-Check'!$C$9:$C$14,'Ihr Altersstruktur-Check'!$O$8:$O$13)/LOOKUP($B18,'Ihr Altersstruktur-Check'!$C$9:$C$14,'Ihr Altersstruktur-Check'!$P$8:$P$13),0)</f>
        <v>-1.9</v>
      </c>
      <c r="I18" s="4">
        <f ca="1">IF($B18&gt;=15,H19+LOOKUP($B18,'Ihr Altersstruktur-Check'!$C$9:$C$14,'Ihr Altersstruktur-Check'!$O$8:$O$13)/LOOKUP($B18,'Ihr Altersstruktur-Check'!$C$9:$C$14,'Ihr Altersstruktur-Check'!$P$8:$P$13),0)</f>
        <v>-1.8</v>
      </c>
      <c r="J18" s="4">
        <f ca="1">IF($B18&gt;=15,I19+LOOKUP($B18,'Ihr Altersstruktur-Check'!$C$9:$C$14,'Ihr Altersstruktur-Check'!$O$8:$O$13)/LOOKUP($B18,'Ihr Altersstruktur-Check'!$C$9:$C$14,'Ihr Altersstruktur-Check'!$P$8:$P$13),0)</f>
        <v>-0.69999999999999973</v>
      </c>
      <c r="K18" s="4">
        <f ca="1">IF($B18&gt;=15,J19+LOOKUP($B18,'Ihr Altersstruktur-Check'!$C$9:$C$14,'Ihr Altersstruktur-Check'!$O$8:$O$13)/LOOKUP($B18,'Ihr Altersstruktur-Check'!$C$9:$C$14,'Ihr Altersstruktur-Check'!$P$8:$P$13),0)</f>
        <v>-0.59999999999999964</v>
      </c>
      <c r="L18" s="4">
        <f ca="1">IF($B18&gt;=15,K19+LOOKUP($B18,'Ihr Altersstruktur-Check'!$C$9:$C$14,'Ihr Altersstruktur-Check'!$O$8:$O$13)/LOOKUP($B18,'Ihr Altersstruktur-Check'!$C$9:$C$14,'Ihr Altersstruktur-Check'!$P$8:$P$13),0)</f>
        <v>-0.49999999999999956</v>
      </c>
      <c r="M18" s="4">
        <f ca="1">IF($B18&gt;=15,L19+LOOKUP($B18,'Ihr Altersstruktur-Check'!$C$9:$C$14,'Ihr Altersstruktur-Check'!$O$8:$O$13)/LOOKUP($B18,'Ihr Altersstruktur-Check'!$C$9:$C$14,'Ihr Altersstruktur-Check'!$P$8:$P$13),0)</f>
        <v>-1.4</v>
      </c>
      <c r="N18" s="4">
        <f ca="1">IF($B18&gt;=15,M19+LOOKUP($B18,'Ihr Altersstruktur-Check'!$C$9:$C$14,'Ihr Altersstruktur-Check'!$O$8:$O$13)/LOOKUP($B18,'Ihr Altersstruktur-Check'!$C$9:$C$14,'Ihr Altersstruktur-Check'!$P$8:$P$13),0)</f>
        <v>-1.3</v>
      </c>
      <c r="O18" s="4">
        <f ca="1">IF($B18&gt;=15,N19+LOOKUP($B18,'Ihr Altersstruktur-Check'!$C$9:$C$14,'Ihr Altersstruktur-Check'!$O$8:$O$13)/LOOKUP($B18,'Ihr Altersstruktur-Check'!$C$9:$C$14,'Ihr Altersstruktur-Check'!$P$8:$P$13),0)</f>
        <v>-1.2000000000000002</v>
      </c>
      <c r="P18" s="4">
        <f ca="1">IF($B18&gt;=15,O19+LOOKUP($B18,'Ihr Altersstruktur-Check'!$C$9:$C$14,'Ihr Altersstruktur-Check'!$O$8:$O$13)/LOOKUP($B18,'Ihr Altersstruktur-Check'!$C$9:$C$14,'Ihr Altersstruktur-Check'!$P$8:$P$13),0)</f>
        <v>-1.1000000000000001</v>
      </c>
      <c r="Q18" s="4">
        <f ca="1">IF($B18&gt;=15,P19+LOOKUP($B18,'Ihr Altersstruktur-Check'!$C$9:$C$14,'Ihr Altersstruktur-Check'!$O$8:$O$13)/LOOKUP($B18,'Ihr Altersstruktur-Check'!$C$9:$C$14,'Ihr Altersstruktur-Check'!$P$8:$P$13),0)</f>
        <v>-1</v>
      </c>
      <c r="R18" s="4">
        <f ca="1">IF($B18&gt;=15,Q19+LOOKUP($B18,'Ihr Altersstruktur-Check'!$C$9:$C$14,'Ihr Altersstruktur-Check'!$O$8:$O$13)/LOOKUP($B18,'Ihr Altersstruktur-Check'!$C$9:$C$14,'Ihr Altersstruktur-Check'!$P$8:$P$13),0)</f>
        <v>2.9999999999999964</v>
      </c>
      <c r="S18" s="4">
        <f ca="1">IF($B18&gt;=15,R19+LOOKUP($B18,'Ihr Altersstruktur-Check'!$C$9:$C$14,'Ihr Altersstruktur-Check'!$O$8:$O$13)/LOOKUP($B18,'Ihr Altersstruktur-Check'!$C$9:$C$14,'Ihr Altersstruktur-Check'!$P$8:$P$13),0)</f>
        <v>-1</v>
      </c>
      <c r="T18" s="4">
        <f ca="1">IF($B18&gt;=15,S19+LOOKUP($B18,'Ihr Altersstruktur-Check'!$C$9:$C$14,'Ihr Altersstruktur-Check'!$O$8:$O$13)/LOOKUP($B18,'Ihr Altersstruktur-Check'!$C$9:$C$14,'Ihr Altersstruktur-Check'!$P$8:$P$13),0)</f>
        <v>-1</v>
      </c>
      <c r="U18" s="4">
        <f ca="1">IF($B18&gt;=15,T19+LOOKUP($B18,'Ihr Altersstruktur-Check'!$C$9:$C$14,'Ihr Altersstruktur-Check'!$O$8:$O$13)/LOOKUP($B18,'Ihr Altersstruktur-Check'!$C$9:$C$14,'Ihr Altersstruktur-Check'!$P$8:$P$13),0)</f>
        <v>-1</v>
      </c>
      <c r="V18" s="4">
        <f ca="1">IF($B18&gt;=15,U19+LOOKUP($B18,'Ihr Altersstruktur-Check'!$C$9:$C$14,'Ihr Altersstruktur-Check'!$O$8:$O$13)/LOOKUP($B18,'Ihr Altersstruktur-Check'!$C$9:$C$14,'Ihr Altersstruktur-Check'!$P$8:$P$13),0)</f>
        <v>-1</v>
      </c>
      <c r="W18" s="4">
        <f ca="1">IF($B18&gt;=15,V19+LOOKUP($B18,'Ihr Altersstruktur-Check'!$C$9:$C$14,'Ihr Altersstruktur-Check'!$O$8:$O$13)/LOOKUP($B18,'Ihr Altersstruktur-Check'!$C$9:$C$14,'Ihr Altersstruktur-Check'!$P$8:$P$13),0)</f>
        <v>-1</v>
      </c>
      <c r="X18" s="4">
        <f ca="1">IF($B18&gt;=15,W19+LOOKUP($B18,'Ihr Altersstruktur-Check'!$C$9:$C$14,'Ihr Altersstruktur-Check'!$O$8:$O$13)/LOOKUP($B18,'Ihr Altersstruktur-Check'!$C$9:$C$14,'Ihr Altersstruktur-Check'!$P$8:$P$13),0)</f>
        <v>98.999999999999943</v>
      </c>
      <c r="Y18" s="4">
        <f ca="1">IF($B18&gt;=15,X19+LOOKUP($B18,'Ihr Altersstruktur-Check'!$C$9:$C$14,'Ihr Altersstruktur-Check'!$O$8:$O$13)/LOOKUP($B18,'Ihr Altersstruktur-Check'!$C$9:$C$14,'Ihr Altersstruktur-Check'!$P$8:$P$13),0)</f>
        <v>4.9999999999999964</v>
      </c>
      <c r="Z18" s="4">
        <f ca="1">IF($B18&gt;=15,Y19+LOOKUP($B18,'Ihr Altersstruktur-Check'!$C$9:$C$14,'Ihr Altersstruktur-Check'!$O$8:$O$13)/LOOKUP($B18,'Ihr Altersstruktur-Check'!$C$9:$C$14,'Ihr Altersstruktur-Check'!$P$8:$P$13),0)</f>
        <v>3.9999999999999964</v>
      </c>
      <c r="AA18" s="4">
        <f ca="1">IF($B18&gt;=15,Z19+LOOKUP($B18,'Ihr Altersstruktur-Check'!$C$9:$C$14,'Ihr Altersstruktur-Check'!$O$8:$O$13)/LOOKUP($B18,'Ihr Altersstruktur-Check'!$C$9:$C$14,'Ihr Altersstruktur-Check'!$P$8:$P$13),0)</f>
        <v>2.9999999999999964</v>
      </c>
      <c r="AB18" s="4">
        <f ca="1">IF($B18&gt;=15,AA19+LOOKUP($B18,'Ihr Altersstruktur-Check'!$C$9:$C$14,'Ihr Altersstruktur-Check'!$O$8:$O$13)/LOOKUP($B18,'Ihr Altersstruktur-Check'!$C$9:$C$14,'Ihr Altersstruktur-Check'!$P$8:$P$13),0)</f>
        <v>2.0000000000000009</v>
      </c>
      <c r="AC18" s="4">
        <f ca="1">IF($B18&gt;=15,AB19+LOOKUP($B18,'Ihr Altersstruktur-Check'!$C$9:$C$14,'Ihr Altersstruktur-Check'!$O$8:$O$13)/LOOKUP($B18,'Ihr Altersstruktur-Check'!$C$9:$C$14,'Ihr Altersstruktur-Check'!$P$8:$P$13),0)</f>
        <v>1.0000000000000009</v>
      </c>
      <c r="AD18" s="4">
        <f ca="1">IF($B18&gt;=15,AC19+LOOKUP($B18,'Ihr Altersstruktur-Check'!$C$9:$C$14,'Ihr Altersstruktur-Check'!$O$8:$O$13)/LOOKUP($B18,'Ihr Altersstruktur-Check'!$C$9:$C$14,'Ihr Altersstruktur-Check'!$P$8:$P$13),0)</f>
        <v>8.8817841970012523E-16</v>
      </c>
      <c r="AE18" s="4">
        <f ca="1">IF($B18&gt;=15,AD19+LOOKUP($B18,'Ihr Altersstruktur-Check'!$C$9:$C$14,'Ihr Altersstruktur-Check'!$O$8:$O$13)/LOOKUP($B18,'Ihr Altersstruktur-Check'!$C$9:$C$14,'Ihr Altersstruktur-Check'!$P$8:$P$13),0)</f>
        <v>-1</v>
      </c>
      <c r="AF18" s="4">
        <f ca="1">IF($B18&gt;=15,AE19+LOOKUP($B18,'Ihr Altersstruktur-Check'!$C$9:$C$14,'Ihr Altersstruktur-Check'!$O$8:$O$13)/LOOKUP($B18,'Ihr Altersstruktur-Check'!$C$9:$C$14,'Ihr Altersstruktur-Check'!$P$8:$P$13),0)</f>
        <v>-1</v>
      </c>
      <c r="AG18" s="4">
        <f ca="1">IF($B18&gt;=15,AF19+LOOKUP($B18,'Ihr Altersstruktur-Check'!$C$9:$C$14,'Ihr Altersstruktur-Check'!$O$8:$O$13)/LOOKUP($B18,'Ihr Altersstruktur-Check'!$C$9:$C$14,'Ihr Altersstruktur-Check'!$P$8:$P$13),0)</f>
        <v>-1</v>
      </c>
      <c r="AH18" s="4">
        <f ca="1">IF($B18&gt;=15,AG19+LOOKUP($B18,'Ihr Altersstruktur-Check'!$C$9:$C$14,'Ihr Altersstruktur-Check'!$O$8:$O$13)/LOOKUP($B18,'Ihr Altersstruktur-Check'!$C$9:$C$14,'Ihr Altersstruktur-Check'!$P$8:$P$13),0)</f>
        <v>3.9999999999999964</v>
      </c>
      <c r="AI18" s="4">
        <f ca="1">IF($B18&gt;=15,AH19+LOOKUP($B18,'Ihr Altersstruktur-Check'!$C$9:$C$14,'Ihr Altersstruktur-Check'!$O$8:$O$13)/LOOKUP($B18,'Ihr Altersstruktur-Check'!$C$9:$C$14,'Ihr Altersstruktur-Check'!$P$8:$P$13),0)</f>
        <v>-1</v>
      </c>
      <c r="AJ18" s="4">
        <f ca="1">IF($B18&gt;=15,AI19+LOOKUP($B18,'Ihr Altersstruktur-Check'!$C$9:$C$14,'Ihr Altersstruktur-Check'!$O$8:$O$13)/LOOKUP($B18,'Ihr Altersstruktur-Check'!$C$9:$C$14,'Ihr Altersstruktur-Check'!$P$8:$P$13),0)</f>
        <v>-1</v>
      </c>
      <c r="AK18" s="4">
        <f ca="1">IF($B18&gt;=15,AJ19+LOOKUP($B18,'Ihr Altersstruktur-Check'!$C$9:$C$14,'Ihr Altersstruktur-Check'!$O$8:$O$13)/LOOKUP($B18,'Ihr Altersstruktur-Check'!$C$9:$C$14,'Ihr Altersstruktur-Check'!$P$8:$P$13),0)</f>
        <v>-1</v>
      </c>
      <c r="AL18" s="4">
        <f ca="1">IF($B18&gt;=15,AK19+LOOKUP($B18,'Ihr Altersstruktur-Check'!$C$9:$C$14,'Ihr Altersstruktur-Check'!$O$8:$O$13)/LOOKUP($B18,'Ihr Altersstruktur-Check'!$C$9:$C$14,'Ihr Altersstruktur-Check'!$P$8:$P$13),0)</f>
        <v>-1</v>
      </c>
      <c r="AM18" s="4">
        <f ca="1">IF($B18&gt;=15,AL19+LOOKUP($B18,'Ihr Altersstruktur-Check'!$C$9:$C$14,'Ihr Altersstruktur-Check'!$O$8:$O$13)/LOOKUP($B18,'Ihr Altersstruktur-Check'!$C$9:$C$14,'Ihr Altersstruktur-Check'!$P$8:$P$13),0)</f>
        <v>-1</v>
      </c>
      <c r="AN18" s="4">
        <f ca="1">IF($B18&gt;=15,AM19+LOOKUP($B18,'Ihr Altersstruktur-Check'!$C$9:$C$14,'Ihr Altersstruktur-Check'!$O$8:$O$13)/LOOKUP($B18,'Ihr Altersstruktur-Check'!$C$9:$C$14,'Ihr Altersstruktur-Check'!$P$8:$P$13),0)</f>
        <v>-1</v>
      </c>
      <c r="AO18" s="4">
        <f ca="1">IF($B18&gt;=15,AN19+LOOKUP($B18,'Ihr Altersstruktur-Check'!$C$9:$C$14,'Ihr Altersstruktur-Check'!$O$8:$O$13)/LOOKUP($B18,'Ihr Altersstruktur-Check'!$C$9:$C$14,'Ihr Altersstruktur-Check'!$P$8:$P$13),0)</f>
        <v>3.9999999999999964</v>
      </c>
      <c r="AP18" s="4">
        <f ca="1">IF($B18&gt;=15,AO19+LOOKUP($B18,'Ihr Altersstruktur-Check'!$C$9:$C$14,'Ihr Altersstruktur-Check'!$O$8:$O$13)/LOOKUP($B18,'Ihr Altersstruktur-Check'!$C$9:$C$14,'Ihr Altersstruktur-Check'!$P$8:$P$13),0)</f>
        <v>8.8817841970012523E-16</v>
      </c>
      <c r="AQ18" s="4">
        <f ca="1">IF($B18&gt;=15,AP19+LOOKUP($B18,'Ihr Altersstruktur-Check'!$C$9:$C$14,'Ihr Altersstruktur-Check'!$O$8:$O$13)/LOOKUP($B18,'Ihr Altersstruktur-Check'!$C$9:$C$14,'Ihr Altersstruktur-Check'!$P$8:$P$13),0)</f>
        <v>-1</v>
      </c>
      <c r="AR18" s="4">
        <f ca="1">IF($B18&gt;=15,AQ19+LOOKUP($B18,'Ihr Altersstruktur-Check'!$C$9:$C$14,'Ihr Altersstruktur-Check'!$O$8:$O$13)/LOOKUP($B18,'Ihr Altersstruktur-Check'!$C$9:$C$14,'Ihr Altersstruktur-Check'!$P$8:$P$13),0)</f>
        <v>-1</v>
      </c>
      <c r="AS18" s="4">
        <f ca="1">IF($B18&gt;=15,AR19+LOOKUP($B18,'Ihr Altersstruktur-Check'!$C$9:$C$14,'Ihr Altersstruktur-Check'!$O$8:$O$13)/LOOKUP($B18,'Ihr Altersstruktur-Check'!$C$9:$C$14,'Ihr Altersstruktur-Check'!$P$8:$P$13),0)</f>
        <v>-1</v>
      </c>
      <c r="AT18" s="4">
        <f ca="1">IF($B18&gt;=15,AS19+LOOKUP($B18,'Ihr Altersstruktur-Check'!$C$9:$C$14,'Ihr Altersstruktur-Check'!$O$8:$O$13)/LOOKUP($B18,'Ihr Altersstruktur-Check'!$C$9:$C$14,'Ihr Altersstruktur-Check'!$P$8:$P$13),0)</f>
        <v>-1</v>
      </c>
      <c r="AU18" s="4">
        <f ca="1">IF($B18&gt;=15,AT19+LOOKUP($B18,'Ihr Altersstruktur-Check'!$C$9:$C$14,'Ihr Altersstruktur-Check'!$O$8:$O$13)/LOOKUP($B18,'Ihr Altersstruktur-Check'!$C$9:$C$14,'Ihr Altersstruktur-Check'!$P$8:$P$13),0)</f>
        <v>-1</v>
      </c>
      <c r="AV18" s="4">
        <f ca="1">IF($B18&gt;=15,AU19+LOOKUP($B18,'Ihr Altersstruktur-Check'!$C$9:$C$14,'Ihr Altersstruktur-Check'!$O$8:$O$13)/LOOKUP($B18,'Ihr Altersstruktur-Check'!$C$9:$C$14,'Ihr Altersstruktur-Check'!$P$8:$P$13),0)</f>
        <v>1.0000000000000009</v>
      </c>
      <c r="AW18" s="4">
        <f ca="1">IF($B18&gt;=15,AV19+LOOKUP($B18,'Ihr Altersstruktur-Check'!$C$9:$C$14,'Ihr Altersstruktur-Check'!$O$8:$O$13)/LOOKUP($B18,'Ihr Altersstruktur-Check'!$C$9:$C$14,'Ihr Altersstruktur-Check'!$P$8:$P$13),0)</f>
        <v>-1</v>
      </c>
      <c r="AX18" s="4">
        <f ca="1">IF($B18&gt;=15,AW19+LOOKUP($B18,'Ihr Altersstruktur-Check'!$C$9:$C$14,'Ihr Altersstruktur-Check'!$O$8:$O$13)/LOOKUP($B18,'Ihr Altersstruktur-Check'!$C$9:$C$14,'Ihr Altersstruktur-Check'!$P$8:$P$13),0)</f>
        <v>-1</v>
      </c>
      <c r="AY18" s="4">
        <f ca="1">IF($B18&gt;=15,AX19+LOOKUP($B18,'Ihr Altersstruktur-Check'!$C$9:$C$14,'Ihr Altersstruktur-Check'!$O$8:$O$13)/LOOKUP($B18,'Ihr Altersstruktur-Check'!$C$9:$C$14,'Ihr Altersstruktur-Check'!$P$8:$P$13),0)</f>
        <v>3.9999999999999964</v>
      </c>
      <c r="AZ18" s="4">
        <f ca="1">IF($B18&gt;=15,AY19+LOOKUP($B18,'Ihr Altersstruktur-Check'!$C$9:$C$14,'Ihr Altersstruktur-Check'!$O$8:$O$13)/LOOKUP($B18,'Ihr Altersstruktur-Check'!$C$9:$C$14,'Ihr Altersstruktur-Check'!$P$8:$P$13),0)</f>
        <v>-1</v>
      </c>
      <c r="BA18" s="4">
        <f ca="1">IF($B18&gt;=15,AZ19+LOOKUP($B18,'Ihr Altersstruktur-Check'!$C$9:$C$14,'Ihr Altersstruktur-Check'!$O$8:$O$13)/LOOKUP($B18,'Ihr Altersstruktur-Check'!$C$9:$C$14,'Ihr Altersstruktur-Check'!$P$8:$P$13),0)</f>
        <v>-1</v>
      </c>
      <c r="BB18" s="4">
        <f ca="1">IF($B18&gt;=15,BA19+LOOKUP($B18,'Ihr Altersstruktur-Check'!$C$9:$C$14,'Ihr Altersstruktur-Check'!$O$8:$O$13)/LOOKUP($B18,'Ihr Altersstruktur-Check'!$C$9:$C$14,'Ihr Altersstruktur-Check'!$P$8:$P$13),0)</f>
        <v>-1</v>
      </c>
      <c r="BC18" s="4">
        <f ca="1">IF($B18&gt;=15,BB19+LOOKUP($B18,'Ihr Altersstruktur-Check'!$C$9:$C$14,'Ihr Altersstruktur-Check'!$O$8:$O$13)/LOOKUP($B18,'Ihr Altersstruktur-Check'!$C$9:$C$14,'Ihr Altersstruktur-Check'!$P$8:$P$13),0)</f>
        <v>-1</v>
      </c>
      <c r="BD18" s="4">
        <f ca="1">IF($B18&gt;=15,BC19+LOOKUP($B18,'Ihr Altersstruktur-Check'!$C$9:$C$14,'Ihr Altersstruktur-Check'!$O$8:$O$13)/LOOKUP($B18,'Ihr Altersstruktur-Check'!$C$9:$C$14,'Ihr Altersstruktur-Check'!$P$8:$P$13),0)</f>
        <v>-1</v>
      </c>
      <c r="BE18" s="4">
        <f ca="1">IF($B18&gt;=15,BD19+LOOKUP($B18,'Ihr Altersstruktur-Check'!$C$9:$C$14,'Ihr Altersstruktur-Check'!$O$8:$O$13)/LOOKUP($B18,'Ihr Altersstruktur-Check'!$C$9:$C$14,'Ihr Altersstruktur-Check'!$P$8:$P$13),0)</f>
        <v>-1</v>
      </c>
      <c r="BF18" s="4"/>
      <c r="BG18" s="4"/>
    </row>
    <row r="19" spans="1:59" x14ac:dyDescent="0.25">
      <c r="A19">
        <v>1958</v>
      </c>
      <c r="B19">
        <f t="shared" ca="1" si="14"/>
        <v>62</v>
      </c>
      <c r="C19" s="4">
        <f>'Ihr Demografie-Check'!J20</f>
        <v>0</v>
      </c>
      <c r="D19" s="4">
        <f ca="1">IF($B19&gt;=15,C20+LOOKUP($B19,'Ihr Altersstruktur-Check'!$C$9:$C$14,'Ihr Altersstruktur-Check'!$O$8:$O$13)/LOOKUP($B19,'Ihr Altersstruktur-Check'!$C$9:$C$14,'Ihr Altersstruktur-Check'!$P$8:$P$13),0)</f>
        <v>-0.5</v>
      </c>
      <c r="E19" s="4">
        <f ca="1">IF($B19&gt;=15,D20+LOOKUP($B19,'Ihr Altersstruktur-Check'!$C$9:$C$14,'Ihr Altersstruktur-Check'!$O$8:$O$13)/LOOKUP($B19,'Ihr Altersstruktur-Check'!$C$9:$C$14,'Ihr Altersstruktur-Check'!$P$8:$P$13),0)</f>
        <v>2</v>
      </c>
      <c r="F19" s="4">
        <f ca="1">IF($B19&gt;=15,E20+LOOKUP($B19,'Ihr Altersstruktur-Check'!$C$9:$C$14,'Ihr Altersstruktur-Check'!$O$8:$O$13)/LOOKUP($B19,'Ihr Altersstruktur-Check'!$C$9:$C$14,'Ihr Altersstruktur-Check'!$P$8:$P$13),0)</f>
        <v>-1.5</v>
      </c>
      <c r="G19" s="4">
        <f ca="1">IF($B19&gt;=15,F20+LOOKUP($B19,'Ihr Altersstruktur-Check'!$C$9:$C$14,'Ihr Altersstruktur-Check'!$O$8:$O$13)/LOOKUP($B19,'Ihr Altersstruktur-Check'!$C$9:$C$14,'Ihr Altersstruktur-Check'!$P$8:$P$13),0)</f>
        <v>-1.4</v>
      </c>
      <c r="H19" s="4">
        <f ca="1">IF($B19&gt;=15,G20+LOOKUP($B19,'Ihr Altersstruktur-Check'!$C$9:$C$14,'Ihr Altersstruktur-Check'!$O$8:$O$13)/LOOKUP($B19,'Ihr Altersstruktur-Check'!$C$9:$C$14,'Ihr Altersstruktur-Check'!$P$8:$P$13),0)</f>
        <v>-1.3</v>
      </c>
      <c r="I19" s="4">
        <f ca="1">IF($B19&gt;=15,H20+LOOKUP($B19,'Ihr Altersstruktur-Check'!$C$9:$C$14,'Ihr Altersstruktur-Check'!$O$8:$O$13)/LOOKUP($B19,'Ihr Altersstruktur-Check'!$C$9:$C$14,'Ihr Altersstruktur-Check'!$P$8:$P$13),0)</f>
        <v>-0.19999999999999973</v>
      </c>
      <c r="J19" s="4">
        <f ca="1">IF($B19&gt;=15,I20+LOOKUP($B19,'Ihr Altersstruktur-Check'!$C$9:$C$14,'Ihr Altersstruktur-Check'!$O$8:$O$13)/LOOKUP($B19,'Ihr Altersstruktur-Check'!$C$9:$C$14,'Ihr Altersstruktur-Check'!$P$8:$P$13),0)</f>
        <v>-9.9999999999999645E-2</v>
      </c>
      <c r="K19" s="4">
        <f ca="1">IF($B19&gt;=15,J20+LOOKUP($B19,'Ihr Altersstruktur-Check'!$C$9:$C$14,'Ihr Altersstruktur-Check'!$O$8:$O$13)/LOOKUP($B19,'Ihr Altersstruktur-Check'!$C$9:$C$14,'Ihr Altersstruktur-Check'!$P$8:$P$13),0)</f>
        <v>4.4408920985006262E-16</v>
      </c>
      <c r="L19" s="4">
        <f ca="1">IF($B19&gt;=15,K20+LOOKUP($B19,'Ihr Altersstruktur-Check'!$C$9:$C$14,'Ihr Altersstruktur-Check'!$O$8:$O$13)/LOOKUP($B19,'Ihr Altersstruktur-Check'!$C$9:$C$14,'Ihr Altersstruktur-Check'!$P$8:$P$13),0)</f>
        <v>-0.9</v>
      </c>
      <c r="M19" s="4">
        <f ca="1">IF($B19&gt;=15,L20+LOOKUP($B19,'Ihr Altersstruktur-Check'!$C$9:$C$14,'Ihr Altersstruktur-Check'!$O$8:$O$13)/LOOKUP($B19,'Ihr Altersstruktur-Check'!$C$9:$C$14,'Ihr Altersstruktur-Check'!$P$8:$P$13),0)</f>
        <v>-0.8</v>
      </c>
      <c r="N19" s="4">
        <f ca="1">IF($B19&gt;=15,M20+LOOKUP($B19,'Ihr Altersstruktur-Check'!$C$9:$C$14,'Ihr Altersstruktur-Check'!$O$8:$O$13)/LOOKUP($B19,'Ihr Altersstruktur-Check'!$C$9:$C$14,'Ihr Altersstruktur-Check'!$P$8:$P$13),0)</f>
        <v>-0.70000000000000007</v>
      </c>
      <c r="O19" s="4">
        <f ca="1">IF($B19&gt;=15,N20+LOOKUP($B19,'Ihr Altersstruktur-Check'!$C$9:$C$14,'Ihr Altersstruktur-Check'!$O$8:$O$13)/LOOKUP($B19,'Ihr Altersstruktur-Check'!$C$9:$C$14,'Ihr Altersstruktur-Check'!$P$8:$P$13),0)</f>
        <v>-0.60000000000000009</v>
      </c>
      <c r="P19" s="4">
        <f ca="1">IF($B19&gt;=15,O20+LOOKUP($B19,'Ihr Altersstruktur-Check'!$C$9:$C$14,'Ihr Altersstruktur-Check'!$O$8:$O$13)/LOOKUP($B19,'Ihr Altersstruktur-Check'!$C$9:$C$14,'Ihr Altersstruktur-Check'!$P$8:$P$13),0)</f>
        <v>-0.50000000000000011</v>
      </c>
      <c r="Q19" s="4">
        <f ca="1">IF($B19&gt;=15,P20+LOOKUP($B19,'Ihr Altersstruktur-Check'!$C$9:$C$14,'Ihr Altersstruktur-Check'!$O$8:$O$13)/LOOKUP($B19,'Ihr Altersstruktur-Check'!$C$9:$C$14,'Ihr Altersstruktur-Check'!$P$8:$P$13),0)</f>
        <v>3.4999999999999964</v>
      </c>
      <c r="R19" s="4">
        <f ca="1">IF($B19&gt;=15,Q20+LOOKUP($B19,'Ihr Altersstruktur-Check'!$C$9:$C$14,'Ihr Altersstruktur-Check'!$O$8:$O$13)/LOOKUP($B19,'Ihr Altersstruktur-Check'!$C$9:$C$14,'Ihr Altersstruktur-Check'!$P$8:$P$13),0)</f>
        <v>-0.50000000000000011</v>
      </c>
      <c r="S19" s="4">
        <f ca="1">IF($B19&gt;=15,R20+LOOKUP($B19,'Ihr Altersstruktur-Check'!$C$9:$C$14,'Ihr Altersstruktur-Check'!$O$8:$O$13)/LOOKUP($B19,'Ihr Altersstruktur-Check'!$C$9:$C$14,'Ihr Altersstruktur-Check'!$P$8:$P$13),0)</f>
        <v>-0.50000000000000011</v>
      </c>
      <c r="T19" s="4">
        <f ca="1">IF($B19&gt;=15,S20+LOOKUP($B19,'Ihr Altersstruktur-Check'!$C$9:$C$14,'Ihr Altersstruktur-Check'!$O$8:$O$13)/LOOKUP($B19,'Ihr Altersstruktur-Check'!$C$9:$C$14,'Ihr Altersstruktur-Check'!$P$8:$P$13),0)</f>
        <v>-0.50000000000000011</v>
      </c>
      <c r="U19" s="4">
        <f ca="1">IF($B19&gt;=15,T20+LOOKUP($B19,'Ihr Altersstruktur-Check'!$C$9:$C$14,'Ihr Altersstruktur-Check'!$O$8:$O$13)/LOOKUP($B19,'Ihr Altersstruktur-Check'!$C$9:$C$14,'Ihr Altersstruktur-Check'!$P$8:$P$13),0)</f>
        <v>-0.50000000000000011</v>
      </c>
      <c r="V19" s="4">
        <f ca="1">IF($B19&gt;=15,U20+LOOKUP($B19,'Ihr Altersstruktur-Check'!$C$9:$C$14,'Ihr Altersstruktur-Check'!$O$8:$O$13)/LOOKUP($B19,'Ihr Altersstruktur-Check'!$C$9:$C$14,'Ihr Altersstruktur-Check'!$P$8:$P$13),0)</f>
        <v>-0.50000000000000011</v>
      </c>
      <c r="W19" s="4">
        <f ca="1">IF($B19&gt;=15,V20+LOOKUP($B19,'Ihr Altersstruktur-Check'!$C$9:$C$14,'Ihr Altersstruktur-Check'!$O$8:$O$13)/LOOKUP($B19,'Ihr Altersstruktur-Check'!$C$9:$C$14,'Ihr Altersstruktur-Check'!$P$8:$P$13),0)</f>
        <v>99.499999999999943</v>
      </c>
      <c r="X19" s="4">
        <f ca="1">IF($B19&gt;=15,W20+LOOKUP($B19,'Ihr Altersstruktur-Check'!$C$9:$C$14,'Ihr Altersstruktur-Check'!$O$8:$O$13)/LOOKUP($B19,'Ihr Altersstruktur-Check'!$C$9:$C$14,'Ihr Altersstruktur-Check'!$P$8:$P$13),0)</f>
        <v>5.4999999999999964</v>
      </c>
      <c r="Y19" s="4">
        <f ca="1">IF($B19&gt;=15,X20+LOOKUP($B19,'Ihr Altersstruktur-Check'!$C$9:$C$14,'Ihr Altersstruktur-Check'!$O$8:$O$13)/LOOKUP($B19,'Ihr Altersstruktur-Check'!$C$9:$C$14,'Ihr Altersstruktur-Check'!$P$8:$P$13),0)</f>
        <v>4.4999999999999964</v>
      </c>
      <c r="Z19" s="4">
        <f ca="1">IF($B19&gt;=15,Y20+LOOKUP($B19,'Ihr Altersstruktur-Check'!$C$9:$C$14,'Ihr Altersstruktur-Check'!$O$8:$O$13)/LOOKUP($B19,'Ihr Altersstruktur-Check'!$C$9:$C$14,'Ihr Altersstruktur-Check'!$P$8:$P$13),0)</f>
        <v>3.4999999999999964</v>
      </c>
      <c r="AA19" s="4">
        <f ca="1">IF($B19&gt;=15,Z20+LOOKUP($B19,'Ihr Altersstruktur-Check'!$C$9:$C$14,'Ihr Altersstruktur-Check'!$O$8:$O$13)/LOOKUP($B19,'Ihr Altersstruktur-Check'!$C$9:$C$14,'Ihr Altersstruktur-Check'!$P$8:$P$13),0)</f>
        <v>2.5000000000000009</v>
      </c>
      <c r="AB19" s="4">
        <f ca="1">IF($B19&gt;=15,AA20+LOOKUP($B19,'Ihr Altersstruktur-Check'!$C$9:$C$14,'Ihr Altersstruktur-Check'!$O$8:$O$13)/LOOKUP($B19,'Ihr Altersstruktur-Check'!$C$9:$C$14,'Ihr Altersstruktur-Check'!$P$8:$P$13),0)</f>
        <v>1.5000000000000009</v>
      </c>
      <c r="AC19" s="4">
        <f ca="1">IF($B19&gt;=15,AB20+LOOKUP($B19,'Ihr Altersstruktur-Check'!$C$9:$C$14,'Ihr Altersstruktur-Check'!$O$8:$O$13)/LOOKUP($B19,'Ihr Altersstruktur-Check'!$C$9:$C$14,'Ihr Altersstruktur-Check'!$P$8:$P$13),0)</f>
        <v>0.50000000000000089</v>
      </c>
      <c r="AD19" s="4">
        <f ca="1">IF($B19&gt;=15,AC20+LOOKUP($B19,'Ihr Altersstruktur-Check'!$C$9:$C$14,'Ihr Altersstruktur-Check'!$O$8:$O$13)/LOOKUP($B19,'Ihr Altersstruktur-Check'!$C$9:$C$14,'Ihr Altersstruktur-Check'!$P$8:$P$13),0)</f>
        <v>-0.50000000000000011</v>
      </c>
      <c r="AE19" s="4">
        <f ca="1">IF($B19&gt;=15,AD20+LOOKUP($B19,'Ihr Altersstruktur-Check'!$C$9:$C$14,'Ihr Altersstruktur-Check'!$O$8:$O$13)/LOOKUP($B19,'Ihr Altersstruktur-Check'!$C$9:$C$14,'Ihr Altersstruktur-Check'!$P$8:$P$13),0)</f>
        <v>-0.50000000000000011</v>
      </c>
      <c r="AF19" s="4">
        <f ca="1">IF($B19&gt;=15,AE20+LOOKUP($B19,'Ihr Altersstruktur-Check'!$C$9:$C$14,'Ihr Altersstruktur-Check'!$O$8:$O$13)/LOOKUP($B19,'Ihr Altersstruktur-Check'!$C$9:$C$14,'Ihr Altersstruktur-Check'!$P$8:$P$13),0)</f>
        <v>-0.50000000000000011</v>
      </c>
      <c r="AG19" s="4">
        <f ca="1">IF($B19&gt;=15,AF20+LOOKUP($B19,'Ihr Altersstruktur-Check'!$C$9:$C$14,'Ihr Altersstruktur-Check'!$O$8:$O$13)/LOOKUP($B19,'Ihr Altersstruktur-Check'!$C$9:$C$14,'Ihr Altersstruktur-Check'!$P$8:$P$13),0)</f>
        <v>4.4999999999999964</v>
      </c>
      <c r="AH19" s="4">
        <f ca="1">IF($B19&gt;=15,AG20+LOOKUP($B19,'Ihr Altersstruktur-Check'!$C$9:$C$14,'Ihr Altersstruktur-Check'!$O$8:$O$13)/LOOKUP($B19,'Ihr Altersstruktur-Check'!$C$9:$C$14,'Ihr Altersstruktur-Check'!$P$8:$P$13),0)</f>
        <v>-0.50000000000000011</v>
      </c>
      <c r="AI19" s="4">
        <f ca="1">IF($B19&gt;=15,AH20+LOOKUP($B19,'Ihr Altersstruktur-Check'!$C$9:$C$14,'Ihr Altersstruktur-Check'!$O$8:$O$13)/LOOKUP($B19,'Ihr Altersstruktur-Check'!$C$9:$C$14,'Ihr Altersstruktur-Check'!$P$8:$P$13),0)</f>
        <v>-0.50000000000000011</v>
      </c>
      <c r="AJ19" s="4">
        <f ca="1">IF($B19&gt;=15,AI20+LOOKUP($B19,'Ihr Altersstruktur-Check'!$C$9:$C$14,'Ihr Altersstruktur-Check'!$O$8:$O$13)/LOOKUP($B19,'Ihr Altersstruktur-Check'!$C$9:$C$14,'Ihr Altersstruktur-Check'!$P$8:$P$13),0)</f>
        <v>-0.50000000000000011</v>
      </c>
      <c r="AK19" s="4">
        <f ca="1">IF($B19&gt;=15,AJ20+LOOKUP($B19,'Ihr Altersstruktur-Check'!$C$9:$C$14,'Ihr Altersstruktur-Check'!$O$8:$O$13)/LOOKUP($B19,'Ihr Altersstruktur-Check'!$C$9:$C$14,'Ihr Altersstruktur-Check'!$P$8:$P$13),0)</f>
        <v>-0.50000000000000011</v>
      </c>
      <c r="AL19" s="4">
        <f ca="1">IF($B19&gt;=15,AK20+LOOKUP($B19,'Ihr Altersstruktur-Check'!$C$9:$C$14,'Ihr Altersstruktur-Check'!$O$8:$O$13)/LOOKUP($B19,'Ihr Altersstruktur-Check'!$C$9:$C$14,'Ihr Altersstruktur-Check'!$P$8:$P$13),0)</f>
        <v>-0.50000000000000011</v>
      </c>
      <c r="AM19" s="4">
        <f ca="1">IF($B19&gt;=15,AL20+LOOKUP($B19,'Ihr Altersstruktur-Check'!$C$9:$C$14,'Ihr Altersstruktur-Check'!$O$8:$O$13)/LOOKUP($B19,'Ihr Altersstruktur-Check'!$C$9:$C$14,'Ihr Altersstruktur-Check'!$P$8:$P$13),0)</f>
        <v>-0.50000000000000011</v>
      </c>
      <c r="AN19" s="4">
        <f ca="1">IF($B19&gt;=15,AM20+LOOKUP($B19,'Ihr Altersstruktur-Check'!$C$9:$C$14,'Ihr Altersstruktur-Check'!$O$8:$O$13)/LOOKUP($B19,'Ihr Altersstruktur-Check'!$C$9:$C$14,'Ihr Altersstruktur-Check'!$P$8:$P$13),0)</f>
        <v>4.4999999999999964</v>
      </c>
      <c r="AO19" s="4">
        <f ca="1">IF($B19&gt;=15,AN20+LOOKUP($B19,'Ihr Altersstruktur-Check'!$C$9:$C$14,'Ihr Altersstruktur-Check'!$O$8:$O$13)/LOOKUP($B19,'Ihr Altersstruktur-Check'!$C$9:$C$14,'Ihr Altersstruktur-Check'!$P$8:$P$13),0)</f>
        <v>0.50000000000000089</v>
      </c>
      <c r="AP19" s="4">
        <f ca="1">IF($B19&gt;=15,AO20+LOOKUP($B19,'Ihr Altersstruktur-Check'!$C$9:$C$14,'Ihr Altersstruktur-Check'!$O$8:$O$13)/LOOKUP($B19,'Ihr Altersstruktur-Check'!$C$9:$C$14,'Ihr Altersstruktur-Check'!$P$8:$P$13),0)</f>
        <v>-0.50000000000000011</v>
      </c>
      <c r="AQ19" s="4">
        <f ca="1">IF($B19&gt;=15,AP20+LOOKUP($B19,'Ihr Altersstruktur-Check'!$C$9:$C$14,'Ihr Altersstruktur-Check'!$O$8:$O$13)/LOOKUP($B19,'Ihr Altersstruktur-Check'!$C$9:$C$14,'Ihr Altersstruktur-Check'!$P$8:$P$13),0)</f>
        <v>-0.50000000000000011</v>
      </c>
      <c r="AR19" s="4">
        <f ca="1">IF($B19&gt;=15,AQ20+LOOKUP($B19,'Ihr Altersstruktur-Check'!$C$9:$C$14,'Ihr Altersstruktur-Check'!$O$8:$O$13)/LOOKUP($B19,'Ihr Altersstruktur-Check'!$C$9:$C$14,'Ihr Altersstruktur-Check'!$P$8:$P$13),0)</f>
        <v>-0.50000000000000011</v>
      </c>
      <c r="AS19" s="4">
        <f ca="1">IF($B19&gt;=15,AR20+LOOKUP($B19,'Ihr Altersstruktur-Check'!$C$9:$C$14,'Ihr Altersstruktur-Check'!$O$8:$O$13)/LOOKUP($B19,'Ihr Altersstruktur-Check'!$C$9:$C$14,'Ihr Altersstruktur-Check'!$P$8:$P$13),0)</f>
        <v>-0.50000000000000011</v>
      </c>
      <c r="AT19" s="4">
        <f ca="1">IF($B19&gt;=15,AS20+LOOKUP($B19,'Ihr Altersstruktur-Check'!$C$9:$C$14,'Ihr Altersstruktur-Check'!$O$8:$O$13)/LOOKUP($B19,'Ihr Altersstruktur-Check'!$C$9:$C$14,'Ihr Altersstruktur-Check'!$P$8:$P$13),0)</f>
        <v>-0.50000000000000011</v>
      </c>
      <c r="AU19" s="4">
        <f ca="1">IF($B19&gt;=15,AT20+LOOKUP($B19,'Ihr Altersstruktur-Check'!$C$9:$C$14,'Ihr Altersstruktur-Check'!$O$8:$O$13)/LOOKUP($B19,'Ihr Altersstruktur-Check'!$C$9:$C$14,'Ihr Altersstruktur-Check'!$P$8:$P$13),0)</f>
        <v>1.5000000000000009</v>
      </c>
      <c r="AV19" s="4">
        <f ca="1">IF($B19&gt;=15,AU20+LOOKUP($B19,'Ihr Altersstruktur-Check'!$C$9:$C$14,'Ihr Altersstruktur-Check'!$O$8:$O$13)/LOOKUP($B19,'Ihr Altersstruktur-Check'!$C$9:$C$14,'Ihr Altersstruktur-Check'!$P$8:$P$13),0)</f>
        <v>-0.50000000000000011</v>
      </c>
      <c r="AW19" s="4">
        <f ca="1">IF($B19&gt;=15,AV20+LOOKUP($B19,'Ihr Altersstruktur-Check'!$C$9:$C$14,'Ihr Altersstruktur-Check'!$O$8:$O$13)/LOOKUP($B19,'Ihr Altersstruktur-Check'!$C$9:$C$14,'Ihr Altersstruktur-Check'!$P$8:$P$13),0)</f>
        <v>-0.50000000000000011</v>
      </c>
      <c r="AX19" s="4">
        <f ca="1">IF($B19&gt;=15,AW20+LOOKUP($B19,'Ihr Altersstruktur-Check'!$C$9:$C$14,'Ihr Altersstruktur-Check'!$O$8:$O$13)/LOOKUP($B19,'Ihr Altersstruktur-Check'!$C$9:$C$14,'Ihr Altersstruktur-Check'!$P$8:$P$13),0)</f>
        <v>4.4999999999999964</v>
      </c>
      <c r="AY19" s="4">
        <f ca="1">IF($B19&gt;=15,AX20+LOOKUP($B19,'Ihr Altersstruktur-Check'!$C$9:$C$14,'Ihr Altersstruktur-Check'!$O$8:$O$13)/LOOKUP($B19,'Ihr Altersstruktur-Check'!$C$9:$C$14,'Ihr Altersstruktur-Check'!$P$8:$P$13),0)</f>
        <v>-0.50000000000000011</v>
      </c>
      <c r="AZ19" s="4">
        <f ca="1">IF($B19&gt;=15,AY20+LOOKUP($B19,'Ihr Altersstruktur-Check'!$C$9:$C$14,'Ihr Altersstruktur-Check'!$O$8:$O$13)/LOOKUP($B19,'Ihr Altersstruktur-Check'!$C$9:$C$14,'Ihr Altersstruktur-Check'!$P$8:$P$13),0)</f>
        <v>-0.50000000000000011</v>
      </c>
      <c r="BA19" s="4">
        <f ca="1">IF($B19&gt;=15,AZ20+LOOKUP($B19,'Ihr Altersstruktur-Check'!$C$9:$C$14,'Ihr Altersstruktur-Check'!$O$8:$O$13)/LOOKUP($B19,'Ihr Altersstruktur-Check'!$C$9:$C$14,'Ihr Altersstruktur-Check'!$P$8:$P$13),0)</f>
        <v>-0.50000000000000011</v>
      </c>
      <c r="BB19" s="4">
        <f ca="1">IF($B19&gt;=15,BA20+LOOKUP($B19,'Ihr Altersstruktur-Check'!$C$9:$C$14,'Ihr Altersstruktur-Check'!$O$8:$O$13)/LOOKUP($B19,'Ihr Altersstruktur-Check'!$C$9:$C$14,'Ihr Altersstruktur-Check'!$P$8:$P$13),0)</f>
        <v>-0.50000000000000011</v>
      </c>
      <c r="BC19" s="4">
        <f ca="1">IF($B19&gt;=15,BB20+LOOKUP($B19,'Ihr Altersstruktur-Check'!$C$9:$C$14,'Ihr Altersstruktur-Check'!$O$8:$O$13)/LOOKUP($B19,'Ihr Altersstruktur-Check'!$C$9:$C$14,'Ihr Altersstruktur-Check'!$P$8:$P$13),0)</f>
        <v>-0.50000000000000011</v>
      </c>
      <c r="BD19" s="4">
        <f ca="1">IF($B19&gt;=15,BC20+LOOKUP($B19,'Ihr Altersstruktur-Check'!$C$9:$C$14,'Ihr Altersstruktur-Check'!$O$8:$O$13)/LOOKUP($B19,'Ihr Altersstruktur-Check'!$C$9:$C$14,'Ihr Altersstruktur-Check'!$P$8:$P$13),0)</f>
        <v>-0.50000000000000011</v>
      </c>
      <c r="BE19" s="4">
        <f ca="1">IF($B19&gt;=15,BD20+LOOKUP($B19,'Ihr Altersstruktur-Check'!$C$9:$C$14,'Ihr Altersstruktur-Check'!$O$8:$O$13)/LOOKUP($B19,'Ihr Altersstruktur-Check'!$C$9:$C$14,'Ihr Altersstruktur-Check'!$P$8:$P$13),0)</f>
        <v>-0.50000000000000011</v>
      </c>
      <c r="BF19" s="4"/>
      <c r="BG19" s="4"/>
    </row>
    <row r="20" spans="1:59" x14ac:dyDescent="0.25">
      <c r="A20">
        <v>1959</v>
      </c>
      <c r="B20">
        <f t="shared" ca="1" si="14"/>
        <v>61</v>
      </c>
      <c r="C20" s="4">
        <f>'Ihr Demografie-Check'!J19</f>
        <v>0</v>
      </c>
      <c r="D20" s="4">
        <f ca="1">IF($B20&gt;=15,C21+LOOKUP($B20,'Ihr Altersstruktur-Check'!$C$9:$C$14,'Ihr Altersstruktur-Check'!$O$8:$O$13)/LOOKUP($B20,'Ihr Altersstruktur-Check'!$C$9:$C$14,'Ihr Altersstruktur-Check'!$P$8:$P$13),0)</f>
        <v>2.5</v>
      </c>
      <c r="E20" s="4">
        <f ca="1">IF($B20&gt;=15,D21+LOOKUP($B20,'Ihr Altersstruktur-Check'!$C$9:$C$14,'Ihr Altersstruktur-Check'!$O$8:$O$13)/LOOKUP($B20,'Ihr Altersstruktur-Check'!$C$9:$C$14,'Ihr Altersstruktur-Check'!$P$8:$P$13),0)</f>
        <v>-1</v>
      </c>
      <c r="F20" s="4">
        <f ca="1">IF($B20&gt;=15,E21+LOOKUP($B20,'Ihr Altersstruktur-Check'!$C$9:$C$14,'Ihr Altersstruktur-Check'!$O$8:$O$13)/LOOKUP($B20,'Ihr Altersstruktur-Check'!$C$9:$C$14,'Ihr Altersstruktur-Check'!$P$8:$P$13),0)</f>
        <v>-0.9</v>
      </c>
      <c r="G20" s="4">
        <f ca="1">IF($B20&gt;=15,F21+LOOKUP($B20,'Ihr Altersstruktur-Check'!$C$9:$C$14,'Ihr Altersstruktur-Check'!$O$8:$O$13)/LOOKUP($B20,'Ihr Altersstruktur-Check'!$C$9:$C$14,'Ihr Altersstruktur-Check'!$P$8:$P$13),0)</f>
        <v>-0.8</v>
      </c>
      <c r="H20" s="4">
        <f ca="1">IF($B20&gt;=15,G21+LOOKUP($B20,'Ihr Altersstruktur-Check'!$C$9:$C$14,'Ihr Altersstruktur-Check'!$O$8:$O$13)/LOOKUP($B20,'Ihr Altersstruktur-Check'!$C$9:$C$14,'Ihr Altersstruktur-Check'!$P$8:$P$13),0)</f>
        <v>0.30000000000000027</v>
      </c>
      <c r="I20" s="4">
        <f ca="1">IF($B20&gt;=15,H21+LOOKUP($B20,'Ihr Altersstruktur-Check'!$C$9:$C$14,'Ihr Altersstruktur-Check'!$O$8:$O$13)/LOOKUP($B20,'Ihr Altersstruktur-Check'!$C$9:$C$14,'Ihr Altersstruktur-Check'!$P$8:$P$13),0)</f>
        <v>0.40000000000000036</v>
      </c>
      <c r="J20" s="4">
        <f ca="1">IF($B20&gt;=15,I21+LOOKUP($B20,'Ihr Altersstruktur-Check'!$C$9:$C$14,'Ihr Altersstruktur-Check'!$O$8:$O$13)/LOOKUP($B20,'Ihr Altersstruktur-Check'!$C$9:$C$14,'Ihr Altersstruktur-Check'!$P$8:$P$13),0)</f>
        <v>0.50000000000000044</v>
      </c>
      <c r="K20" s="4">
        <f ca="1">IF($B20&gt;=15,J21+LOOKUP($B20,'Ihr Altersstruktur-Check'!$C$9:$C$14,'Ihr Altersstruktur-Check'!$O$8:$O$13)/LOOKUP($B20,'Ihr Altersstruktur-Check'!$C$9:$C$14,'Ihr Altersstruktur-Check'!$P$8:$P$13),0)</f>
        <v>-0.4</v>
      </c>
      <c r="L20" s="4">
        <f ca="1">IF($B20&gt;=15,K21+LOOKUP($B20,'Ihr Altersstruktur-Check'!$C$9:$C$14,'Ihr Altersstruktur-Check'!$O$8:$O$13)/LOOKUP($B20,'Ihr Altersstruktur-Check'!$C$9:$C$14,'Ihr Altersstruktur-Check'!$P$8:$P$13),0)</f>
        <v>-0.30000000000000004</v>
      </c>
      <c r="M20" s="4">
        <f ca="1">IF($B20&gt;=15,L21+LOOKUP($B20,'Ihr Altersstruktur-Check'!$C$9:$C$14,'Ihr Altersstruktur-Check'!$O$8:$O$13)/LOOKUP($B20,'Ihr Altersstruktur-Check'!$C$9:$C$14,'Ihr Altersstruktur-Check'!$P$8:$P$13),0)</f>
        <v>-0.20000000000000007</v>
      </c>
      <c r="N20" s="4">
        <f ca="1">IF($B20&gt;=15,M21+LOOKUP($B20,'Ihr Altersstruktur-Check'!$C$9:$C$14,'Ihr Altersstruktur-Check'!$O$8:$O$13)/LOOKUP($B20,'Ihr Altersstruktur-Check'!$C$9:$C$14,'Ihr Altersstruktur-Check'!$P$8:$P$13),0)</f>
        <v>-0.10000000000000009</v>
      </c>
      <c r="O20" s="4">
        <f ca="1">IF($B20&gt;=15,N21+LOOKUP($B20,'Ihr Altersstruktur-Check'!$C$9:$C$14,'Ihr Altersstruktur-Check'!$O$8:$O$13)/LOOKUP($B20,'Ihr Altersstruktur-Check'!$C$9:$C$14,'Ihr Altersstruktur-Check'!$P$8:$P$13),0)</f>
        <v>-1.1102230246251565E-16</v>
      </c>
      <c r="P20" s="4">
        <f ca="1">IF($B20&gt;=15,O21+LOOKUP($B20,'Ihr Altersstruktur-Check'!$C$9:$C$14,'Ihr Altersstruktur-Check'!$O$8:$O$13)/LOOKUP($B20,'Ihr Altersstruktur-Check'!$C$9:$C$14,'Ihr Altersstruktur-Check'!$P$8:$P$13),0)</f>
        <v>3.9999999999999964</v>
      </c>
      <c r="Q20" s="4">
        <f ca="1">IF($B20&gt;=15,P21+LOOKUP($B20,'Ihr Altersstruktur-Check'!$C$9:$C$14,'Ihr Altersstruktur-Check'!$O$8:$O$13)/LOOKUP($B20,'Ihr Altersstruktur-Check'!$C$9:$C$14,'Ihr Altersstruktur-Check'!$P$8:$P$13),0)</f>
        <v>-1.1102230246251565E-16</v>
      </c>
      <c r="R20" s="4">
        <f ca="1">IF($B20&gt;=15,Q21+LOOKUP($B20,'Ihr Altersstruktur-Check'!$C$9:$C$14,'Ihr Altersstruktur-Check'!$O$8:$O$13)/LOOKUP($B20,'Ihr Altersstruktur-Check'!$C$9:$C$14,'Ihr Altersstruktur-Check'!$P$8:$P$13),0)</f>
        <v>-1.1102230246251565E-16</v>
      </c>
      <c r="S20" s="4">
        <f ca="1">IF($B20&gt;=15,R21+LOOKUP($B20,'Ihr Altersstruktur-Check'!$C$9:$C$14,'Ihr Altersstruktur-Check'!$O$8:$O$13)/LOOKUP($B20,'Ihr Altersstruktur-Check'!$C$9:$C$14,'Ihr Altersstruktur-Check'!$P$8:$P$13),0)</f>
        <v>-1.1102230246251565E-16</v>
      </c>
      <c r="T20" s="4">
        <f ca="1">IF($B20&gt;=15,S21+LOOKUP($B20,'Ihr Altersstruktur-Check'!$C$9:$C$14,'Ihr Altersstruktur-Check'!$O$8:$O$13)/LOOKUP($B20,'Ihr Altersstruktur-Check'!$C$9:$C$14,'Ihr Altersstruktur-Check'!$P$8:$P$13),0)</f>
        <v>-1.1102230246251565E-16</v>
      </c>
      <c r="U20" s="4">
        <f ca="1">IF($B20&gt;=15,T21+LOOKUP($B20,'Ihr Altersstruktur-Check'!$C$9:$C$14,'Ihr Altersstruktur-Check'!$O$8:$O$13)/LOOKUP($B20,'Ihr Altersstruktur-Check'!$C$9:$C$14,'Ihr Altersstruktur-Check'!$P$8:$P$13),0)</f>
        <v>-1.1102230246251565E-16</v>
      </c>
      <c r="V20" s="4">
        <f ca="1">IF($B20&gt;=15,U21+LOOKUP($B20,'Ihr Altersstruktur-Check'!$C$9:$C$14,'Ihr Altersstruktur-Check'!$O$8:$O$13)/LOOKUP($B20,'Ihr Altersstruktur-Check'!$C$9:$C$14,'Ihr Altersstruktur-Check'!$P$8:$P$13),0)</f>
        <v>99.999999999999943</v>
      </c>
      <c r="W20" s="4">
        <f ca="1">IF($B20&gt;=15,V21+LOOKUP($B20,'Ihr Altersstruktur-Check'!$C$9:$C$14,'Ihr Altersstruktur-Check'!$O$8:$O$13)/LOOKUP($B20,'Ihr Altersstruktur-Check'!$C$9:$C$14,'Ihr Altersstruktur-Check'!$P$8:$P$13),0)</f>
        <v>5.9999999999999964</v>
      </c>
      <c r="X20" s="4">
        <f ca="1">IF($B20&gt;=15,W21+LOOKUP($B20,'Ihr Altersstruktur-Check'!$C$9:$C$14,'Ihr Altersstruktur-Check'!$O$8:$O$13)/LOOKUP($B20,'Ihr Altersstruktur-Check'!$C$9:$C$14,'Ihr Altersstruktur-Check'!$P$8:$P$13),0)</f>
        <v>4.9999999999999964</v>
      </c>
      <c r="Y20" s="4">
        <f ca="1">IF($B20&gt;=15,X21+LOOKUP($B20,'Ihr Altersstruktur-Check'!$C$9:$C$14,'Ihr Altersstruktur-Check'!$O$8:$O$13)/LOOKUP($B20,'Ihr Altersstruktur-Check'!$C$9:$C$14,'Ihr Altersstruktur-Check'!$P$8:$P$13),0)</f>
        <v>3.9999999999999964</v>
      </c>
      <c r="Z20" s="4">
        <f ca="1">IF($B20&gt;=15,Y21+LOOKUP($B20,'Ihr Altersstruktur-Check'!$C$9:$C$14,'Ihr Altersstruktur-Check'!$O$8:$O$13)/LOOKUP($B20,'Ihr Altersstruktur-Check'!$C$9:$C$14,'Ihr Altersstruktur-Check'!$P$8:$P$13),0)</f>
        <v>3.0000000000000009</v>
      </c>
      <c r="AA20" s="4">
        <f ca="1">IF($B20&gt;=15,Z21+LOOKUP($B20,'Ihr Altersstruktur-Check'!$C$9:$C$14,'Ihr Altersstruktur-Check'!$O$8:$O$13)/LOOKUP($B20,'Ihr Altersstruktur-Check'!$C$9:$C$14,'Ihr Altersstruktur-Check'!$P$8:$P$13),0)</f>
        <v>2.0000000000000009</v>
      </c>
      <c r="AB20" s="4">
        <f ca="1">IF($B20&gt;=15,AA21+LOOKUP($B20,'Ihr Altersstruktur-Check'!$C$9:$C$14,'Ihr Altersstruktur-Check'!$O$8:$O$13)/LOOKUP($B20,'Ihr Altersstruktur-Check'!$C$9:$C$14,'Ihr Altersstruktur-Check'!$P$8:$P$13),0)</f>
        <v>1.0000000000000009</v>
      </c>
      <c r="AC20" s="4">
        <f ca="1">IF($B20&gt;=15,AB21+LOOKUP($B20,'Ihr Altersstruktur-Check'!$C$9:$C$14,'Ihr Altersstruktur-Check'!$O$8:$O$13)/LOOKUP($B20,'Ihr Altersstruktur-Check'!$C$9:$C$14,'Ihr Altersstruktur-Check'!$P$8:$P$13),0)</f>
        <v>-1.1102230246251565E-16</v>
      </c>
      <c r="AD20" s="4">
        <f ca="1">IF($B20&gt;=15,AC21+LOOKUP($B20,'Ihr Altersstruktur-Check'!$C$9:$C$14,'Ihr Altersstruktur-Check'!$O$8:$O$13)/LOOKUP($B20,'Ihr Altersstruktur-Check'!$C$9:$C$14,'Ihr Altersstruktur-Check'!$P$8:$P$13),0)</f>
        <v>-1.1102230246251565E-16</v>
      </c>
      <c r="AE20" s="4">
        <f ca="1">IF($B20&gt;=15,AD21+LOOKUP($B20,'Ihr Altersstruktur-Check'!$C$9:$C$14,'Ihr Altersstruktur-Check'!$O$8:$O$13)/LOOKUP($B20,'Ihr Altersstruktur-Check'!$C$9:$C$14,'Ihr Altersstruktur-Check'!$P$8:$P$13),0)</f>
        <v>-1.1102230246251565E-16</v>
      </c>
      <c r="AF20" s="4">
        <f ca="1">IF($B20&gt;=15,AE21+LOOKUP($B20,'Ihr Altersstruktur-Check'!$C$9:$C$14,'Ihr Altersstruktur-Check'!$O$8:$O$13)/LOOKUP($B20,'Ihr Altersstruktur-Check'!$C$9:$C$14,'Ihr Altersstruktur-Check'!$P$8:$P$13),0)</f>
        <v>4.9999999999999964</v>
      </c>
      <c r="AG20" s="4">
        <f ca="1">IF($B20&gt;=15,AF21+LOOKUP($B20,'Ihr Altersstruktur-Check'!$C$9:$C$14,'Ihr Altersstruktur-Check'!$O$8:$O$13)/LOOKUP($B20,'Ihr Altersstruktur-Check'!$C$9:$C$14,'Ihr Altersstruktur-Check'!$P$8:$P$13),0)</f>
        <v>-1.1102230246251565E-16</v>
      </c>
      <c r="AH20" s="4">
        <f ca="1">IF($B20&gt;=15,AG21+LOOKUP($B20,'Ihr Altersstruktur-Check'!$C$9:$C$14,'Ihr Altersstruktur-Check'!$O$8:$O$13)/LOOKUP($B20,'Ihr Altersstruktur-Check'!$C$9:$C$14,'Ihr Altersstruktur-Check'!$P$8:$P$13),0)</f>
        <v>-1.1102230246251565E-16</v>
      </c>
      <c r="AI20" s="4">
        <f ca="1">IF($B20&gt;=15,AH21+LOOKUP($B20,'Ihr Altersstruktur-Check'!$C$9:$C$14,'Ihr Altersstruktur-Check'!$O$8:$O$13)/LOOKUP($B20,'Ihr Altersstruktur-Check'!$C$9:$C$14,'Ihr Altersstruktur-Check'!$P$8:$P$13),0)</f>
        <v>-1.1102230246251565E-16</v>
      </c>
      <c r="AJ20" s="4">
        <f ca="1">IF($B20&gt;=15,AI21+LOOKUP($B20,'Ihr Altersstruktur-Check'!$C$9:$C$14,'Ihr Altersstruktur-Check'!$O$8:$O$13)/LOOKUP($B20,'Ihr Altersstruktur-Check'!$C$9:$C$14,'Ihr Altersstruktur-Check'!$P$8:$P$13),0)</f>
        <v>-1.1102230246251565E-16</v>
      </c>
      <c r="AK20" s="4">
        <f ca="1">IF($B20&gt;=15,AJ21+LOOKUP($B20,'Ihr Altersstruktur-Check'!$C$9:$C$14,'Ihr Altersstruktur-Check'!$O$8:$O$13)/LOOKUP($B20,'Ihr Altersstruktur-Check'!$C$9:$C$14,'Ihr Altersstruktur-Check'!$P$8:$P$13),0)</f>
        <v>-1.1102230246251565E-16</v>
      </c>
      <c r="AL20" s="4">
        <f ca="1">IF($B20&gt;=15,AK21+LOOKUP($B20,'Ihr Altersstruktur-Check'!$C$9:$C$14,'Ihr Altersstruktur-Check'!$O$8:$O$13)/LOOKUP($B20,'Ihr Altersstruktur-Check'!$C$9:$C$14,'Ihr Altersstruktur-Check'!$P$8:$P$13),0)</f>
        <v>-1.1102230246251565E-16</v>
      </c>
      <c r="AM20" s="4">
        <f ca="1">IF($B20&gt;=15,AL21+LOOKUP($B20,'Ihr Altersstruktur-Check'!$C$9:$C$14,'Ihr Altersstruktur-Check'!$O$8:$O$13)/LOOKUP($B20,'Ihr Altersstruktur-Check'!$C$9:$C$14,'Ihr Altersstruktur-Check'!$P$8:$P$13),0)</f>
        <v>4.9999999999999964</v>
      </c>
      <c r="AN20" s="4">
        <f ca="1">IF($B20&gt;=15,AM21+LOOKUP($B20,'Ihr Altersstruktur-Check'!$C$9:$C$14,'Ihr Altersstruktur-Check'!$O$8:$O$13)/LOOKUP($B20,'Ihr Altersstruktur-Check'!$C$9:$C$14,'Ihr Altersstruktur-Check'!$P$8:$P$13),0)</f>
        <v>1.0000000000000009</v>
      </c>
      <c r="AO20" s="4">
        <f ca="1">IF($B20&gt;=15,AN21+LOOKUP($B20,'Ihr Altersstruktur-Check'!$C$9:$C$14,'Ihr Altersstruktur-Check'!$O$8:$O$13)/LOOKUP($B20,'Ihr Altersstruktur-Check'!$C$9:$C$14,'Ihr Altersstruktur-Check'!$P$8:$P$13),0)</f>
        <v>-1.1102230246251565E-16</v>
      </c>
      <c r="AP20" s="4">
        <f ca="1">IF($B20&gt;=15,AO21+LOOKUP($B20,'Ihr Altersstruktur-Check'!$C$9:$C$14,'Ihr Altersstruktur-Check'!$O$8:$O$13)/LOOKUP($B20,'Ihr Altersstruktur-Check'!$C$9:$C$14,'Ihr Altersstruktur-Check'!$P$8:$P$13),0)</f>
        <v>-1.1102230246251565E-16</v>
      </c>
      <c r="AQ20" s="4">
        <f ca="1">IF($B20&gt;=15,AP21+LOOKUP($B20,'Ihr Altersstruktur-Check'!$C$9:$C$14,'Ihr Altersstruktur-Check'!$O$8:$O$13)/LOOKUP($B20,'Ihr Altersstruktur-Check'!$C$9:$C$14,'Ihr Altersstruktur-Check'!$P$8:$P$13),0)</f>
        <v>-1.1102230246251565E-16</v>
      </c>
      <c r="AR20" s="4">
        <f ca="1">IF($B20&gt;=15,AQ21+LOOKUP($B20,'Ihr Altersstruktur-Check'!$C$9:$C$14,'Ihr Altersstruktur-Check'!$O$8:$O$13)/LOOKUP($B20,'Ihr Altersstruktur-Check'!$C$9:$C$14,'Ihr Altersstruktur-Check'!$P$8:$P$13),0)</f>
        <v>-1.1102230246251565E-16</v>
      </c>
      <c r="AS20" s="4">
        <f ca="1">IF($B20&gt;=15,AR21+LOOKUP($B20,'Ihr Altersstruktur-Check'!$C$9:$C$14,'Ihr Altersstruktur-Check'!$O$8:$O$13)/LOOKUP($B20,'Ihr Altersstruktur-Check'!$C$9:$C$14,'Ihr Altersstruktur-Check'!$P$8:$P$13),0)</f>
        <v>-1.1102230246251565E-16</v>
      </c>
      <c r="AT20" s="4">
        <f ca="1">IF($B20&gt;=15,AS21+LOOKUP($B20,'Ihr Altersstruktur-Check'!$C$9:$C$14,'Ihr Altersstruktur-Check'!$O$8:$O$13)/LOOKUP($B20,'Ihr Altersstruktur-Check'!$C$9:$C$14,'Ihr Altersstruktur-Check'!$P$8:$P$13),0)</f>
        <v>2.0000000000000009</v>
      </c>
      <c r="AU20" s="4">
        <f ca="1">IF($B20&gt;=15,AT21+LOOKUP($B20,'Ihr Altersstruktur-Check'!$C$9:$C$14,'Ihr Altersstruktur-Check'!$O$8:$O$13)/LOOKUP($B20,'Ihr Altersstruktur-Check'!$C$9:$C$14,'Ihr Altersstruktur-Check'!$P$8:$P$13),0)</f>
        <v>-1.1102230246251565E-16</v>
      </c>
      <c r="AV20" s="4">
        <f ca="1">IF($B20&gt;=15,AU21+LOOKUP($B20,'Ihr Altersstruktur-Check'!$C$9:$C$14,'Ihr Altersstruktur-Check'!$O$8:$O$13)/LOOKUP($B20,'Ihr Altersstruktur-Check'!$C$9:$C$14,'Ihr Altersstruktur-Check'!$P$8:$P$13),0)</f>
        <v>-1.1102230246251565E-16</v>
      </c>
      <c r="AW20" s="4">
        <f ca="1">IF($B20&gt;=15,AV21+LOOKUP($B20,'Ihr Altersstruktur-Check'!$C$9:$C$14,'Ihr Altersstruktur-Check'!$O$8:$O$13)/LOOKUP($B20,'Ihr Altersstruktur-Check'!$C$9:$C$14,'Ihr Altersstruktur-Check'!$P$8:$P$13),0)</f>
        <v>4.9999999999999964</v>
      </c>
      <c r="AX20" s="4">
        <f ca="1">IF($B20&gt;=15,AW21+LOOKUP($B20,'Ihr Altersstruktur-Check'!$C$9:$C$14,'Ihr Altersstruktur-Check'!$O$8:$O$13)/LOOKUP($B20,'Ihr Altersstruktur-Check'!$C$9:$C$14,'Ihr Altersstruktur-Check'!$P$8:$P$13),0)</f>
        <v>-1.1102230246251565E-16</v>
      </c>
      <c r="AY20" s="4">
        <f ca="1">IF($B20&gt;=15,AX21+LOOKUP($B20,'Ihr Altersstruktur-Check'!$C$9:$C$14,'Ihr Altersstruktur-Check'!$O$8:$O$13)/LOOKUP($B20,'Ihr Altersstruktur-Check'!$C$9:$C$14,'Ihr Altersstruktur-Check'!$P$8:$P$13),0)</f>
        <v>-1.1102230246251565E-16</v>
      </c>
      <c r="AZ20" s="4">
        <f ca="1">IF($B20&gt;=15,AY21+LOOKUP($B20,'Ihr Altersstruktur-Check'!$C$9:$C$14,'Ihr Altersstruktur-Check'!$O$8:$O$13)/LOOKUP($B20,'Ihr Altersstruktur-Check'!$C$9:$C$14,'Ihr Altersstruktur-Check'!$P$8:$P$13),0)</f>
        <v>-1.1102230246251565E-16</v>
      </c>
      <c r="BA20" s="4">
        <f ca="1">IF($B20&gt;=15,AZ21+LOOKUP($B20,'Ihr Altersstruktur-Check'!$C$9:$C$14,'Ihr Altersstruktur-Check'!$O$8:$O$13)/LOOKUP($B20,'Ihr Altersstruktur-Check'!$C$9:$C$14,'Ihr Altersstruktur-Check'!$P$8:$P$13),0)</f>
        <v>-1.1102230246251565E-16</v>
      </c>
      <c r="BB20" s="4">
        <f ca="1">IF($B20&gt;=15,BA21+LOOKUP($B20,'Ihr Altersstruktur-Check'!$C$9:$C$14,'Ihr Altersstruktur-Check'!$O$8:$O$13)/LOOKUP($B20,'Ihr Altersstruktur-Check'!$C$9:$C$14,'Ihr Altersstruktur-Check'!$P$8:$P$13),0)</f>
        <v>-1.1102230246251565E-16</v>
      </c>
      <c r="BC20" s="4">
        <f ca="1">IF($B20&gt;=15,BB21+LOOKUP($B20,'Ihr Altersstruktur-Check'!$C$9:$C$14,'Ihr Altersstruktur-Check'!$O$8:$O$13)/LOOKUP($B20,'Ihr Altersstruktur-Check'!$C$9:$C$14,'Ihr Altersstruktur-Check'!$P$8:$P$13),0)</f>
        <v>-1.1102230246251565E-16</v>
      </c>
      <c r="BD20" s="4">
        <f ca="1">IF($B20&gt;=15,BC21+LOOKUP($B20,'Ihr Altersstruktur-Check'!$C$9:$C$14,'Ihr Altersstruktur-Check'!$O$8:$O$13)/LOOKUP($B20,'Ihr Altersstruktur-Check'!$C$9:$C$14,'Ihr Altersstruktur-Check'!$P$8:$P$13),0)</f>
        <v>-1.1102230246251565E-16</v>
      </c>
      <c r="BE20" s="4">
        <f ca="1">IF($B20&gt;=15,BD21+LOOKUP($B20,'Ihr Altersstruktur-Check'!$C$9:$C$14,'Ihr Altersstruktur-Check'!$O$8:$O$13)/LOOKUP($B20,'Ihr Altersstruktur-Check'!$C$9:$C$14,'Ihr Altersstruktur-Check'!$P$8:$P$13),0)</f>
        <v>-1.1102230246251565E-16</v>
      </c>
      <c r="BF20" s="4"/>
      <c r="BG20" s="4"/>
    </row>
    <row r="21" spans="1:59" x14ac:dyDescent="0.25">
      <c r="A21">
        <v>1960</v>
      </c>
      <c r="B21">
        <f t="shared" ca="1" si="14"/>
        <v>60</v>
      </c>
      <c r="C21" s="4">
        <f>'Ihr Demografie-Check'!J18</f>
        <v>3</v>
      </c>
      <c r="D21" s="4">
        <f ca="1">IF($B21&gt;=15,C22+LOOKUP($B21,'Ihr Altersstruktur-Check'!$C$9:$C$14,'Ihr Altersstruktur-Check'!$O$8:$O$13)/LOOKUP($B21,'Ihr Altersstruktur-Check'!$C$9:$C$14,'Ihr Altersstruktur-Check'!$P$8:$P$13),0)</f>
        <v>-0.5</v>
      </c>
      <c r="E21" s="4">
        <f ca="1">IF($B21&gt;=15,D22+LOOKUP($B21,'Ihr Altersstruktur-Check'!$C$9:$C$14,'Ihr Altersstruktur-Check'!$O$8:$O$13)/LOOKUP($B21,'Ihr Altersstruktur-Check'!$C$9:$C$14,'Ihr Altersstruktur-Check'!$P$8:$P$13),0)</f>
        <v>-0.4</v>
      </c>
      <c r="F21" s="4">
        <f ca="1">IF($B21&gt;=15,E22+LOOKUP($B21,'Ihr Altersstruktur-Check'!$C$9:$C$14,'Ihr Altersstruktur-Check'!$O$8:$O$13)/LOOKUP($B21,'Ihr Altersstruktur-Check'!$C$9:$C$14,'Ihr Altersstruktur-Check'!$P$8:$P$13),0)</f>
        <v>-0.3</v>
      </c>
      <c r="G21" s="4">
        <f ca="1">IF($B21&gt;=15,F22+LOOKUP($B21,'Ihr Altersstruktur-Check'!$C$9:$C$14,'Ihr Altersstruktur-Check'!$O$8:$O$13)/LOOKUP($B21,'Ihr Altersstruktur-Check'!$C$9:$C$14,'Ihr Altersstruktur-Check'!$P$8:$P$13),0)</f>
        <v>0.80000000000000027</v>
      </c>
      <c r="H21" s="4">
        <f ca="1">IF($B21&gt;=15,G22+LOOKUP($B21,'Ihr Altersstruktur-Check'!$C$9:$C$14,'Ihr Altersstruktur-Check'!$O$8:$O$13)/LOOKUP($B21,'Ihr Altersstruktur-Check'!$C$9:$C$14,'Ihr Altersstruktur-Check'!$P$8:$P$13),0)</f>
        <v>0.90000000000000036</v>
      </c>
      <c r="I21" s="4">
        <f ca="1">IF($B21&gt;=15,H22+LOOKUP($B21,'Ihr Altersstruktur-Check'!$C$9:$C$14,'Ihr Altersstruktur-Check'!$O$8:$O$13)/LOOKUP($B21,'Ihr Altersstruktur-Check'!$C$9:$C$14,'Ihr Altersstruktur-Check'!$P$8:$P$13),0)</f>
        <v>1.0000000000000004</v>
      </c>
      <c r="J21" s="4">
        <f ca="1">IF($B21&gt;=15,I22+LOOKUP($B21,'Ihr Altersstruktur-Check'!$C$9:$C$14,'Ihr Altersstruktur-Check'!$O$8:$O$13)/LOOKUP($B21,'Ihr Altersstruktur-Check'!$C$9:$C$14,'Ihr Altersstruktur-Check'!$P$8:$P$13),0)</f>
        <v>9.9999999999999978E-2</v>
      </c>
      <c r="K21" s="4">
        <f ca="1">IF($B21&gt;=15,J22+LOOKUP($B21,'Ihr Altersstruktur-Check'!$C$9:$C$14,'Ihr Altersstruktur-Check'!$O$8:$O$13)/LOOKUP($B21,'Ihr Altersstruktur-Check'!$C$9:$C$14,'Ihr Altersstruktur-Check'!$P$8:$P$13),0)</f>
        <v>0.19999999999999996</v>
      </c>
      <c r="L21" s="4">
        <f ca="1">IF($B21&gt;=15,K22+LOOKUP($B21,'Ihr Altersstruktur-Check'!$C$9:$C$14,'Ihr Altersstruktur-Check'!$O$8:$O$13)/LOOKUP($B21,'Ihr Altersstruktur-Check'!$C$9:$C$14,'Ihr Altersstruktur-Check'!$P$8:$P$13),0)</f>
        <v>0.29999999999999993</v>
      </c>
      <c r="M21" s="4">
        <f ca="1">IF($B21&gt;=15,L22+LOOKUP($B21,'Ihr Altersstruktur-Check'!$C$9:$C$14,'Ihr Altersstruktur-Check'!$O$8:$O$13)/LOOKUP($B21,'Ihr Altersstruktur-Check'!$C$9:$C$14,'Ihr Altersstruktur-Check'!$P$8:$P$13),0)</f>
        <v>0.39999999999999991</v>
      </c>
      <c r="N21" s="4">
        <f ca="1">IF($B21&gt;=15,M22+LOOKUP($B21,'Ihr Altersstruktur-Check'!$C$9:$C$14,'Ihr Altersstruktur-Check'!$O$8:$O$13)/LOOKUP($B21,'Ihr Altersstruktur-Check'!$C$9:$C$14,'Ihr Altersstruktur-Check'!$P$8:$P$13),0)</f>
        <v>0.49999999999999989</v>
      </c>
      <c r="O21" s="4">
        <f ca="1">IF($B21&gt;=15,N22+LOOKUP($B21,'Ihr Altersstruktur-Check'!$C$9:$C$14,'Ihr Altersstruktur-Check'!$O$8:$O$13)/LOOKUP($B21,'Ihr Altersstruktur-Check'!$C$9:$C$14,'Ihr Altersstruktur-Check'!$P$8:$P$13),0)</f>
        <v>4.4999999999999964</v>
      </c>
      <c r="P21" s="4">
        <f ca="1">IF($B21&gt;=15,O22+LOOKUP($B21,'Ihr Altersstruktur-Check'!$C$9:$C$14,'Ihr Altersstruktur-Check'!$O$8:$O$13)/LOOKUP($B21,'Ihr Altersstruktur-Check'!$C$9:$C$14,'Ihr Altersstruktur-Check'!$P$8:$P$13),0)</f>
        <v>0.49999999999999989</v>
      </c>
      <c r="Q21" s="4">
        <f ca="1">IF($B21&gt;=15,P22+LOOKUP($B21,'Ihr Altersstruktur-Check'!$C$9:$C$14,'Ihr Altersstruktur-Check'!$O$8:$O$13)/LOOKUP($B21,'Ihr Altersstruktur-Check'!$C$9:$C$14,'Ihr Altersstruktur-Check'!$P$8:$P$13),0)</f>
        <v>0.49999999999999989</v>
      </c>
      <c r="R21" s="4">
        <f ca="1">IF($B21&gt;=15,Q22+LOOKUP($B21,'Ihr Altersstruktur-Check'!$C$9:$C$14,'Ihr Altersstruktur-Check'!$O$8:$O$13)/LOOKUP($B21,'Ihr Altersstruktur-Check'!$C$9:$C$14,'Ihr Altersstruktur-Check'!$P$8:$P$13),0)</f>
        <v>0.49999999999999989</v>
      </c>
      <c r="S21" s="4">
        <f ca="1">IF($B21&gt;=15,R22+LOOKUP($B21,'Ihr Altersstruktur-Check'!$C$9:$C$14,'Ihr Altersstruktur-Check'!$O$8:$O$13)/LOOKUP($B21,'Ihr Altersstruktur-Check'!$C$9:$C$14,'Ihr Altersstruktur-Check'!$P$8:$P$13),0)</f>
        <v>0.49999999999999989</v>
      </c>
      <c r="T21" s="4">
        <f ca="1">IF($B21&gt;=15,S22+LOOKUP($B21,'Ihr Altersstruktur-Check'!$C$9:$C$14,'Ihr Altersstruktur-Check'!$O$8:$O$13)/LOOKUP($B21,'Ihr Altersstruktur-Check'!$C$9:$C$14,'Ihr Altersstruktur-Check'!$P$8:$P$13),0)</f>
        <v>0.49999999999999989</v>
      </c>
      <c r="U21" s="4">
        <f ca="1">IF($B21&gt;=15,T22+LOOKUP($B21,'Ihr Altersstruktur-Check'!$C$9:$C$14,'Ihr Altersstruktur-Check'!$O$8:$O$13)/LOOKUP($B21,'Ihr Altersstruktur-Check'!$C$9:$C$14,'Ihr Altersstruktur-Check'!$P$8:$P$13),0)</f>
        <v>100.49999999999994</v>
      </c>
      <c r="V21" s="4">
        <f ca="1">IF($B21&gt;=15,U22+LOOKUP($B21,'Ihr Altersstruktur-Check'!$C$9:$C$14,'Ihr Altersstruktur-Check'!$O$8:$O$13)/LOOKUP($B21,'Ihr Altersstruktur-Check'!$C$9:$C$14,'Ihr Altersstruktur-Check'!$P$8:$P$13),0)</f>
        <v>6.4999999999999964</v>
      </c>
      <c r="W21" s="4">
        <f ca="1">IF($B21&gt;=15,V22+LOOKUP($B21,'Ihr Altersstruktur-Check'!$C$9:$C$14,'Ihr Altersstruktur-Check'!$O$8:$O$13)/LOOKUP($B21,'Ihr Altersstruktur-Check'!$C$9:$C$14,'Ihr Altersstruktur-Check'!$P$8:$P$13),0)</f>
        <v>5.4999999999999964</v>
      </c>
      <c r="X21" s="4">
        <f ca="1">IF($B21&gt;=15,W22+LOOKUP($B21,'Ihr Altersstruktur-Check'!$C$9:$C$14,'Ihr Altersstruktur-Check'!$O$8:$O$13)/LOOKUP($B21,'Ihr Altersstruktur-Check'!$C$9:$C$14,'Ihr Altersstruktur-Check'!$P$8:$P$13),0)</f>
        <v>4.4999999999999964</v>
      </c>
      <c r="Y21" s="4">
        <f ca="1">IF($B21&gt;=15,X22+LOOKUP($B21,'Ihr Altersstruktur-Check'!$C$9:$C$14,'Ihr Altersstruktur-Check'!$O$8:$O$13)/LOOKUP($B21,'Ihr Altersstruktur-Check'!$C$9:$C$14,'Ihr Altersstruktur-Check'!$P$8:$P$13),0)</f>
        <v>3.5000000000000009</v>
      </c>
      <c r="Z21" s="4">
        <f ca="1">IF($B21&gt;=15,Y22+LOOKUP($B21,'Ihr Altersstruktur-Check'!$C$9:$C$14,'Ihr Altersstruktur-Check'!$O$8:$O$13)/LOOKUP($B21,'Ihr Altersstruktur-Check'!$C$9:$C$14,'Ihr Altersstruktur-Check'!$P$8:$P$13),0)</f>
        <v>2.5000000000000009</v>
      </c>
      <c r="AA21" s="4">
        <f ca="1">IF($B21&gt;=15,Z22+LOOKUP($B21,'Ihr Altersstruktur-Check'!$C$9:$C$14,'Ihr Altersstruktur-Check'!$O$8:$O$13)/LOOKUP($B21,'Ihr Altersstruktur-Check'!$C$9:$C$14,'Ihr Altersstruktur-Check'!$P$8:$P$13),0)</f>
        <v>1.5000000000000009</v>
      </c>
      <c r="AB21" s="4">
        <f ca="1">IF($B21&gt;=15,AA22+LOOKUP($B21,'Ihr Altersstruktur-Check'!$C$9:$C$14,'Ihr Altersstruktur-Check'!$O$8:$O$13)/LOOKUP($B21,'Ihr Altersstruktur-Check'!$C$9:$C$14,'Ihr Altersstruktur-Check'!$P$8:$P$13),0)</f>
        <v>0.49999999999999989</v>
      </c>
      <c r="AC21" s="4">
        <f ca="1">IF($B21&gt;=15,AB22+LOOKUP($B21,'Ihr Altersstruktur-Check'!$C$9:$C$14,'Ihr Altersstruktur-Check'!$O$8:$O$13)/LOOKUP($B21,'Ihr Altersstruktur-Check'!$C$9:$C$14,'Ihr Altersstruktur-Check'!$P$8:$P$13),0)</f>
        <v>0.49999999999999989</v>
      </c>
      <c r="AD21" s="4">
        <f ca="1">IF($B21&gt;=15,AC22+LOOKUP($B21,'Ihr Altersstruktur-Check'!$C$9:$C$14,'Ihr Altersstruktur-Check'!$O$8:$O$13)/LOOKUP($B21,'Ihr Altersstruktur-Check'!$C$9:$C$14,'Ihr Altersstruktur-Check'!$P$8:$P$13),0)</f>
        <v>0.49999999999999989</v>
      </c>
      <c r="AE21" s="4">
        <f ca="1">IF($B21&gt;=15,AD22+LOOKUP($B21,'Ihr Altersstruktur-Check'!$C$9:$C$14,'Ihr Altersstruktur-Check'!$O$8:$O$13)/LOOKUP($B21,'Ihr Altersstruktur-Check'!$C$9:$C$14,'Ihr Altersstruktur-Check'!$P$8:$P$13),0)</f>
        <v>5.4999999999999964</v>
      </c>
      <c r="AF21" s="4">
        <f ca="1">IF($B21&gt;=15,AE22+LOOKUP($B21,'Ihr Altersstruktur-Check'!$C$9:$C$14,'Ihr Altersstruktur-Check'!$O$8:$O$13)/LOOKUP($B21,'Ihr Altersstruktur-Check'!$C$9:$C$14,'Ihr Altersstruktur-Check'!$P$8:$P$13),0)</f>
        <v>0.49999999999999989</v>
      </c>
      <c r="AG21" s="4">
        <f ca="1">IF($B21&gt;=15,AF22+LOOKUP($B21,'Ihr Altersstruktur-Check'!$C$9:$C$14,'Ihr Altersstruktur-Check'!$O$8:$O$13)/LOOKUP($B21,'Ihr Altersstruktur-Check'!$C$9:$C$14,'Ihr Altersstruktur-Check'!$P$8:$P$13),0)</f>
        <v>0.49999999999999989</v>
      </c>
      <c r="AH21" s="4">
        <f ca="1">IF($B21&gt;=15,AG22+LOOKUP($B21,'Ihr Altersstruktur-Check'!$C$9:$C$14,'Ihr Altersstruktur-Check'!$O$8:$O$13)/LOOKUP($B21,'Ihr Altersstruktur-Check'!$C$9:$C$14,'Ihr Altersstruktur-Check'!$P$8:$P$13),0)</f>
        <v>0.49999999999999989</v>
      </c>
      <c r="AI21" s="4">
        <f ca="1">IF($B21&gt;=15,AH22+LOOKUP($B21,'Ihr Altersstruktur-Check'!$C$9:$C$14,'Ihr Altersstruktur-Check'!$O$8:$O$13)/LOOKUP($B21,'Ihr Altersstruktur-Check'!$C$9:$C$14,'Ihr Altersstruktur-Check'!$P$8:$P$13),0)</f>
        <v>0.49999999999999989</v>
      </c>
      <c r="AJ21" s="4">
        <f ca="1">IF($B21&gt;=15,AI22+LOOKUP($B21,'Ihr Altersstruktur-Check'!$C$9:$C$14,'Ihr Altersstruktur-Check'!$O$8:$O$13)/LOOKUP($B21,'Ihr Altersstruktur-Check'!$C$9:$C$14,'Ihr Altersstruktur-Check'!$P$8:$P$13),0)</f>
        <v>0.49999999999999989</v>
      </c>
      <c r="AK21" s="4">
        <f ca="1">IF($B21&gt;=15,AJ22+LOOKUP($B21,'Ihr Altersstruktur-Check'!$C$9:$C$14,'Ihr Altersstruktur-Check'!$O$8:$O$13)/LOOKUP($B21,'Ihr Altersstruktur-Check'!$C$9:$C$14,'Ihr Altersstruktur-Check'!$P$8:$P$13),0)</f>
        <v>0.49999999999999989</v>
      </c>
      <c r="AL21" s="4">
        <f ca="1">IF($B21&gt;=15,AK22+LOOKUP($B21,'Ihr Altersstruktur-Check'!$C$9:$C$14,'Ihr Altersstruktur-Check'!$O$8:$O$13)/LOOKUP($B21,'Ihr Altersstruktur-Check'!$C$9:$C$14,'Ihr Altersstruktur-Check'!$P$8:$P$13),0)</f>
        <v>5.4999999999999964</v>
      </c>
      <c r="AM21" s="4">
        <f ca="1">IF($B21&gt;=15,AL22+LOOKUP($B21,'Ihr Altersstruktur-Check'!$C$9:$C$14,'Ihr Altersstruktur-Check'!$O$8:$O$13)/LOOKUP($B21,'Ihr Altersstruktur-Check'!$C$9:$C$14,'Ihr Altersstruktur-Check'!$P$8:$P$13),0)</f>
        <v>1.5000000000000009</v>
      </c>
      <c r="AN21" s="4">
        <f ca="1">IF($B21&gt;=15,AM22+LOOKUP($B21,'Ihr Altersstruktur-Check'!$C$9:$C$14,'Ihr Altersstruktur-Check'!$O$8:$O$13)/LOOKUP($B21,'Ihr Altersstruktur-Check'!$C$9:$C$14,'Ihr Altersstruktur-Check'!$P$8:$P$13),0)</f>
        <v>0.49999999999999989</v>
      </c>
      <c r="AO21" s="4">
        <f ca="1">IF($B21&gt;=15,AN22+LOOKUP($B21,'Ihr Altersstruktur-Check'!$C$9:$C$14,'Ihr Altersstruktur-Check'!$O$8:$O$13)/LOOKUP($B21,'Ihr Altersstruktur-Check'!$C$9:$C$14,'Ihr Altersstruktur-Check'!$P$8:$P$13),0)</f>
        <v>0.49999999999999989</v>
      </c>
      <c r="AP21" s="4">
        <f ca="1">IF($B21&gt;=15,AO22+LOOKUP($B21,'Ihr Altersstruktur-Check'!$C$9:$C$14,'Ihr Altersstruktur-Check'!$O$8:$O$13)/LOOKUP($B21,'Ihr Altersstruktur-Check'!$C$9:$C$14,'Ihr Altersstruktur-Check'!$P$8:$P$13),0)</f>
        <v>0.49999999999999989</v>
      </c>
      <c r="AQ21" s="4">
        <f ca="1">IF($B21&gt;=15,AP22+LOOKUP($B21,'Ihr Altersstruktur-Check'!$C$9:$C$14,'Ihr Altersstruktur-Check'!$O$8:$O$13)/LOOKUP($B21,'Ihr Altersstruktur-Check'!$C$9:$C$14,'Ihr Altersstruktur-Check'!$P$8:$P$13),0)</f>
        <v>0.49999999999999989</v>
      </c>
      <c r="AR21" s="4">
        <f ca="1">IF($B21&gt;=15,AQ22+LOOKUP($B21,'Ihr Altersstruktur-Check'!$C$9:$C$14,'Ihr Altersstruktur-Check'!$O$8:$O$13)/LOOKUP($B21,'Ihr Altersstruktur-Check'!$C$9:$C$14,'Ihr Altersstruktur-Check'!$P$8:$P$13),0)</f>
        <v>0.49999999999999989</v>
      </c>
      <c r="AS21" s="4">
        <f ca="1">IF($B21&gt;=15,AR22+LOOKUP($B21,'Ihr Altersstruktur-Check'!$C$9:$C$14,'Ihr Altersstruktur-Check'!$O$8:$O$13)/LOOKUP($B21,'Ihr Altersstruktur-Check'!$C$9:$C$14,'Ihr Altersstruktur-Check'!$P$8:$P$13),0)</f>
        <v>2.5000000000000009</v>
      </c>
      <c r="AT21" s="4">
        <f ca="1">IF($B21&gt;=15,AS22+LOOKUP($B21,'Ihr Altersstruktur-Check'!$C$9:$C$14,'Ihr Altersstruktur-Check'!$O$8:$O$13)/LOOKUP($B21,'Ihr Altersstruktur-Check'!$C$9:$C$14,'Ihr Altersstruktur-Check'!$P$8:$P$13),0)</f>
        <v>0.49999999999999989</v>
      </c>
      <c r="AU21" s="4">
        <f ca="1">IF($B21&gt;=15,AT22+LOOKUP($B21,'Ihr Altersstruktur-Check'!$C$9:$C$14,'Ihr Altersstruktur-Check'!$O$8:$O$13)/LOOKUP($B21,'Ihr Altersstruktur-Check'!$C$9:$C$14,'Ihr Altersstruktur-Check'!$P$8:$P$13),0)</f>
        <v>0.49999999999999989</v>
      </c>
      <c r="AV21" s="4">
        <f ca="1">IF($B21&gt;=15,AU22+LOOKUP($B21,'Ihr Altersstruktur-Check'!$C$9:$C$14,'Ihr Altersstruktur-Check'!$O$8:$O$13)/LOOKUP($B21,'Ihr Altersstruktur-Check'!$C$9:$C$14,'Ihr Altersstruktur-Check'!$P$8:$P$13),0)</f>
        <v>5.4999999999999964</v>
      </c>
      <c r="AW21" s="4">
        <f ca="1">IF($B21&gt;=15,AV22+LOOKUP($B21,'Ihr Altersstruktur-Check'!$C$9:$C$14,'Ihr Altersstruktur-Check'!$O$8:$O$13)/LOOKUP($B21,'Ihr Altersstruktur-Check'!$C$9:$C$14,'Ihr Altersstruktur-Check'!$P$8:$P$13),0)</f>
        <v>0.49999999999999989</v>
      </c>
      <c r="AX21" s="4">
        <f ca="1">IF($B21&gt;=15,AW22+LOOKUP($B21,'Ihr Altersstruktur-Check'!$C$9:$C$14,'Ihr Altersstruktur-Check'!$O$8:$O$13)/LOOKUP($B21,'Ihr Altersstruktur-Check'!$C$9:$C$14,'Ihr Altersstruktur-Check'!$P$8:$P$13),0)</f>
        <v>0.49999999999999989</v>
      </c>
      <c r="AY21" s="4">
        <f ca="1">IF($B21&gt;=15,AX22+LOOKUP($B21,'Ihr Altersstruktur-Check'!$C$9:$C$14,'Ihr Altersstruktur-Check'!$O$8:$O$13)/LOOKUP($B21,'Ihr Altersstruktur-Check'!$C$9:$C$14,'Ihr Altersstruktur-Check'!$P$8:$P$13),0)</f>
        <v>0.49999999999999989</v>
      </c>
      <c r="AZ21" s="4">
        <f ca="1">IF($B21&gt;=15,AY22+LOOKUP($B21,'Ihr Altersstruktur-Check'!$C$9:$C$14,'Ihr Altersstruktur-Check'!$O$8:$O$13)/LOOKUP($B21,'Ihr Altersstruktur-Check'!$C$9:$C$14,'Ihr Altersstruktur-Check'!$P$8:$P$13),0)</f>
        <v>0.49999999999999989</v>
      </c>
      <c r="BA21" s="4">
        <f ca="1">IF($B21&gt;=15,AZ22+LOOKUP($B21,'Ihr Altersstruktur-Check'!$C$9:$C$14,'Ihr Altersstruktur-Check'!$O$8:$O$13)/LOOKUP($B21,'Ihr Altersstruktur-Check'!$C$9:$C$14,'Ihr Altersstruktur-Check'!$P$8:$P$13),0)</f>
        <v>0.49999999999999989</v>
      </c>
      <c r="BB21" s="4">
        <f ca="1">IF($B21&gt;=15,BA22+LOOKUP($B21,'Ihr Altersstruktur-Check'!$C$9:$C$14,'Ihr Altersstruktur-Check'!$O$8:$O$13)/LOOKUP($B21,'Ihr Altersstruktur-Check'!$C$9:$C$14,'Ihr Altersstruktur-Check'!$P$8:$P$13),0)</f>
        <v>0.49999999999999989</v>
      </c>
      <c r="BC21" s="4">
        <f ca="1">IF($B21&gt;=15,BB22+LOOKUP($B21,'Ihr Altersstruktur-Check'!$C$9:$C$14,'Ihr Altersstruktur-Check'!$O$8:$O$13)/LOOKUP($B21,'Ihr Altersstruktur-Check'!$C$9:$C$14,'Ihr Altersstruktur-Check'!$P$8:$P$13),0)</f>
        <v>0.49999999999999989</v>
      </c>
      <c r="BD21" s="4">
        <f ca="1">IF($B21&gt;=15,BC22+LOOKUP($B21,'Ihr Altersstruktur-Check'!$C$9:$C$14,'Ihr Altersstruktur-Check'!$O$8:$O$13)/LOOKUP($B21,'Ihr Altersstruktur-Check'!$C$9:$C$14,'Ihr Altersstruktur-Check'!$P$8:$P$13),0)</f>
        <v>0.49999999999999989</v>
      </c>
      <c r="BE21" s="4">
        <f ca="1">IF($B21&gt;=15,BD22+LOOKUP($B21,'Ihr Altersstruktur-Check'!$C$9:$C$14,'Ihr Altersstruktur-Check'!$O$8:$O$13)/LOOKUP($B21,'Ihr Altersstruktur-Check'!$C$9:$C$14,'Ihr Altersstruktur-Check'!$P$8:$P$13),0)</f>
        <v>0.49999999999999989</v>
      </c>
      <c r="BF21" s="4"/>
      <c r="BG21" s="4"/>
    </row>
    <row r="22" spans="1:59" x14ac:dyDescent="0.25">
      <c r="A22">
        <v>1961</v>
      </c>
      <c r="B22">
        <f t="shared" ca="1" si="14"/>
        <v>59</v>
      </c>
      <c r="C22" s="4">
        <f>'Ihr Demografie-Check'!J17</f>
        <v>0</v>
      </c>
      <c r="D22" s="4">
        <f ca="1">IF($B22&gt;=15,C23+LOOKUP($B22,'Ihr Altersstruktur-Check'!$C$9:$C$14,'Ihr Altersstruktur-Check'!$O$8:$O$13)/LOOKUP($B22,'Ihr Altersstruktur-Check'!$C$9:$C$14,'Ihr Altersstruktur-Check'!$P$8:$P$13),0)</f>
        <v>0.1</v>
      </c>
      <c r="E22" s="4">
        <f ca="1">IF($B22&gt;=15,D23+LOOKUP($B22,'Ihr Altersstruktur-Check'!$C$9:$C$14,'Ihr Altersstruktur-Check'!$O$8:$O$13)/LOOKUP($B22,'Ihr Altersstruktur-Check'!$C$9:$C$14,'Ihr Altersstruktur-Check'!$P$8:$P$13),0)</f>
        <v>0.2</v>
      </c>
      <c r="F22" s="4">
        <f ca="1">IF($B22&gt;=15,E23+LOOKUP($B22,'Ihr Altersstruktur-Check'!$C$9:$C$14,'Ihr Altersstruktur-Check'!$O$8:$O$13)/LOOKUP($B22,'Ihr Altersstruktur-Check'!$C$9:$C$14,'Ihr Altersstruktur-Check'!$P$8:$P$13),0)</f>
        <v>1.3000000000000003</v>
      </c>
      <c r="G22" s="4">
        <f ca="1">IF($B22&gt;=15,F23+LOOKUP($B22,'Ihr Altersstruktur-Check'!$C$9:$C$14,'Ihr Altersstruktur-Check'!$O$8:$O$13)/LOOKUP($B22,'Ihr Altersstruktur-Check'!$C$9:$C$14,'Ihr Altersstruktur-Check'!$P$8:$P$13),0)</f>
        <v>1.4000000000000004</v>
      </c>
      <c r="H22" s="4">
        <f ca="1">IF($B22&gt;=15,G23+LOOKUP($B22,'Ihr Altersstruktur-Check'!$C$9:$C$14,'Ihr Altersstruktur-Check'!$O$8:$O$13)/LOOKUP($B22,'Ihr Altersstruktur-Check'!$C$9:$C$14,'Ihr Altersstruktur-Check'!$P$8:$P$13),0)</f>
        <v>1.5000000000000004</v>
      </c>
      <c r="I22" s="4">
        <f ca="1">IF($B22&gt;=15,H23+LOOKUP($B22,'Ihr Altersstruktur-Check'!$C$9:$C$14,'Ihr Altersstruktur-Check'!$O$8:$O$13)/LOOKUP($B22,'Ihr Altersstruktur-Check'!$C$9:$C$14,'Ihr Altersstruktur-Check'!$P$8:$P$13),0)</f>
        <v>0.6</v>
      </c>
      <c r="J22" s="4">
        <f ca="1">IF($B22&gt;=15,I23+LOOKUP($B22,'Ihr Altersstruktur-Check'!$C$9:$C$14,'Ihr Altersstruktur-Check'!$O$8:$O$13)/LOOKUP($B22,'Ihr Altersstruktur-Check'!$C$9:$C$14,'Ihr Altersstruktur-Check'!$P$8:$P$13),0)</f>
        <v>0.7</v>
      </c>
      <c r="K22" s="4">
        <f ca="1">IF($B22&gt;=15,J23+LOOKUP($B22,'Ihr Altersstruktur-Check'!$C$9:$C$14,'Ihr Altersstruktur-Check'!$O$8:$O$13)/LOOKUP($B22,'Ihr Altersstruktur-Check'!$C$9:$C$14,'Ihr Altersstruktur-Check'!$P$8:$P$13),0)</f>
        <v>0.79999999999999993</v>
      </c>
      <c r="L22" s="4">
        <f ca="1">IF($B22&gt;=15,K23+LOOKUP($B22,'Ihr Altersstruktur-Check'!$C$9:$C$14,'Ihr Altersstruktur-Check'!$O$8:$O$13)/LOOKUP($B22,'Ihr Altersstruktur-Check'!$C$9:$C$14,'Ihr Altersstruktur-Check'!$P$8:$P$13),0)</f>
        <v>0.89999999999999991</v>
      </c>
      <c r="M22" s="4">
        <f ca="1">IF($B22&gt;=15,L23+LOOKUP($B22,'Ihr Altersstruktur-Check'!$C$9:$C$14,'Ihr Altersstruktur-Check'!$O$8:$O$13)/LOOKUP($B22,'Ihr Altersstruktur-Check'!$C$9:$C$14,'Ihr Altersstruktur-Check'!$P$8:$P$13),0)</f>
        <v>0.99999999999999989</v>
      </c>
      <c r="N22" s="4">
        <f ca="1">IF($B22&gt;=15,M23+LOOKUP($B22,'Ihr Altersstruktur-Check'!$C$9:$C$14,'Ihr Altersstruktur-Check'!$O$8:$O$13)/LOOKUP($B22,'Ihr Altersstruktur-Check'!$C$9:$C$14,'Ihr Altersstruktur-Check'!$P$8:$P$13),0)</f>
        <v>4.9999999999999964</v>
      </c>
      <c r="O22" s="4">
        <f ca="1">IF($B22&gt;=15,N23+LOOKUP($B22,'Ihr Altersstruktur-Check'!$C$9:$C$14,'Ihr Altersstruktur-Check'!$O$8:$O$13)/LOOKUP($B22,'Ihr Altersstruktur-Check'!$C$9:$C$14,'Ihr Altersstruktur-Check'!$P$8:$P$13),0)</f>
        <v>0.99999999999999989</v>
      </c>
      <c r="P22" s="4">
        <f ca="1">IF($B22&gt;=15,O23+LOOKUP($B22,'Ihr Altersstruktur-Check'!$C$9:$C$14,'Ihr Altersstruktur-Check'!$O$8:$O$13)/LOOKUP($B22,'Ihr Altersstruktur-Check'!$C$9:$C$14,'Ihr Altersstruktur-Check'!$P$8:$P$13),0)</f>
        <v>0.99999999999999989</v>
      </c>
      <c r="Q22" s="4">
        <f ca="1">IF($B22&gt;=15,P23+LOOKUP($B22,'Ihr Altersstruktur-Check'!$C$9:$C$14,'Ihr Altersstruktur-Check'!$O$8:$O$13)/LOOKUP($B22,'Ihr Altersstruktur-Check'!$C$9:$C$14,'Ihr Altersstruktur-Check'!$P$8:$P$13),0)</f>
        <v>0.99999999999999989</v>
      </c>
      <c r="R22" s="4">
        <f ca="1">IF($B22&gt;=15,Q23+LOOKUP($B22,'Ihr Altersstruktur-Check'!$C$9:$C$14,'Ihr Altersstruktur-Check'!$O$8:$O$13)/LOOKUP($B22,'Ihr Altersstruktur-Check'!$C$9:$C$14,'Ihr Altersstruktur-Check'!$P$8:$P$13),0)</f>
        <v>0.99999999999999989</v>
      </c>
      <c r="S22" s="4">
        <f ca="1">IF($B22&gt;=15,R23+LOOKUP($B22,'Ihr Altersstruktur-Check'!$C$9:$C$14,'Ihr Altersstruktur-Check'!$O$8:$O$13)/LOOKUP($B22,'Ihr Altersstruktur-Check'!$C$9:$C$14,'Ihr Altersstruktur-Check'!$P$8:$P$13),0)</f>
        <v>0.99999999999999989</v>
      </c>
      <c r="T22" s="4">
        <f ca="1">IF($B22&gt;=15,S23+LOOKUP($B22,'Ihr Altersstruktur-Check'!$C$9:$C$14,'Ihr Altersstruktur-Check'!$O$8:$O$13)/LOOKUP($B22,'Ihr Altersstruktur-Check'!$C$9:$C$14,'Ihr Altersstruktur-Check'!$P$8:$P$13),0)</f>
        <v>100.99999999999994</v>
      </c>
      <c r="U22" s="4">
        <f ca="1">IF($B22&gt;=15,T23+LOOKUP($B22,'Ihr Altersstruktur-Check'!$C$9:$C$14,'Ihr Altersstruktur-Check'!$O$8:$O$13)/LOOKUP($B22,'Ihr Altersstruktur-Check'!$C$9:$C$14,'Ihr Altersstruktur-Check'!$P$8:$P$13),0)</f>
        <v>6.9999999999999964</v>
      </c>
      <c r="V22" s="4">
        <f ca="1">IF($B22&gt;=15,U23+LOOKUP($B22,'Ihr Altersstruktur-Check'!$C$9:$C$14,'Ihr Altersstruktur-Check'!$O$8:$O$13)/LOOKUP($B22,'Ihr Altersstruktur-Check'!$C$9:$C$14,'Ihr Altersstruktur-Check'!$P$8:$P$13),0)</f>
        <v>5.9999999999999964</v>
      </c>
      <c r="W22" s="4">
        <f ca="1">IF($B22&gt;=15,V23+LOOKUP($B22,'Ihr Altersstruktur-Check'!$C$9:$C$14,'Ihr Altersstruktur-Check'!$O$8:$O$13)/LOOKUP($B22,'Ihr Altersstruktur-Check'!$C$9:$C$14,'Ihr Altersstruktur-Check'!$P$8:$P$13),0)</f>
        <v>4.9999999999999964</v>
      </c>
      <c r="X22" s="4">
        <f ca="1">IF($B22&gt;=15,W23+LOOKUP($B22,'Ihr Altersstruktur-Check'!$C$9:$C$14,'Ihr Altersstruktur-Check'!$O$8:$O$13)/LOOKUP($B22,'Ihr Altersstruktur-Check'!$C$9:$C$14,'Ihr Altersstruktur-Check'!$P$8:$P$13),0)</f>
        <v>4.0000000000000009</v>
      </c>
      <c r="Y22" s="4">
        <f ca="1">IF($B22&gt;=15,X23+LOOKUP($B22,'Ihr Altersstruktur-Check'!$C$9:$C$14,'Ihr Altersstruktur-Check'!$O$8:$O$13)/LOOKUP($B22,'Ihr Altersstruktur-Check'!$C$9:$C$14,'Ihr Altersstruktur-Check'!$P$8:$P$13),0)</f>
        <v>3.0000000000000009</v>
      </c>
      <c r="Z22" s="4">
        <f ca="1">IF($B22&gt;=15,Y23+LOOKUP($B22,'Ihr Altersstruktur-Check'!$C$9:$C$14,'Ihr Altersstruktur-Check'!$O$8:$O$13)/LOOKUP($B22,'Ihr Altersstruktur-Check'!$C$9:$C$14,'Ihr Altersstruktur-Check'!$P$8:$P$13),0)</f>
        <v>2.0000000000000009</v>
      </c>
      <c r="AA22" s="4">
        <f ca="1">IF($B22&gt;=15,Z23+LOOKUP($B22,'Ihr Altersstruktur-Check'!$C$9:$C$14,'Ihr Altersstruktur-Check'!$O$8:$O$13)/LOOKUP($B22,'Ihr Altersstruktur-Check'!$C$9:$C$14,'Ihr Altersstruktur-Check'!$P$8:$P$13),0)</f>
        <v>0.99999999999999989</v>
      </c>
      <c r="AB22" s="4">
        <f ca="1">IF($B22&gt;=15,AA23+LOOKUP($B22,'Ihr Altersstruktur-Check'!$C$9:$C$14,'Ihr Altersstruktur-Check'!$O$8:$O$13)/LOOKUP($B22,'Ihr Altersstruktur-Check'!$C$9:$C$14,'Ihr Altersstruktur-Check'!$P$8:$P$13),0)</f>
        <v>0.99999999999999989</v>
      </c>
      <c r="AC22" s="4">
        <f ca="1">IF($B22&gt;=15,AB23+LOOKUP($B22,'Ihr Altersstruktur-Check'!$C$9:$C$14,'Ihr Altersstruktur-Check'!$O$8:$O$13)/LOOKUP($B22,'Ihr Altersstruktur-Check'!$C$9:$C$14,'Ihr Altersstruktur-Check'!$P$8:$P$13),0)</f>
        <v>0.99999999999999989</v>
      </c>
      <c r="AD22" s="4">
        <f ca="1">IF($B22&gt;=15,AC23+LOOKUP($B22,'Ihr Altersstruktur-Check'!$C$9:$C$14,'Ihr Altersstruktur-Check'!$O$8:$O$13)/LOOKUP($B22,'Ihr Altersstruktur-Check'!$C$9:$C$14,'Ihr Altersstruktur-Check'!$P$8:$P$13),0)</f>
        <v>5.9999999999999964</v>
      </c>
      <c r="AE22" s="4">
        <f ca="1">IF($B22&gt;=15,AD23+LOOKUP($B22,'Ihr Altersstruktur-Check'!$C$9:$C$14,'Ihr Altersstruktur-Check'!$O$8:$O$13)/LOOKUP($B22,'Ihr Altersstruktur-Check'!$C$9:$C$14,'Ihr Altersstruktur-Check'!$P$8:$P$13),0)</f>
        <v>0.99999999999999989</v>
      </c>
      <c r="AF22" s="4">
        <f ca="1">IF($B22&gt;=15,AE23+LOOKUP($B22,'Ihr Altersstruktur-Check'!$C$9:$C$14,'Ihr Altersstruktur-Check'!$O$8:$O$13)/LOOKUP($B22,'Ihr Altersstruktur-Check'!$C$9:$C$14,'Ihr Altersstruktur-Check'!$P$8:$P$13),0)</f>
        <v>0.99999999999999989</v>
      </c>
      <c r="AG22" s="4">
        <f ca="1">IF($B22&gt;=15,AF23+LOOKUP($B22,'Ihr Altersstruktur-Check'!$C$9:$C$14,'Ihr Altersstruktur-Check'!$O$8:$O$13)/LOOKUP($B22,'Ihr Altersstruktur-Check'!$C$9:$C$14,'Ihr Altersstruktur-Check'!$P$8:$P$13),0)</f>
        <v>0.99999999999999989</v>
      </c>
      <c r="AH22" s="4">
        <f ca="1">IF($B22&gt;=15,AG23+LOOKUP($B22,'Ihr Altersstruktur-Check'!$C$9:$C$14,'Ihr Altersstruktur-Check'!$O$8:$O$13)/LOOKUP($B22,'Ihr Altersstruktur-Check'!$C$9:$C$14,'Ihr Altersstruktur-Check'!$P$8:$P$13),0)</f>
        <v>0.99999999999999989</v>
      </c>
      <c r="AI22" s="4">
        <f ca="1">IF($B22&gt;=15,AH23+LOOKUP($B22,'Ihr Altersstruktur-Check'!$C$9:$C$14,'Ihr Altersstruktur-Check'!$O$8:$O$13)/LOOKUP($B22,'Ihr Altersstruktur-Check'!$C$9:$C$14,'Ihr Altersstruktur-Check'!$P$8:$P$13),0)</f>
        <v>0.99999999999999989</v>
      </c>
      <c r="AJ22" s="4">
        <f ca="1">IF($B22&gt;=15,AI23+LOOKUP($B22,'Ihr Altersstruktur-Check'!$C$9:$C$14,'Ihr Altersstruktur-Check'!$O$8:$O$13)/LOOKUP($B22,'Ihr Altersstruktur-Check'!$C$9:$C$14,'Ihr Altersstruktur-Check'!$P$8:$P$13),0)</f>
        <v>0.99999999999999989</v>
      </c>
      <c r="AK22" s="4">
        <f ca="1">IF($B22&gt;=15,AJ23+LOOKUP($B22,'Ihr Altersstruktur-Check'!$C$9:$C$14,'Ihr Altersstruktur-Check'!$O$8:$O$13)/LOOKUP($B22,'Ihr Altersstruktur-Check'!$C$9:$C$14,'Ihr Altersstruktur-Check'!$P$8:$P$13),0)</f>
        <v>5.9999999999999964</v>
      </c>
      <c r="AL22" s="4">
        <f ca="1">IF($B22&gt;=15,AK23+LOOKUP($B22,'Ihr Altersstruktur-Check'!$C$9:$C$14,'Ihr Altersstruktur-Check'!$O$8:$O$13)/LOOKUP($B22,'Ihr Altersstruktur-Check'!$C$9:$C$14,'Ihr Altersstruktur-Check'!$P$8:$P$13),0)</f>
        <v>2.0000000000000009</v>
      </c>
      <c r="AM22" s="4">
        <f ca="1">IF($B22&gt;=15,AL23+LOOKUP($B22,'Ihr Altersstruktur-Check'!$C$9:$C$14,'Ihr Altersstruktur-Check'!$O$8:$O$13)/LOOKUP($B22,'Ihr Altersstruktur-Check'!$C$9:$C$14,'Ihr Altersstruktur-Check'!$P$8:$P$13),0)</f>
        <v>0.99999999999999989</v>
      </c>
      <c r="AN22" s="4">
        <f ca="1">IF($B22&gt;=15,AM23+LOOKUP($B22,'Ihr Altersstruktur-Check'!$C$9:$C$14,'Ihr Altersstruktur-Check'!$O$8:$O$13)/LOOKUP($B22,'Ihr Altersstruktur-Check'!$C$9:$C$14,'Ihr Altersstruktur-Check'!$P$8:$P$13),0)</f>
        <v>0.99999999999999989</v>
      </c>
      <c r="AO22" s="4">
        <f ca="1">IF($B22&gt;=15,AN23+LOOKUP($B22,'Ihr Altersstruktur-Check'!$C$9:$C$14,'Ihr Altersstruktur-Check'!$O$8:$O$13)/LOOKUP($B22,'Ihr Altersstruktur-Check'!$C$9:$C$14,'Ihr Altersstruktur-Check'!$P$8:$P$13),0)</f>
        <v>0.99999999999999989</v>
      </c>
      <c r="AP22" s="4">
        <f ca="1">IF($B22&gt;=15,AO23+LOOKUP($B22,'Ihr Altersstruktur-Check'!$C$9:$C$14,'Ihr Altersstruktur-Check'!$O$8:$O$13)/LOOKUP($B22,'Ihr Altersstruktur-Check'!$C$9:$C$14,'Ihr Altersstruktur-Check'!$P$8:$P$13),0)</f>
        <v>0.99999999999999989</v>
      </c>
      <c r="AQ22" s="4">
        <f ca="1">IF($B22&gt;=15,AP23+LOOKUP($B22,'Ihr Altersstruktur-Check'!$C$9:$C$14,'Ihr Altersstruktur-Check'!$O$8:$O$13)/LOOKUP($B22,'Ihr Altersstruktur-Check'!$C$9:$C$14,'Ihr Altersstruktur-Check'!$P$8:$P$13),0)</f>
        <v>0.99999999999999989</v>
      </c>
      <c r="AR22" s="4">
        <f ca="1">IF($B22&gt;=15,AQ23+LOOKUP($B22,'Ihr Altersstruktur-Check'!$C$9:$C$14,'Ihr Altersstruktur-Check'!$O$8:$O$13)/LOOKUP($B22,'Ihr Altersstruktur-Check'!$C$9:$C$14,'Ihr Altersstruktur-Check'!$P$8:$P$13),0)</f>
        <v>3.0000000000000009</v>
      </c>
      <c r="AS22" s="4">
        <f ca="1">IF($B22&gt;=15,AR23+LOOKUP($B22,'Ihr Altersstruktur-Check'!$C$9:$C$14,'Ihr Altersstruktur-Check'!$O$8:$O$13)/LOOKUP($B22,'Ihr Altersstruktur-Check'!$C$9:$C$14,'Ihr Altersstruktur-Check'!$P$8:$P$13),0)</f>
        <v>0.99999999999999989</v>
      </c>
      <c r="AT22" s="4">
        <f ca="1">IF($B22&gt;=15,AS23+LOOKUP($B22,'Ihr Altersstruktur-Check'!$C$9:$C$14,'Ihr Altersstruktur-Check'!$O$8:$O$13)/LOOKUP($B22,'Ihr Altersstruktur-Check'!$C$9:$C$14,'Ihr Altersstruktur-Check'!$P$8:$P$13),0)</f>
        <v>0.99999999999999989</v>
      </c>
      <c r="AU22" s="4">
        <f ca="1">IF($B22&gt;=15,AT23+LOOKUP($B22,'Ihr Altersstruktur-Check'!$C$9:$C$14,'Ihr Altersstruktur-Check'!$O$8:$O$13)/LOOKUP($B22,'Ihr Altersstruktur-Check'!$C$9:$C$14,'Ihr Altersstruktur-Check'!$P$8:$P$13),0)</f>
        <v>5.9999999999999964</v>
      </c>
      <c r="AV22" s="4">
        <f ca="1">IF($B22&gt;=15,AU23+LOOKUP($B22,'Ihr Altersstruktur-Check'!$C$9:$C$14,'Ihr Altersstruktur-Check'!$O$8:$O$13)/LOOKUP($B22,'Ihr Altersstruktur-Check'!$C$9:$C$14,'Ihr Altersstruktur-Check'!$P$8:$P$13),0)</f>
        <v>0.99999999999999989</v>
      </c>
      <c r="AW22" s="4">
        <f ca="1">IF($B22&gt;=15,AV23+LOOKUP($B22,'Ihr Altersstruktur-Check'!$C$9:$C$14,'Ihr Altersstruktur-Check'!$O$8:$O$13)/LOOKUP($B22,'Ihr Altersstruktur-Check'!$C$9:$C$14,'Ihr Altersstruktur-Check'!$P$8:$P$13),0)</f>
        <v>0.99999999999999989</v>
      </c>
      <c r="AX22" s="4">
        <f ca="1">IF($B22&gt;=15,AW23+LOOKUP($B22,'Ihr Altersstruktur-Check'!$C$9:$C$14,'Ihr Altersstruktur-Check'!$O$8:$O$13)/LOOKUP($B22,'Ihr Altersstruktur-Check'!$C$9:$C$14,'Ihr Altersstruktur-Check'!$P$8:$P$13),0)</f>
        <v>0.99999999999999989</v>
      </c>
      <c r="AY22" s="4">
        <f ca="1">IF($B22&gt;=15,AX23+LOOKUP($B22,'Ihr Altersstruktur-Check'!$C$9:$C$14,'Ihr Altersstruktur-Check'!$O$8:$O$13)/LOOKUP($B22,'Ihr Altersstruktur-Check'!$C$9:$C$14,'Ihr Altersstruktur-Check'!$P$8:$P$13),0)</f>
        <v>0.99999999999999989</v>
      </c>
      <c r="AZ22" s="4">
        <f ca="1">IF($B22&gt;=15,AY23+LOOKUP($B22,'Ihr Altersstruktur-Check'!$C$9:$C$14,'Ihr Altersstruktur-Check'!$O$8:$O$13)/LOOKUP($B22,'Ihr Altersstruktur-Check'!$C$9:$C$14,'Ihr Altersstruktur-Check'!$P$8:$P$13),0)</f>
        <v>0.99999999999999989</v>
      </c>
      <c r="BA22" s="4">
        <f ca="1">IF($B22&gt;=15,AZ23+LOOKUP($B22,'Ihr Altersstruktur-Check'!$C$9:$C$14,'Ihr Altersstruktur-Check'!$O$8:$O$13)/LOOKUP($B22,'Ihr Altersstruktur-Check'!$C$9:$C$14,'Ihr Altersstruktur-Check'!$P$8:$P$13),0)</f>
        <v>0.99999999999999989</v>
      </c>
      <c r="BB22" s="4">
        <f ca="1">IF($B22&gt;=15,BA23+LOOKUP($B22,'Ihr Altersstruktur-Check'!$C$9:$C$14,'Ihr Altersstruktur-Check'!$O$8:$O$13)/LOOKUP($B22,'Ihr Altersstruktur-Check'!$C$9:$C$14,'Ihr Altersstruktur-Check'!$P$8:$P$13),0)</f>
        <v>0.99999999999999989</v>
      </c>
      <c r="BC22" s="4">
        <f ca="1">IF($B22&gt;=15,BB23+LOOKUP($B22,'Ihr Altersstruktur-Check'!$C$9:$C$14,'Ihr Altersstruktur-Check'!$O$8:$O$13)/LOOKUP($B22,'Ihr Altersstruktur-Check'!$C$9:$C$14,'Ihr Altersstruktur-Check'!$P$8:$P$13),0)</f>
        <v>0.99999999999999989</v>
      </c>
      <c r="BD22" s="4">
        <f ca="1">IF($B22&gt;=15,BC23+LOOKUP($B22,'Ihr Altersstruktur-Check'!$C$9:$C$14,'Ihr Altersstruktur-Check'!$O$8:$O$13)/LOOKUP($B22,'Ihr Altersstruktur-Check'!$C$9:$C$14,'Ihr Altersstruktur-Check'!$P$8:$P$13),0)</f>
        <v>0.99999999999999989</v>
      </c>
      <c r="BE22" s="4">
        <f ca="1">IF($B22&gt;=15,BD23+LOOKUP($B22,'Ihr Altersstruktur-Check'!$C$9:$C$14,'Ihr Altersstruktur-Check'!$O$8:$O$13)/LOOKUP($B22,'Ihr Altersstruktur-Check'!$C$9:$C$14,'Ihr Altersstruktur-Check'!$P$8:$P$13),0)</f>
        <v>0.99999999999999989</v>
      </c>
      <c r="BF22" s="4"/>
      <c r="BG22" s="4"/>
    </row>
    <row r="23" spans="1:59" x14ac:dyDescent="0.25">
      <c r="A23">
        <v>1962</v>
      </c>
      <c r="B23">
        <f t="shared" ca="1" si="14"/>
        <v>58</v>
      </c>
      <c r="C23" s="4">
        <f>'Ihr Demografie-Check'!J16</f>
        <v>0</v>
      </c>
      <c r="D23" s="4">
        <f ca="1">IF($B23&gt;=15,C24+LOOKUP($B23,'Ihr Altersstruktur-Check'!$C$9:$C$14,'Ihr Altersstruktur-Check'!$O$8:$O$13)/LOOKUP($B23,'Ihr Altersstruktur-Check'!$C$9:$C$14,'Ihr Altersstruktur-Check'!$P$8:$P$13),0)</f>
        <v>0.1</v>
      </c>
      <c r="E23" s="4">
        <f ca="1">IF($B23&gt;=15,D24+LOOKUP($B23,'Ihr Altersstruktur-Check'!$C$9:$C$14,'Ihr Altersstruktur-Check'!$O$8:$O$13)/LOOKUP($B23,'Ihr Altersstruktur-Check'!$C$9:$C$14,'Ihr Altersstruktur-Check'!$P$8:$P$13),0)</f>
        <v>1.2000000000000002</v>
      </c>
      <c r="F23" s="4">
        <f ca="1">IF($B23&gt;=15,E24+LOOKUP($B23,'Ihr Altersstruktur-Check'!$C$9:$C$14,'Ihr Altersstruktur-Check'!$O$8:$O$13)/LOOKUP($B23,'Ihr Altersstruktur-Check'!$C$9:$C$14,'Ihr Altersstruktur-Check'!$P$8:$P$13),0)</f>
        <v>1.3000000000000003</v>
      </c>
      <c r="G23" s="4">
        <f ca="1">IF($B23&gt;=15,F24+LOOKUP($B23,'Ihr Altersstruktur-Check'!$C$9:$C$14,'Ihr Altersstruktur-Check'!$O$8:$O$13)/LOOKUP($B23,'Ihr Altersstruktur-Check'!$C$9:$C$14,'Ihr Altersstruktur-Check'!$P$8:$P$13),0)</f>
        <v>1.4000000000000004</v>
      </c>
      <c r="H23" s="4">
        <f ca="1">IF($B23&gt;=15,G24+LOOKUP($B23,'Ihr Altersstruktur-Check'!$C$9:$C$14,'Ihr Altersstruktur-Check'!$O$8:$O$13)/LOOKUP($B23,'Ihr Altersstruktur-Check'!$C$9:$C$14,'Ihr Altersstruktur-Check'!$P$8:$P$13),0)</f>
        <v>0.5</v>
      </c>
      <c r="I23" s="4">
        <f ca="1">IF($B23&gt;=15,H24+LOOKUP($B23,'Ihr Altersstruktur-Check'!$C$9:$C$14,'Ihr Altersstruktur-Check'!$O$8:$O$13)/LOOKUP($B23,'Ihr Altersstruktur-Check'!$C$9:$C$14,'Ihr Altersstruktur-Check'!$P$8:$P$13),0)</f>
        <v>0.6</v>
      </c>
      <c r="J23" s="4">
        <f ca="1">IF($B23&gt;=15,I24+LOOKUP($B23,'Ihr Altersstruktur-Check'!$C$9:$C$14,'Ihr Altersstruktur-Check'!$O$8:$O$13)/LOOKUP($B23,'Ihr Altersstruktur-Check'!$C$9:$C$14,'Ihr Altersstruktur-Check'!$P$8:$P$13),0)</f>
        <v>0.7</v>
      </c>
      <c r="K23" s="4">
        <f ca="1">IF($B23&gt;=15,J24+LOOKUP($B23,'Ihr Altersstruktur-Check'!$C$9:$C$14,'Ihr Altersstruktur-Check'!$O$8:$O$13)/LOOKUP($B23,'Ihr Altersstruktur-Check'!$C$9:$C$14,'Ihr Altersstruktur-Check'!$P$8:$P$13),0)</f>
        <v>0.79999999999999993</v>
      </c>
      <c r="L23" s="4">
        <f ca="1">IF($B23&gt;=15,K24+LOOKUP($B23,'Ihr Altersstruktur-Check'!$C$9:$C$14,'Ihr Altersstruktur-Check'!$O$8:$O$13)/LOOKUP($B23,'Ihr Altersstruktur-Check'!$C$9:$C$14,'Ihr Altersstruktur-Check'!$P$8:$P$13),0)</f>
        <v>0.89999999999999991</v>
      </c>
      <c r="M23" s="4">
        <f ca="1">IF($B23&gt;=15,L24+LOOKUP($B23,'Ihr Altersstruktur-Check'!$C$9:$C$14,'Ihr Altersstruktur-Check'!$O$8:$O$13)/LOOKUP($B23,'Ihr Altersstruktur-Check'!$C$9:$C$14,'Ihr Altersstruktur-Check'!$P$8:$P$13),0)</f>
        <v>4.8999999999999968</v>
      </c>
      <c r="N23" s="4">
        <f ca="1">IF($B23&gt;=15,M24+LOOKUP($B23,'Ihr Altersstruktur-Check'!$C$9:$C$14,'Ihr Altersstruktur-Check'!$O$8:$O$13)/LOOKUP($B23,'Ihr Altersstruktur-Check'!$C$9:$C$14,'Ihr Altersstruktur-Check'!$P$8:$P$13),0)</f>
        <v>0.89999999999999991</v>
      </c>
      <c r="O23" s="4">
        <f ca="1">IF($B23&gt;=15,N24+LOOKUP($B23,'Ihr Altersstruktur-Check'!$C$9:$C$14,'Ihr Altersstruktur-Check'!$O$8:$O$13)/LOOKUP($B23,'Ihr Altersstruktur-Check'!$C$9:$C$14,'Ihr Altersstruktur-Check'!$P$8:$P$13),0)</f>
        <v>0.89999999999999991</v>
      </c>
      <c r="P23" s="4">
        <f ca="1">IF($B23&gt;=15,O24+LOOKUP($B23,'Ihr Altersstruktur-Check'!$C$9:$C$14,'Ihr Altersstruktur-Check'!$O$8:$O$13)/LOOKUP($B23,'Ihr Altersstruktur-Check'!$C$9:$C$14,'Ihr Altersstruktur-Check'!$P$8:$P$13),0)</f>
        <v>0.89999999999999991</v>
      </c>
      <c r="Q23" s="4">
        <f ca="1">IF($B23&gt;=15,P24+LOOKUP($B23,'Ihr Altersstruktur-Check'!$C$9:$C$14,'Ihr Altersstruktur-Check'!$O$8:$O$13)/LOOKUP($B23,'Ihr Altersstruktur-Check'!$C$9:$C$14,'Ihr Altersstruktur-Check'!$P$8:$P$13),0)</f>
        <v>0.89999999999999991</v>
      </c>
      <c r="R23" s="4">
        <f ca="1">IF($B23&gt;=15,Q24+LOOKUP($B23,'Ihr Altersstruktur-Check'!$C$9:$C$14,'Ihr Altersstruktur-Check'!$O$8:$O$13)/LOOKUP($B23,'Ihr Altersstruktur-Check'!$C$9:$C$14,'Ihr Altersstruktur-Check'!$P$8:$P$13),0)</f>
        <v>0.89999999999999991</v>
      </c>
      <c r="S23" s="4">
        <f ca="1">IF($B23&gt;=15,R24+LOOKUP($B23,'Ihr Altersstruktur-Check'!$C$9:$C$14,'Ihr Altersstruktur-Check'!$O$8:$O$13)/LOOKUP($B23,'Ihr Altersstruktur-Check'!$C$9:$C$14,'Ihr Altersstruktur-Check'!$P$8:$P$13),0)</f>
        <v>100.89999999999995</v>
      </c>
      <c r="T23" s="4">
        <f ca="1">IF($B23&gt;=15,S24+LOOKUP($B23,'Ihr Altersstruktur-Check'!$C$9:$C$14,'Ihr Altersstruktur-Check'!$O$8:$O$13)/LOOKUP($B23,'Ihr Altersstruktur-Check'!$C$9:$C$14,'Ihr Altersstruktur-Check'!$P$8:$P$13),0)</f>
        <v>6.8999999999999968</v>
      </c>
      <c r="U23" s="4">
        <f ca="1">IF($B23&gt;=15,T24+LOOKUP($B23,'Ihr Altersstruktur-Check'!$C$9:$C$14,'Ihr Altersstruktur-Check'!$O$8:$O$13)/LOOKUP($B23,'Ihr Altersstruktur-Check'!$C$9:$C$14,'Ihr Altersstruktur-Check'!$P$8:$P$13),0)</f>
        <v>5.8999999999999968</v>
      </c>
      <c r="V23" s="4">
        <f ca="1">IF($B23&gt;=15,U24+LOOKUP($B23,'Ihr Altersstruktur-Check'!$C$9:$C$14,'Ihr Altersstruktur-Check'!$O$8:$O$13)/LOOKUP($B23,'Ihr Altersstruktur-Check'!$C$9:$C$14,'Ihr Altersstruktur-Check'!$P$8:$P$13),0)</f>
        <v>4.8999999999999968</v>
      </c>
      <c r="W23" s="4">
        <f ca="1">IF($B23&gt;=15,V24+LOOKUP($B23,'Ihr Altersstruktur-Check'!$C$9:$C$14,'Ihr Altersstruktur-Check'!$O$8:$O$13)/LOOKUP($B23,'Ihr Altersstruktur-Check'!$C$9:$C$14,'Ihr Altersstruktur-Check'!$P$8:$P$13),0)</f>
        <v>3.9000000000000008</v>
      </c>
      <c r="X23" s="4">
        <f ca="1">IF($B23&gt;=15,W24+LOOKUP($B23,'Ihr Altersstruktur-Check'!$C$9:$C$14,'Ihr Altersstruktur-Check'!$O$8:$O$13)/LOOKUP($B23,'Ihr Altersstruktur-Check'!$C$9:$C$14,'Ihr Altersstruktur-Check'!$P$8:$P$13),0)</f>
        <v>2.9000000000000008</v>
      </c>
      <c r="Y23" s="4">
        <f ca="1">IF($B23&gt;=15,X24+LOOKUP($B23,'Ihr Altersstruktur-Check'!$C$9:$C$14,'Ihr Altersstruktur-Check'!$O$8:$O$13)/LOOKUP($B23,'Ihr Altersstruktur-Check'!$C$9:$C$14,'Ihr Altersstruktur-Check'!$P$8:$P$13),0)</f>
        <v>1.9000000000000008</v>
      </c>
      <c r="Z23" s="4">
        <f ca="1">IF($B23&gt;=15,Y24+LOOKUP($B23,'Ihr Altersstruktur-Check'!$C$9:$C$14,'Ihr Altersstruktur-Check'!$O$8:$O$13)/LOOKUP($B23,'Ihr Altersstruktur-Check'!$C$9:$C$14,'Ihr Altersstruktur-Check'!$P$8:$P$13),0)</f>
        <v>0.89999999999999991</v>
      </c>
      <c r="AA23" s="4">
        <f ca="1">IF($B23&gt;=15,Z24+LOOKUP($B23,'Ihr Altersstruktur-Check'!$C$9:$C$14,'Ihr Altersstruktur-Check'!$O$8:$O$13)/LOOKUP($B23,'Ihr Altersstruktur-Check'!$C$9:$C$14,'Ihr Altersstruktur-Check'!$P$8:$P$13),0)</f>
        <v>0.89999999999999991</v>
      </c>
      <c r="AB23" s="4">
        <f ca="1">IF($B23&gt;=15,AA24+LOOKUP($B23,'Ihr Altersstruktur-Check'!$C$9:$C$14,'Ihr Altersstruktur-Check'!$O$8:$O$13)/LOOKUP($B23,'Ihr Altersstruktur-Check'!$C$9:$C$14,'Ihr Altersstruktur-Check'!$P$8:$P$13),0)</f>
        <v>0.89999999999999991</v>
      </c>
      <c r="AC23" s="4">
        <f ca="1">IF($B23&gt;=15,AB24+LOOKUP($B23,'Ihr Altersstruktur-Check'!$C$9:$C$14,'Ihr Altersstruktur-Check'!$O$8:$O$13)/LOOKUP($B23,'Ihr Altersstruktur-Check'!$C$9:$C$14,'Ihr Altersstruktur-Check'!$P$8:$P$13),0)</f>
        <v>5.8999999999999968</v>
      </c>
      <c r="AD23" s="4">
        <f ca="1">IF($B23&gt;=15,AC24+LOOKUP($B23,'Ihr Altersstruktur-Check'!$C$9:$C$14,'Ihr Altersstruktur-Check'!$O$8:$O$13)/LOOKUP($B23,'Ihr Altersstruktur-Check'!$C$9:$C$14,'Ihr Altersstruktur-Check'!$P$8:$P$13),0)</f>
        <v>0.89999999999999991</v>
      </c>
      <c r="AE23" s="4">
        <f ca="1">IF($B23&gt;=15,AD24+LOOKUP($B23,'Ihr Altersstruktur-Check'!$C$9:$C$14,'Ihr Altersstruktur-Check'!$O$8:$O$13)/LOOKUP($B23,'Ihr Altersstruktur-Check'!$C$9:$C$14,'Ihr Altersstruktur-Check'!$P$8:$P$13),0)</f>
        <v>0.89999999999999991</v>
      </c>
      <c r="AF23" s="4">
        <f ca="1">IF($B23&gt;=15,AE24+LOOKUP($B23,'Ihr Altersstruktur-Check'!$C$9:$C$14,'Ihr Altersstruktur-Check'!$O$8:$O$13)/LOOKUP($B23,'Ihr Altersstruktur-Check'!$C$9:$C$14,'Ihr Altersstruktur-Check'!$P$8:$P$13),0)</f>
        <v>0.89999999999999991</v>
      </c>
      <c r="AG23" s="4">
        <f ca="1">IF($B23&gt;=15,AF24+LOOKUP($B23,'Ihr Altersstruktur-Check'!$C$9:$C$14,'Ihr Altersstruktur-Check'!$O$8:$O$13)/LOOKUP($B23,'Ihr Altersstruktur-Check'!$C$9:$C$14,'Ihr Altersstruktur-Check'!$P$8:$P$13),0)</f>
        <v>0.89999999999999991</v>
      </c>
      <c r="AH23" s="4">
        <f ca="1">IF($B23&gt;=15,AG24+LOOKUP($B23,'Ihr Altersstruktur-Check'!$C$9:$C$14,'Ihr Altersstruktur-Check'!$O$8:$O$13)/LOOKUP($B23,'Ihr Altersstruktur-Check'!$C$9:$C$14,'Ihr Altersstruktur-Check'!$P$8:$P$13),0)</f>
        <v>0.89999999999999991</v>
      </c>
      <c r="AI23" s="4">
        <f ca="1">IF($B23&gt;=15,AH24+LOOKUP($B23,'Ihr Altersstruktur-Check'!$C$9:$C$14,'Ihr Altersstruktur-Check'!$O$8:$O$13)/LOOKUP($B23,'Ihr Altersstruktur-Check'!$C$9:$C$14,'Ihr Altersstruktur-Check'!$P$8:$P$13),0)</f>
        <v>0.89999999999999991</v>
      </c>
      <c r="AJ23" s="4">
        <f ca="1">IF($B23&gt;=15,AI24+LOOKUP($B23,'Ihr Altersstruktur-Check'!$C$9:$C$14,'Ihr Altersstruktur-Check'!$O$8:$O$13)/LOOKUP($B23,'Ihr Altersstruktur-Check'!$C$9:$C$14,'Ihr Altersstruktur-Check'!$P$8:$P$13),0)</f>
        <v>5.8999999999999968</v>
      </c>
      <c r="AK23" s="4">
        <f ca="1">IF($B23&gt;=15,AJ24+LOOKUP($B23,'Ihr Altersstruktur-Check'!$C$9:$C$14,'Ihr Altersstruktur-Check'!$O$8:$O$13)/LOOKUP($B23,'Ihr Altersstruktur-Check'!$C$9:$C$14,'Ihr Altersstruktur-Check'!$P$8:$P$13),0)</f>
        <v>1.9000000000000008</v>
      </c>
      <c r="AL23" s="4">
        <f ca="1">IF($B23&gt;=15,AK24+LOOKUP($B23,'Ihr Altersstruktur-Check'!$C$9:$C$14,'Ihr Altersstruktur-Check'!$O$8:$O$13)/LOOKUP($B23,'Ihr Altersstruktur-Check'!$C$9:$C$14,'Ihr Altersstruktur-Check'!$P$8:$P$13),0)</f>
        <v>0.89999999999999991</v>
      </c>
      <c r="AM23" s="4">
        <f ca="1">IF($B23&gt;=15,AL24+LOOKUP($B23,'Ihr Altersstruktur-Check'!$C$9:$C$14,'Ihr Altersstruktur-Check'!$O$8:$O$13)/LOOKUP($B23,'Ihr Altersstruktur-Check'!$C$9:$C$14,'Ihr Altersstruktur-Check'!$P$8:$P$13),0)</f>
        <v>0.89999999999999991</v>
      </c>
      <c r="AN23" s="4">
        <f ca="1">IF($B23&gt;=15,AM24+LOOKUP($B23,'Ihr Altersstruktur-Check'!$C$9:$C$14,'Ihr Altersstruktur-Check'!$O$8:$O$13)/LOOKUP($B23,'Ihr Altersstruktur-Check'!$C$9:$C$14,'Ihr Altersstruktur-Check'!$P$8:$P$13),0)</f>
        <v>0.89999999999999991</v>
      </c>
      <c r="AO23" s="4">
        <f ca="1">IF($B23&gt;=15,AN24+LOOKUP($B23,'Ihr Altersstruktur-Check'!$C$9:$C$14,'Ihr Altersstruktur-Check'!$O$8:$O$13)/LOOKUP($B23,'Ihr Altersstruktur-Check'!$C$9:$C$14,'Ihr Altersstruktur-Check'!$P$8:$P$13),0)</f>
        <v>0.89999999999999991</v>
      </c>
      <c r="AP23" s="4">
        <f ca="1">IF($B23&gt;=15,AO24+LOOKUP($B23,'Ihr Altersstruktur-Check'!$C$9:$C$14,'Ihr Altersstruktur-Check'!$O$8:$O$13)/LOOKUP($B23,'Ihr Altersstruktur-Check'!$C$9:$C$14,'Ihr Altersstruktur-Check'!$P$8:$P$13),0)</f>
        <v>0.89999999999999991</v>
      </c>
      <c r="AQ23" s="4">
        <f ca="1">IF($B23&gt;=15,AP24+LOOKUP($B23,'Ihr Altersstruktur-Check'!$C$9:$C$14,'Ihr Altersstruktur-Check'!$O$8:$O$13)/LOOKUP($B23,'Ihr Altersstruktur-Check'!$C$9:$C$14,'Ihr Altersstruktur-Check'!$P$8:$P$13),0)</f>
        <v>2.9000000000000008</v>
      </c>
      <c r="AR23" s="4">
        <f ca="1">IF($B23&gt;=15,AQ24+LOOKUP($B23,'Ihr Altersstruktur-Check'!$C$9:$C$14,'Ihr Altersstruktur-Check'!$O$8:$O$13)/LOOKUP($B23,'Ihr Altersstruktur-Check'!$C$9:$C$14,'Ihr Altersstruktur-Check'!$P$8:$P$13),0)</f>
        <v>0.89999999999999991</v>
      </c>
      <c r="AS23" s="4">
        <f ca="1">IF($B23&gt;=15,AR24+LOOKUP($B23,'Ihr Altersstruktur-Check'!$C$9:$C$14,'Ihr Altersstruktur-Check'!$O$8:$O$13)/LOOKUP($B23,'Ihr Altersstruktur-Check'!$C$9:$C$14,'Ihr Altersstruktur-Check'!$P$8:$P$13),0)</f>
        <v>0.89999999999999991</v>
      </c>
      <c r="AT23" s="4">
        <f ca="1">IF($B23&gt;=15,AS24+LOOKUP($B23,'Ihr Altersstruktur-Check'!$C$9:$C$14,'Ihr Altersstruktur-Check'!$O$8:$O$13)/LOOKUP($B23,'Ihr Altersstruktur-Check'!$C$9:$C$14,'Ihr Altersstruktur-Check'!$P$8:$P$13),0)</f>
        <v>5.8999999999999968</v>
      </c>
      <c r="AU23" s="4">
        <f ca="1">IF($B23&gt;=15,AT24+LOOKUP($B23,'Ihr Altersstruktur-Check'!$C$9:$C$14,'Ihr Altersstruktur-Check'!$O$8:$O$13)/LOOKUP($B23,'Ihr Altersstruktur-Check'!$C$9:$C$14,'Ihr Altersstruktur-Check'!$P$8:$P$13),0)</f>
        <v>0.89999999999999991</v>
      </c>
      <c r="AV23" s="4">
        <f ca="1">IF($B23&gt;=15,AU24+LOOKUP($B23,'Ihr Altersstruktur-Check'!$C$9:$C$14,'Ihr Altersstruktur-Check'!$O$8:$O$13)/LOOKUP($B23,'Ihr Altersstruktur-Check'!$C$9:$C$14,'Ihr Altersstruktur-Check'!$P$8:$P$13),0)</f>
        <v>0.89999999999999991</v>
      </c>
      <c r="AW23" s="4">
        <f ca="1">IF($B23&gt;=15,AV24+LOOKUP($B23,'Ihr Altersstruktur-Check'!$C$9:$C$14,'Ihr Altersstruktur-Check'!$O$8:$O$13)/LOOKUP($B23,'Ihr Altersstruktur-Check'!$C$9:$C$14,'Ihr Altersstruktur-Check'!$P$8:$P$13),0)</f>
        <v>0.89999999999999991</v>
      </c>
      <c r="AX23" s="4">
        <f ca="1">IF($B23&gt;=15,AW24+LOOKUP($B23,'Ihr Altersstruktur-Check'!$C$9:$C$14,'Ihr Altersstruktur-Check'!$O$8:$O$13)/LOOKUP($B23,'Ihr Altersstruktur-Check'!$C$9:$C$14,'Ihr Altersstruktur-Check'!$P$8:$P$13),0)</f>
        <v>0.89999999999999991</v>
      </c>
      <c r="AY23" s="4">
        <f ca="1">IF($B23&gt;=15,AX24+LOOKUP($B23,'Ihr Altersstruktur-Check'!$C$9:$C$14,'Ihr Altersstruktur-Check'!$O$8:$O$13)/LOOKUP($B23,'Ihr Altersstruktur-Check'!$C$9:$C$14,'Ihr Altersstruktur-Check'!$P$8:$P$13),0)</f>
        <v>0.89999999999999991</v>
      </c>
      <c r="AZ23" s="4">
        <f ca="1">IF($B23&gt;=15,AY24+LOOKUP($B23,'Ihr Altersstruktur-Check'!$C$9:$C$14,'Ihr Altersstruktur-Check'!$O$8:$O$13)/LOOKUP($B23,'Ihr Altersstruktur-Check'!$C$9:$C$14,'Ihr Altersstruktur-Check'!$P$8:$P$13),0)</f>
        <v>0.89999999999999991</v>
      </c>
      <c r="BA23" s="4">
        <f ca="1">IF($B23&gt;=15,AZ24+LOOKUP($B23,'Ihr Altersstruktur-Check'!$C$9:$C$14,'Ihr Altersstruktur-Check'!$O$8:$O$13)/LOOKUP($B23,'Ihr Altersstruktur-Check'!$C$9:$C$14,'Ihr Altersstruktur-Check'!$P$8:$P$13),0)</f>
        <v>0.89999999999999991</v>
      </c>
      <c r="BB23" s="4">
        <f ca="1">IF($B23&gt;=15,BA24+LOOKUP($B23,'Ihr Altersstruktur-Check'!$C$9:$C$14,'Ihr Altersstruktur-Check'!$O$8:$O$13)/LOOKUP($B23,'Ihr Altersstruktur-Check'!$C$9:$C$14,'Ihr Altersstruktur-Check'!$P$8:$P$13),0)</f>
        <v>0.89999999999999991</v>
      </c>
      <c r="BC23" s="4">
        <f ca="1">IF($B23&gt;=15,BB24+LOOKUP($B23,'Ihr Altersstruktur-Check'!$C$9:$C$14,'Ihr Altersstruktur-Check'!$O$8:$O$13)/LOOKUP($B23,'Ihr Altersstruktur-Check'!$C$9:$C$14,'Ihr Altersstruktur-Check'!$P$8:$P$13),0)</f>
        <v>0.89999999999999991</v>
      </c>
      <c r="BD23" s="4">
        <f ca="1">IF($B23&gt;=15,BC24+LOOKUP($B23,'Ihr Altersstruktur-Check'!$C$9:$C$14,'Ihr Altersstruktur-Check'!$O$8:$O$13)/LOOKUP($B23,'Ihr Altersstruktur-Check'!$C$9:$C$14,'Ihr Altersstruktur-Check'!$P$8:$P$13),0)</f>
        <v>0.89999999999999991</v>
      </c>
      <c r="BE23" s="4">
        <f ca="1">IF($B23&gt;=15,BD24+LOOKUP($B23,'Ihr Altersstruktur-Check'!$C$9:$C$14,'Ihr Altersstruktur-Check'!$O$8:$O$13)/LOOKUP($B23,'Ihr Altersstruktur-Check'!$C$9:$C$14,'Ihr Altersstruktur-Check'!$P$8:$P$13),0)</f>
        <v>0.89999999999999991</v>
      </c>
      <c r="BF23" s="4"/>
      <c r="BG23" s="4"/>
    </row>
    <row r="24" spans="1:59" x14ac:dyDescent="0.25">
      <c r="A24">
        <v>1963</v>
      </c>
      <c r="B24">
        <f t="shared" ca="1" si="14"/>
        <v>57</v>
      </c>
      <c r="C24" s="4">
        <f>'Ihr Demografie-Check'!J15</f>
        <v>0</v>
      </c>
      <c r="D24" s="4">
        <f ca="1">IF($B24&gt;=15,C25+LOOKUP($B24,'Ihr Altersstruktur-Check'!$C$9:$C$14,'Ihr Altersstruktur-Check'!$O$8:$O$13)/LOOKUP($B24,'Ihr Altersstruktur-Check'!$C$9:$C$14,'Ihr Altersstruktur-Check'!$P$8:$P$13),0)</f>
        <v>1.1000000000000001</v>
      </c>
      <c r="E24" s="4">
        <f ca="1">IF($B24&gt;=15,D25+LOOKUP($B24,'Ihr Altersstruktur-Check'!$C$9:$C$14,'Ihr Altersstruktur-Check'!$O$8:$O$13)/LOOKUP($B24,'Ihr Altersstruktur-Check'!$C$9:$C$14,'Ihr Altersstruktur-Check'!$P$8:$P$13),0)</f>
        <v>1.2000000000000002</v>
      </c>
      <c r="F24" s="4">
        <f ca="1">IF($B24&gt;=15,E25+LOOKUP($B24,'Ihr Altersstruktur-Check'!$C$9:$C$14,'Ihr Altersstruktur-Check'!$O$8:$O$13)/LOOKUP($B24,'Ihr Altersstruktur-Check'!$C$9:$C$14,'Ihr Altersstruktur-Check'!$P$8:$P$13),0)</f>
        <v>1.3000000000000003</v>
      </c>
      <c r="G24" s="4">
        <f ca="1">IF($B24&gt;=15,F25+LOOKUP($B24,'Ihr Altersstruktur-Check'!$C$9:$C$14,'Ihr Altersstruktur-Check'!$O$8:$O$13)/LOOKUP($B24,'Ihr Altersstruktur-Check'!$C$9:$C$14,'Ihr Altersstruktur-Check'!$P$8:$P$13),0)</f>
        <v>0.4</v>
      </c>
      <c r="H24" s="4">
        <f ca="1">IF($B24&gt;=15,G25+LOOKUP($B24,'Ihr Altersstruktur-Check'!$C$9:$C$14,'Ihr Altersstruktur-Check'!$O$8:$O$13)/LOOKUP($B24,'Ihr Altersstruktur-Check'!$C$9:$C$14,'Ihr Altersstruktur-Check'!$P$8:$P$13),0)</f>
        <v>0.5</v>
      </c>
      <c r="I24" s="4">
        <f ca="1">IF($B24&gt;=15,H25+LOOKUP($B24,'Ihr Altersstruktur-Check'!$C$9:$C$14,'Ihr Altersstruktur-Check'!$O$8:$O$13)/LOOKUP($B24,'Ihr Altersstruktur-Check'!$C$9:$C$14,'Ihr Altersstruktur-Check'!$P$8:$P$13),0)</f>
        <v>0.6</v>
      </c>
      <c r="J24" s="4">
        <f ca="1">IF($B24&gt;=15,I25+LOOKUP($B24,'Ihr Altersstruktur-Check'!$C$9:$C$14,'Ihr Altersstruktur-Check'!$O$8:$O$13)/LOOKUP($B24,'Ihr Altersstruktur-Check'!$C$9:$C$14,'Ihr Altersstruktur-Check'!$P$8:$P$13),0)</f>
        <v>0.7</v>
      </c>
      <c r="K24" s="4">
        <f ca="1">IF($B24&gt;=15,J25+LOOKUP($B24,'Ihr Altersstruktur-Check'!$C$9:$C$14,'Ihr Altersstruktur-Check'!$O$8:$O$13)/LOOKUP($B24,'Ihr Altersstruktur-Check'!$C$9:$C$14,'Ihr Altersstruktur-Check'!$P$8:$P$13),0)</f>
        <v>0.79999999999999993</v>
      </c>
      <c r="L24" s="4">
        <f ca="1">IF($B24&gt;=15,K25+LOOKUP($B24,'Ihr Altersstruktur-Check'!$C$9:$C$14,'Ihr Altersstruktur-Check'!$O$8:$O$13)/LOOKUP($B24,'Ihr Altersstruktur-Check'!$C$9:$C$14,'Ihr Altersstruktur-Check'!$P$8:$P$13),0)</f>
        <v>4.7999999999999972</v>
      </c>
      <c r="M24" s="4">
        <f ca="1">IF($B24&gt;=15,L25+LOOKUP($B24,'Ihr Altersstruktur-Check'!$C$9:$C$14,'Ihr Altersstruktur-Check'!$O$8:$O$13)/LOOKUP($B24,'Ihr Altersstruktur-Check'!$C$9:$C$14,'Ihr Altersstruktur-Check'!$P$8:$P$13),0)</f>
        <v>0.79999999999999993</v>
      </c>
      <c r="N24" s="4">
        <f ca="1">IF($B24&gt;=15,M25+LOOKUP($B24,'Ihr Altersstruktur-Check'!$C$9:$C$14,'Ihr Altersstruktur-Check'!$O$8:$O$13)/LOOKUP($B24,'Ihr Altersstruktur-Check'!$C$9:$C$14,'Ihr Altersstruktur-Check'!$P$8:$P$13),0)</f>
        <v>0.79999999999999993</v>
      </c>
      <c r="O24" s="4">
        <f ca="1">IF($B24&gt;=15,N25+LOOKUP($B24,'Ihr Altersstruktur-Check'!$C$9:$C$14,'Ihr Altersstruktur-Check'!$O$8:$O$13)/LOOKUP($B24,'Ihr Altersstruktur-Check'!$C$9:$C$14,'Ihr Altersstruktur-Check'!$P$8:$P$13),0)</f>
        <v>0.79999999999999993</v>
      </c>
      <c r="P24" s="4">
        <f ca="1">IF($B24&gt;=15,O25+LOOKUP($B24,'Ihr Altersstruktur-Check'!$C$9:$C$14,'Ihr Altersstruktur-Check'!$O$8:$O$13)/LOOKUP($B24,'Ihr Altersstruktur-Check'!$C$9:$C$14,'Ihr Altersstruktur-Check'!$P$8:$P$13),0)</f>
        <v>0.79999999999999993</v>
      </c>
      <c r="Q24" s="4">
        <f ca="1">IF($B24&gt;=15,P25+LOOKUP($B24,'Ihr Altersstruktur-Check'!$C$9:$C$14,'Ihr Altersstruktur-Check'!$O$8:$O$13)/LOOKUP($B24,'Ihr Altersstruktur-Check'!$C$9:$C$14,'Ihr Altersstruktur-Check'!$P$8:$P$13),0)</f>
        <v>0.79999999999999993</v>
      </c>
      <c r="R24" s="4">
        <f ca="1">IF($B24&gt;=15,Q25+LOOKUP($B24,'Ihr Altersstruktur-Check'!$C$9:$C$14,'Ihr Altersstruktur-Check'!$O$8:$O$13)/LOOKUP($B24,'Ihr Altersstruktur-Check'!$C$9:$C$14,'Ihr Altersstruktur-Check'!$P$8:$P$13),0)</f>
        <v>100.79999999999995</v>
      </c>
      <c r="S24" s="4">
        <f ca="1">IF($B24&gt;=15,R25+LOOKUP($B24,'Ihr Altersstruktur-Check'!$C$9:$C$14,'Ihr Altersstruktur-Check'!$O$8:$O$13)/LOOKUP($B24,'Ihr Altersstruktur-Check'!$C$9:$C$14,'Ihr Altersstruktur-Check'!$P$8:$P$13),0)</f>
        <v>6.7999999999999972</v>
      </c>
      <c r="T24" s="4">
        <f ca="1">IF($B24&gt;=15,S25+LOOKUP($B24,'Ihr Altersstruktur-Check'!$C$9:$C$14,'Ihr Altersstruktur-Check'!$O$8:$O$13)/LOOKUP($B24,'Ihr Altersstruktur-Check'!$C$9:$C$14,'Ihr Altersstruktur-Check'!$P$8:$P$13),0)</f>
        <v>5.7999999999999972</v>
      </c>
      <c r="U24" s="4">
        <f ca="1">IF($B24&gt;=15,T25+LOOKUP($B24,'Ihr Altersstruktur-Check'!$C$9:$C$14,'Ihr Altersstruktur-Check'!$O$8:$O$13)/LOOKUP($B24,'Ihr Altersstruktur-Check'!$C$9:$C$14,'Ihr Altersstruktur-Check'!$P$8:$P$13),0)</f>
        <v>4.7999999999999972</v>
      </c>
      <c r="V24" s="4">
        <f ca="1">IF($B24&gt;=15,U25+LOOKUP($B24,'Ihr Altersstruktur-Check'!$C$9:$C$14,'Ihr Altersstruktur-Check'!$O$8:$O$13)/LOOKUP($B24,'Ihr Altersstruktur-Check'!$C$9:$C$14,'Ihr Altersstruktur-Check'!$P$8:$P$13),0)</f>
        <v>3.8000000000000007</v>
      </c>
      <c r="W24" s="4">
        <f ca="1">IF($B24&gt;=15,V25+LOOKUP($B24,'Ihr Altersstruktur-Check'!$C$9:$C$14,'Ihr Altersstruktur-Check'!$O$8:$O$13)/LOOKUP($B24,'Ihr Altersstruktur-Check'!$C$9:$C$14,'Ihr Altersstruktur-Check'!$P$8:$P$13),0)</f>
        <v>2.8000000000000007</v>
      </c>
      <c r="X24" s="4">
        <f ca="1">IF($B24&gt;=15,W25+LOOKUP($B24,'Ihr Altersstruktur-Check'!$C$9:$C$14,'Ihr Altersstruktur-Check'!$O$8:$O$13)/LOOKUP($B24,'Ihr Altersstruktur-Check'!$C$9:$C$14,'Ihr Altersstruktur-Check'!$P$8:$P$13),0)</f>
        <v>1.8000000000000007</v>
      </c>
      <c r="Y24" s="4">
        <f ca="1">IF($B24&gt;=15,X25+LOOKUP($B24,'Ihr Altersstruktur-Check'!$C$9:$C$14,'Ihr Altersstruktur-Check'!$O$8:$O$13)/LOOKUP($B24,'Ihr Altersstruktur-Check'!$C$9:$C$14,'Ihr Altersstruktur-Check'!$P$8:$P$13),0)</f>
        <v>0.79999999999999993</v>
      </c>
      <c r="Z24" s="4">
        <f ca="1">IF($B24&gt;=15,Y25+LOOKUP($B24,'Ihr Altersstruktur-Check'!$C$9:$C$14,'Ihr Altersstruktur-Check'!$O$8:$O$13)/LOOKUP($B24,'Ihr Altersstruktur-Check'!$C$9:$C$14,'Ihr Altersstruktur-Check'!$P$8:$P$13),0)</f>
        <v>0.79999999999999993</v>
      </c>
      <c r="AA24" s="4">
        <f ca="1">IF($B24&gt;=15,Z25+LOOKUP($B24,'Ihr Altersstruktur-Check'!$C$9:$C$14,'Ihr Altersstruktur-Check'!$O$8:$O$13)/LOOKUP($B24,'Ihr Altersstruktur-Check'!$C$9:$C$14,'Ihr Altersstruktur-Check'!$P$8:$P$13),0)</f>
        <v>0.79999999999999993</v>
      </c>
      <c r="AB24" s="4">
        <f ca="1">IF($B24&gt;=15,AA25+LOOKUP($B24,'Ihr Altersstruktur-Check'!$C$9:$C$14,'Ihr Altersstruktur-Check'!$O$8:$O$13)/LOOKUP($B24,'Ihr Altersstruktur-Check'!$C$9:$C$14,'Ihr Altersstruktur-Check'!$P$8:$P$13),0)</f>
        <v>5.7999999999999972</v>
      </c>
      <c r="AC24" s="4">
        <f ca="1">IF($B24&gt;=15,AB25+LOOKUP($B24,'Ihr Altersstruktur-Check'!$C$9:$C$14,'Ihr Altersstruktur-Check'!$O$8:$O$13)/LOOKUP($B24,'Ihr Altersstruktur-Check'!$C$9:$C$14,'Ihr Altersstruktur-Check'!$P$8:$P$13),0)</f>
        <v>0.79999999999999993</v>
      </c>
      <c r="AD24" s="4">
        <f ca="1">IF($B24&gt;=15,AC25+LOOKUP($B24,'Ihr Altersstruktur-Check'!$C$9:$C$14,'Ihr Altersstruktur-Check'!$O$8:$O$13)/LOOKUP($B24,'Ihr Altersstruktur-Check'!$C$9:$C$14,'Ihr Altersstruktur-Check'!$P$8:$P$13),0)</f>
        <v>0.79999999999999993</v>
      </c>
      <c r="AE24" s="4">
        <f ca="1">IF($B24&gt;=15,AD25+LOOKUP($B24,'Ihr Altersstruktur-Check'!$C$9:$C$14,'Ihr Altersstruktur-Check'!$O$8:$O$13)/LOOKUP($B24,'Ihr Altersstruktur-Check'!$C$9:$C$14,'Ihr Altersstruktur-Check'!$P$8:$P$13),0)</f>
        <v>0.79999999999999993</v>
      </c>
      <c r="AF24" s="4">
        <f ca="1">IF($B24&gt;=15,AE25+LOOKUP($B24,'Ihr Altersstruktur-Check'!$C$9:$C$14,'Ihr Altersstruktur-Check'!$O$8:$O$13)/LOOKUP($B24,'Ihr Altersstruktur-Check'!$C$9:$C$14,'Ihr Altersstruktur-Check'!$P$8:$P$13),0)</f>
        <v>0.79999999999999993</v>
      </c>
      <c r="AG24" s="4">
        <f ca="1">IF($B24&gt;=15,AF25+LOOKUP($B24,'Ihr Altersstruktur-Check'!$C$9:$C$14,'Ihr Altersstruktur-Check'!$O$8:$O$13)/LOOKUP($B24,'Ihr Altersstruktur-Check'!$C$9:$C$14,'Ihr Altersstruktur-Check'!$P$8:$P$13),0)</f>
        <v>0.79999999999999993</v>
      </c>
      <c r="AH24" s="4">
        <f ca="1">IF($B24&gt;=15,AG25+LOOKUP($B24,'Ihr Altersstruktur-Check'!$C$9:$C$14,'Ihr Altersstruktur-Check'!$O$8:$O$13)/LOOKUP($B24,'Ihr Altersstruktur-Check'!$C$9:$C$14,'Ihr Altersstruktur-Check'!$P$8:$P$13),0)</f>
        <v>0.79999999999999993</v>
      </c>
      <c r="AI24" s="4">
        <f ca="1">IF($B24&gt;=15,AH25+LOOKUP($B24,'Ihr Altersstruktur-Check'!$C$9:$C$14,'Ihr Altersstruktur-Check'!$O$8:$O$13)/LOOKUP($B24,'Ihr Altersstruktur-Check'!$C$9:$C$14,'Ihr Altersstruktur-Check'!$P$8:$P$13),0)</f>
        <v>5.7999999999999972</v>
      </c>
      <c r="AJ24" s="4">
        <f ca="1">IF($B24&gt;=15,AI25+LOOKUP($B24,'Ihr Altersstruktur-Check'!$C$9:$C$14,'Ihr Altersstruktur-Check'!$O$8:$O$13)/LOOKUP($B24,'Ihr Altersstruktur-Check'!$C$9:$C$14,'Ihr Altersstruktur-Check'!$P$8:$P$13),0)</f>
        <v>1.8000000000000007</v>
      </c>
      <c r="AK24" s="4">
        <f ca="1">IF($B24&gt;=15,AJ25+LOOKUP($B24,'Ihr Altersstruktur-Check'!$C$9:$C$14,'Ihr Altersstruktur-Check'!$O$8:$O$13)/LOOKUP($B24,'Ihr Altersstruktur-Check'!$C$9:$C$14,'Ihr Altersstruktur-Check'!$P$8:$P$13),0)</f>
        <v>0.79999999999999993</v>
      </c>
      <c r="AL24" s="4">
        <f ca="1">IF($B24&gt;=15,AK25+LOOKUP($B24,'Ihr Altersstruktur-Check'!$C$9:$C$14,'Ihr Altersstruktur-Check'!$O$8:$O$13)/LOOKUP($B24,'Ihr Altersstruktur-Check'!$C$9:$C$14,'Ihr Altersstruktur-Check'!$P$8:$P$13),0)</f>
        <v>0.79999999999999993</v>
      </c>
      <c r="AM24" s="4">
        <f ca="1">IF($B24&gt;=15,AL25+LOOKUP($B24,'Ihr Altersstruktur-Check'!$C$9:$C$14,'Ihr Altersstruktur-Check'!$O$8:$O$13)/LOOKUP($B24,'Ihr Altersstruktur-Check'!$C$9:$C$14,'Ihr Altersstruktur-Check'!$P$8:$P$13),0)</f>
        <v>0.79999999999999993</v>
      </c>
      <c r="AN24" s="4">
        <f ca="1">IF($B24&gt;=15,AM25+LOOKUP($B24,'Ihr Altersstruktur-Check'!$C$9:$C$14,'Ihr Altersstruktur-Check'!$O$8:$O$13)/LOOKUP($B24,'Ihr Altersstruktur-Check'!$C$9:$C$14,'Ihr Altersstruktur-Check'!$P$8:$P$13),0)</f>
        <v>0.79999999999999993</v>
      </c>
      <c r="AO24" s="4">
        <f ca="1">IF($B24&gt;=15,AN25+LOOKUP($B24,'Ihr Altersstruktur-Check'!$C$9:$C$14,'Ihr Altersstruktur-Check'!$O$8:$O$13)/LOOKUP($B24,'Ihr Altersstruktur-Check'!$C$9:$C$14,'Ihr Altersstruktur-Check'!$P$8:$P$13),0)</f>
        <v>0.79999999999999993</v>
      </c>
      <c r="AP24" s="4">
        <f ca="1">IF($B24&gt;=15,AO25+LOOKUP($B24,'Ihr Altersstruktur-Check'!$C$9:$C$14,'Ihr Altersstruktur-Check'!$O$8:$O$13)/LOOKUP($B24,'Ihr Altersstruktur-Check'!$C$9:$C$14,'Ihr Altersstruktur-Check'!$P$8:$P$13),0)</f>
        <v>2.8000000000000007</v>
      </c>
      <c r="AQ24" s="4">
        <f ca="1">IF($B24&gt;=15,AP25+LOOKUP($B24,'Ihr Altersstruktur-Check'!$C$9:$C$14,'Ihr Altersstruktur-Check'!$O$8:$O$13)/LOOKUP($B24,'Ihr Altersstruktur-Check'!$C$9:$C$14,'Ihr Altersstruktur-Check'!$P$8:$P$13),0)</f>
        <v>0.79999999999999993</v>
      </c>
      <c r="AR24" s="4">
        <f ca="1">IF($B24&gt;=15,AQ25+LOOKUP($B24,'Ihr Altersstruktur-Check'!$C$9:$C$14,'Ihr Altersstruktur-Check'!$O$8:$O$13)/LOOKUP($B24,'Ihr Altersstruktur-Check'!$C$9:$C$14,'Ihr Altersstruktur-Check'!$P$8:$P$13),0)</f>
        <v>0.79999999999999993</v>
      </c>
      <c r="AS24" s="4">
        <f ca="1">IF($B24&gt;=15,AR25+LOOKUP($B24,'Ihr Altersstruktur-Check'!$C$9:$C$14,'Ihr Altersstruktur-Check'!$O$8:$O$13)/LOOKUP($B24,'Ihr Altersstruktur-Check'!$C$9:$C$14,'Ihr Altersstruktur-Check'!$P$8:$P$13),0)</f>
        <v>5.7999999999999972</v>
      </c>
      <c r="AT24" s="4">
        <f ca="1">IF($B24&gt;=15,AS25+LOOKUP($B24,'Ihr Altersstruktur-Check'!$C$9:$C$14,'Ihr Altersstruktur-Check'!$O$8:$O$13)/LOOKUP($B24,'Ihr Altersstruktur-Check'!$C$9:$C$14,'Ihr Altersstruktur-Check'!$P$8:$P$13),0)</f>
        <v>0.79999999999999993</v>
      </c>
      <c r="AU24" s="4">
        <f ca="1">IF($B24&gt;=15,AT25+LOOKUP($B24,'Ihr Altersstruktur-Check'!$C$9:$C$14,'Ihr Altersstruktur-Check'!$O$8:$O$13)/LOOKUP($B24,'Ihr Altersstruktur-Check'!$C$9:$C$14,'Ihr Altersstruktur-Check'!$P$8:$P$13),0)</f>
        <v>0.79999999999999993</v>
      </c>
      <c r="AV24" s="4">
        <f ca="1">IF($B24&gt;=15,AU25+LOOKUP($B24,'Ihr Altersstruktur-Check'!$C$9:$C$14,'Ihr Altersstruktur-Check'!$O$8:$O$13)/LOOKUP($B24,'Ihr Altersstruktur-Check'!$C$9:$C$14,'Ihr Altersstruktur-Check'!$P$8:$P$13),0)</f>
        <v>0.79999999999999993</v>
      </c>
      <c r="AW24" s="4">
        <f ca="1">IF($B24&gt;=15,AV25+LOOKUP($B24,'Ihr Altersstruktur-Check'!$C$9:$C$14,'Ihr Altersstruktur-Check'!$O$8:$O$13)/LOOKUP($B24,'Ihr Altersstruktur-Check'!$C$9:$C$14,'Ihr Altersstruktur-Check'!$P$8:$P$13),0)</f>
        <v>0.79999999999999993</v>
      </c>
      <c r="AX24" s="4">
        <f ca="1">IF($B24&gt;=15,AW25+LOOKUP($B24,'Ihr Altersstruktur-Check'!$C$9:$C$14,'Ihr Altersstruktur-Check'!$O$8:$O$13)/LOOKUP($B24,'Ihr Altersstruktur-Check'!$C$9:$C$14,'Ihr Altersstruktur-Check'!$P$8:$P$13),0)</f>
        <v>0.79999999999999993</v>
      </c>
      <c r="AY24" s="4">
        <f ca="1">IF($B24&gt;=15,AX25+LOOKUP($B24,'Ihr Altersstruktur-Check'!$C$9:$C$14,'Ihr Altersstruktur-Check'!$O$8:$O$13)/LOOKUP($B24,'Ihr Altersstruktur-Check'!$C$9:$C$14,'Ihr Altersstruktur-Check'!$P$8:$P$13),0)</f>
        <v>0.79999999999999993</v>
      </c>
      <c r="AZ24" s="4">
        <f ca="1">IF($B24&gt;=15,AY25+LOOKUP($B24,'Ihr Altersstruktur-Check'!$C$9:$C$14,'Ihr Altersstruktur-Check'!$O$8:$O$13)/LOOKUP($B24,'Ihr Altersstruktur-Check'!$C$9:$C$14,'Ihr Altersstruktur-Check'!$P$8:$P$13),0)</f>
        <v>0.79999999999999993</v>
      </c>
      <c r="BA24" s="4">
        <f ca="1">IF($B24&gt;=15,AZ25+LOOKUP($B24,'Ihr Altersstruktur-Check'!$C$9:$C$14,'Ihr Altersstruktur-Check'!$O$8:$O$13)/LOOKUP($B24,'Ihr Altersstruktur-Check'!$C$9:$C$14,'Ihr Altersstruktur-Check'!$P$8:$P$13),0)</f>
        <v>0.79999999999999993</v>
      </c>
      <c r="BB24" s="4">
        <f ca="1">IF($B24&gt;=15,BA25+LOOKUP($B24,'Ihr Altersstruktur-Check'!$C$9:$C$14,'Ihr Altersstruktur-Check'!$O$8:$O$13)/LOOKUP($B24,'Ihr Altersstruktur-Check'!$C$9:$C$14,'Ihr Altersstruktur-Check'!$P$8:$P$13),0)</f>
        <v>0.79999999999999993</v>
      </c>
      <c r="BC24" s="4">
        <f ca="1">IF($B24&gt;=15,BB25+LOOKUP($B24,'Ihr Altersstruktur-Check'!$C$9:$C$14,'Ihr Altersstruktur-Check'!$O$8:$O$13)/LOOKUP($B24,'Ihr Altersstruktur-Check'!$C$9:$C$14,'Ihr Altersstruktur-Check'!$P$8:$P$13),0)</f>
        <v>0.79999999999999993</v>
      </c>
      <c r="BD24" s="4">
        <f ca="1">IF($B24&gt;=15,BC25+LOOKUP($B24,'Ihr Altersstruktur-Check'!$C$9:$C$14,'Ihr Altersstruktur-Check'!$O$8:$O$13)/LOOKUP($B24,'Ihr Altersstruktur-Check'!$C$9:$C$14,'Ihr Altersstruktur-Check'!$P$8:$P$13),0)</f>
        <v>0.79999999999999993</v>
      </c>
      <c r="BE24" s="4">
        <f ca="1">IF($B24&gt;=15,BD25+LOOKUP($B24,'Ihr Altersstruktur-Check'!$C$9:$C$14,'Ihr Altersstruktur-Check'!$O$8:$O$13)/LOOKUP($B24,'Ihr Altersstruktur-Check'!$C$9:$C$14,'Ihr Altersstruktur-Check'!$P$8:$P$13),0)</f>
        <v>0.79999999999999993</v>
      </c>
      <c r="BF24" s="4"/>
      <c r="BG24" s="4"/>
    </row>
    <row r="25" spans="1:59" x14ac:dyDescent="0.25">
      <c r="A25">
        <v>1964</v>
      </c>
      <c r="B25">
        <f t="shared" ca="1" si="14"/>
        <v>56</v>
      </c>
      <c r="C25" s="4">
        <f>'Ihr Demografie-Check'!J14</f>
        <v>1</v>
      </c>
      <c r="D25" s="4">
        <f ca="1">IF($B25&gt;=15,C26+LOOKUP($B25,'Ihr Altersstruktur-Check'!$C$9:$C$14,'Ihr Altersstruktur-Check'!$O$8:$O$13)/LOOKUP($B25,'Ihr Altersstruktur-Check'!$C$9:$C$14,'Ihr Altersstruktur-Check'!$P$8:$P$13),0)</f>
        <v>1.1000000000000001</v>
      </c>
      <c r="E25" s="4">
        <f ca="1">IF($B25&gt;=15,D26+LOOKUP($B25,'Ihr Altersstruktur-Check'!$C$9:$C$14,'Ihr Altersstruktur-Check'!$O$8:$O$13)/LOOKUP($B25,'Ihr Altersstruktur-Check'!$C$9:$C$14,'Ihr Altersstruktur-Check'!$P$8:$P$13),0)</f>
        <v>1.2000000000000002</v>
      </c>
      <c r="F25" s="4">
        <f ca="1">IF($B25&gt;=15,E26+LOOKUP($B25,'Ihr Altersstruktur-Check'!$C$9:$C$14,'Ihr Altersstruktur-Check'!$O$8:$O$13)/LOOKUP($B25,'Ihr Altersstruktur-Check'!$C$9:$C$14,'Ihr Altersstruktur-Check'!$P$8:$P$13),0)</f>
        <v>0.30000000000000004</v>
      </c>
      <c r="G25" s="4">
        <f ca="1">IF($B25&gt;=15,F26+LOOKUP($B25,'Ihr Altersstruktur-Check'!$C$9:$C$14,'Ihr Altersstruktur-Check'!$O$8:$O$13)/LOOKUP($B25,'Ihr Altersstruktur-Check'!$C$9:$C$14,'Ihr Altersstruktur-Check'!$P$8:$P$13),0)</f>
        <v>0.4</v>
      </c>
      <c r="H25" s="4">
        <f ca="1">IF($B25&gt;=15,G26+LOOKUP($B25,'Ihr Altersstruktur-Check'!$C$9:$C$14,'Ihr Altersstruktur-Check'!$O$8:$O$13)/LOOKUP($B25,'Ihr Altersstruktur-Check'!$C$9:$C$14,'Ihr Altersstruktur-Check'!$P$8:$P$13),0)</f>
        <v>0.5</v>
      </c>
      <c r="I25" s="4">
        <f ca="1">IF($B25&gt;=15,H26+LOOKUP($B25,'Ihr Altersstruktur-Check'!$C$9:$C$14,'Ihr Altersstruktur-Check'!$O$8:$O$13)/LOOKUP($B25,'Ihr Altersstruktur-Check'!$C$9:$C$14,'Ihr Altersstruktur-Check'!$P$8:$P$13),0)</f>
        <v>0.6</v>
      </c>
      <c r="J25" s="4">
        <f ca="1">IF($B25&gt;=15,I26+LOOKUP($B25,'Ihr Altersstruktur-Check'!$C$9:$C$14,'Ihr Altersstruktur-Check'!$O$8:$O$13)/LOOKUP($B25,'Ihr Altersstruktur-Check'!$C$9:$C$14,'Ihr Altersstruktur-Check'!$P$8:$P$13),0)</f>
        <v>0.7</v>
      </c>
      <c r="K25" s="4">
        <f ca="1">IF($B25&gt;=15,J26+LOOKUP($B25,'Ihr Altersstruktur-Check'!$C$9:$C$14,'Ihr Altersstruktur-Check'!$O$8:$O$13)/LOOKUP($B25,'Ihr Altersstruktur-Check'!$C$9:$C$14,'Ihr Altersstruktur-Check'!$P$8:$P$13),0)</f>
        <v>4.6999999999999975</v>
      </c>
      <c r="L25" s="4">
        <f ca="1">IF($B25&gt;=15,K26+LOOKUP($B25,'Ihr Altersstruktur-Check'!$C$9:$C$14,'Ihr Altersstruktur-Check'!$O$8:$O$13)/LOOKUP($B25,'Ihr Altersstruktur-Check'!$C$9:$C$14,'Ihr Altersstruktur-Check'!$P$8:$P$13),0)</f>
        <v>0.7</v>
      </c>
      <c r="M25" s="4">
        <f ca="1">IF($B25&gt;=15,L26+LOOKUP($B25,'Ihr Altersstruktur-Check'!$C$9:$C$14,'Ihr Altersstruktur-Check'!$O$8:$O$13)/LOOKUP($B25,'Ihr Altersstruktur-Check'!$C$9:$C$14,'Ihr Altersstruktur-Check'!$P$8:$P$13),0)</f>
        <v>0.7</v>
      </c>
      <c r="N25" s="4">
        <f ca="1">IF($B25&gt;=15,M26+LOOKUP($B25,'Ihr Altersstruktur-Check'!$C$9:$C$14,'Ihr Altersstruktur-Check'!$O$8:$O$13)/LOOKUP($B25,'Ihr Altersstruktur-Check'!$C$9:$C$14,'Ihr Altersstruktur-Check'!$P$8:$P$13),0)</f>
        <v>0.7</v>
      </c>
      <c r="O25" s="4">
        <f ca="1">IF($B25&gt;=15,N26+LOOKUP($B25,'Ihr Altersstruktur-Check'!$C$9:$C$14,'Ihr Altersstruktur-Check'!$O$8:$O$13)/LOOKUP($B25,'Ihr Altersstruktur-Check'!$C$9:$C$14,'Ihr Altersstruktur-Check'!$P$8:$P$13),0)</f>
        <v>0.7</v>
      </c>
      <c r="P25" s="4">
        <f ca="1">IF($B25&gt;=15,O26+LOOKUP($B25,'Ihr Altersstruktur-Check'!$C$9:$C$14,'Ihr Altersstruktur-Check'!$O$8:$O$13)/LOOKUP($B25,'Ihr Altersstruktur-Check'!$C$9:$C$14,'Ihr Altersstruktur-Check'!$P$8:$P$13),0)</f>
        <v>0.7</v>
      </c>
      <c r="Q25" s="4">
        <f ca="1">IF($B25&gt;=15,P26+LOOKUP($B25,'Ihr Altersstruktur-Check'!$C$9:$C$14,'Ihr Altersstruktur-Check'!$O$8:$O$13)/LOOKUP($B25,'Ihr Altersstruktur-Check'!$C$9:$C$14,'Ihr Altersstruktur-Check'!$P$8:$P$13),0)</f>
        <v>100.69999999999996</v>
      </c>
      <c r="R25" s="4">
        <f ca="1">IF($B25&gt;=15,Q26+LOOKUP($B25,'Ihr Altersstruktur-Check'!$C$9:$C$14,'Ihr Altersstruktur-Check'!$O$8:$O$13)/LOOKUP($B25,'Ihr Altersstruktur-Check'!$C$9:$C$14,'Ihr Altersstruktur-Check'!$P$8:$P$13),0)</f>
        <v>6.6999999999999975</v>
      </c>
      <c r="S25" s="4">
        <f ca="1">IF($B25&gt;=15,R26+LOOKUP($B25,'Ihr Altersstruktur-Check'!$C$9:$C$14,'Ihr Altersstruktur-Check'!$O$8:$O$13)/LOOKUP($B25,'Ihr Altersstruktur-Check'!$C$9:$C$14,'Ihr Altersstruktur-Check'!$P$8:$P$13),0)</f>
        <v>5.6999999999999975</v>
      </c>
      <c r="T25" s="4">
        <f ca="1">IF($B25&gt;=15,S26+LOOKUP($B25,'Ihr Altersstruktur-Check'!$C$9:$C$14,'Ihr Altersstruktur-Check'!$O$8:$O$13)/LOOKUP($B25,'Ihr Altersstruktur-Check'!$C$9:$C$14,'Ihr Altersstruktur-Check'!$P$8:$P$13),0)</f>
        <v>4.6999999999999975</v>
      </c>
      <c r="U25" s="4">
        <f ca="1">IF($B25&gt;=15,T26+LOOKUP($B25,'Ihr Altersstruktur-Check'!$C$9:$C$14,'Ihr Altersstruktur-Check'!$O$8:$O$13)/LOOKUP($B25,'Ihr Altersstruktur-Check'!$C$9:$C$14,'Ihr Altersstruktur-Check'!$P$8:$P$13),0)</f>
        <v>3.7000000000000006</v>
      </c>
      <c r="V25" s="4">
        <f ca="1">IF($B25&gt;=15,U26+LOOKUP($B25,'Ihr Altersstruktur-Check'!$C$9:$C$14,'Ihr Altersstruktur-Check'!$O$8:$O$13)/LOOKUP($B25,'Ihr Altersstruktur-Check'!$C$9:$C$14,'Ihr Altersstruktur-Check'!$P$8:$P$13),0)</f>
        <v>2.7000000000000006</v>
      </c>
      <c r="W25" s="4">
        <f ca="1">IF($B25&gt;=15,V26+LOOKUP($B25,'Ihr Altersstruktur-Check'!$C$9:$C$14,'Ihr Altersstruktur-Check'!$O$8:$O$13)/LOOKUP($B25,'Ihr Altersstruktur-Check'!$C$9:$C$14,'Ihr Altersstruktur-Check'!$P$8:$P$13),0)</f>
        <v>1.7000000000000006</v>
      </c>
      <c r="X25" s="4">
        <f ca="1">IF($B25&gt;=15,W26+LOOKUP($B25,'Ihr Altersstruktur-Check'!$C$9:$C$14,'Ihr Altersstruktur-Check'!$O$8:$O$13)/LOOKUP($B25,'Ihr Altersstruktur-Check'!$C$9:$C$14,'Ihr Altersstruktur-Check'!$P$8:$P$13),0)</f>
        <v>0.7</v>
      </c>
      <c r="Y25" s="4">
        <f ca="1">IF($B25&gt;=15,X26+LOOKUP($B25,'Ihr Altersstruktur-Check'!$C$9:$C$14,'Ihr Altersstruktur-Check'!$O$8:$O$13)/LOOKUP($B25,'Ihr Altersstruktur-Check'!$C$9:$C$14,'Ihr Altersstruktur-Check'!$P$8:$P$13),0)</f>
        <v>0.7</v>
      </c>
      <c r="Z25" s="4">
        <f ca="1">IF($B25&gt;=15,Y26+LOOKUP($B25,'Ihr Altersstruktur-Check'!$C$9:$C$14,'Ihr Altersstruktur-Check'!$O$8:$O$13)/LOOKUP($B25,'Ihr Altersstruktur-Check'!$C$9:$C$14,'Ihr Altersstruktur-Check'!$P$8:$P$13),0)</f>
        <v>0.7</v>
      </c>
      <c r="AA25" s="4">
        <f ca="1">IF($B25&gt;=15,Z26+LOOKUP($B25,'Ihr Altersstruktur-Check'!$C$9:$C$14,'Ihr Altersstruktur-Check'!$O$8:$O$13)/LOOKUP($B25,'Ihr Altersstruktur-Check'!$C$9:$C$14,'Ihr Altersstruktur-Check'!$P$8:$P$13),0)</f>
        <v>5.6999999999999975</v>
      </c>
      <c r="AB25" s="4">
        <f ca="1">IF($B25&gt;=15,AA26+LOOKUP($B25,'Ihr Altersstruktur-Check'!$C$9:$C$14,'Ihr Altersstruktur-Check'!$O$8:$O$13)/LOOKUP($B25,'Ihr Altersstruktur-Check'!$C$9:$C$14,'Ihr Altersstruktur-Check'!$P$8:$P$13),0)</f>
        <v>0.7</v>
      </c>
      <c r="AC25" s="4">
        <f ca="1">IF($B25&gt;=15,AB26+LOOKUP($B25,'Ihr Altersstruktur-Check'!$C$9:$C$14,'Ihr Altersstruktur-Check'!$O$8:$O$13)/LOOKUP($B25,'Ihr Altersstruktur-Check'!$C$9:$C$14,'Ihr Altersstruktur-Check'!$P$8:$P$13),0)</f>
        <v>0.7</v>
      </c>
      <c r="AD25" s="4">
        <f ca="1">IF($B25&gt;=15,AC26+LOOKUP($B25,'Ihr Altersstruktur-Check'!$C$9:$C$14,'Ihr Altersstruktur-Check'!$O$8:$O$13)/LOOKUP($B25,'Ihr Altersstruktur-Check'!$C$9:$C$14,'Ihr Altersstruktur-Check'!$P$8:$P$13),0)</f>
        <v>0.7</v>
      </c>
      <c r="AE25" s="4">
        <f ca="1">IF($B25&gt;=15,AD26+LOOKUP($B25,'Ihr Altersstruktur-Check'!$C$9:$C$14,'Ihr Altersstruktur-Check'!$O$8:$O$13)/LOOKUP($B25,'Ihr Altersstruktur-Check'!$C$9:$C$14,'Ihr Altersstruktur-Check'!$P$8:$P$13),0)</f>
        <v>0.7</v>
      </c>
      <c r="AF25" s="4">
        <f ca="1">IF($B25&gt;=15,AE26+LOOKUP($B25,'Ihr Altersstruktur-Check'!$C$9:$C$14,'Ihr Altersstruktur-Check'!$O$8:$O$13)/LOOKUP($B25,'Ihr Altersstruktur-Check'!$C$9:$C$14,'Ihr Altersstruktur-Check'!$P$8:$P$13),0)</f>
        <v>0.7</v>
      </c>
      <c r="AG25" s="4">
        <f ca="1">IF($B25&gt;=15,AF26+LOOKUP($B25,'Ihr Altersstruktur-Check'!$C$9:$C$14,'Ihr Altersstruktur-Check'!$O$8:$O$13)/LOOKUP($B25,'Ihr Altersstruktur-Check'!$C$9:$C$14,'Ihr Altersstruktur-Check'!$P$8:$P$13),0)</f>
        <v>0.7</v>
      </c>
      <c r="AH25" s="4">
        <f ca="1">IF($B25&gt;=15,AG26+LOOKUP($B25,'Ihr Altersstruktur-Check'!$C$9:$C$14,'Ihr Altersstruktur-Check'!$O$8:$O$13)/LOOKUP($B25,'Ihr Altersstruktur-Check'!$C$9:$C$14,'Ihr Altersstruktur-Check'!$P$8:$P$13),0)</f>
        <v>5.6999999999999975</v>
      </c>
      <c r="AI25" s="4">
        <f ca="1">IF($B25&gt;=15,AH26+LOOKUP($B25,'Ihr Altersstruktur-Check'!$C$9:$C$14,'Ihr Altersstruktur-Check'!$O$8:$O$13)/LOOKUP($B25,'Ihr Altersstruktur-Check'!$C$9:$C$14,'Ihr Altersstruktur-Check'!$P$8:$P$13),0)</f>
        <v>1.7000000000000006</v>
      </c>
      <c r="AJ25" s="4">
        <f ca="1">IF($B25&gt;=15,AI26+LOOKUP($B25,'Ihr Altersstruktur-Check'!$C$9:$C$14,'Ihr Altersstruktur-Check'!$O$8:$O$13)/LOOKUP($B25,'Ihr Altersstruktur-Check'!$C$9:$C$14,'Ihr Altersstruktur-Check'!$P$8:$P$13),0)</f>
        <v>0.7</v>
      </c>
      <c r="AK25" s="4">
        <f ca="1">IF($B25&gt;=15,AJ26+LOOKUP($B25,'Ihr Altersstruktur-Check'!$C$9:$C$14,'Ihr Altersstruktur-Check'!$O$8:$O$13)/LOOKUP($B25,'Ihr Altersstruktur-Check'!$C$9:$C$14,'Ihr Altersstruktur-Check'!$P$8:$P$13),0)</f>
        <v>0.7</v>
      </c>
      <c r="AL25" s="4">
        <f ca="1">IF($B25&gt;=15,AK26+LOOKUP($B25,'Ihr Altersstruktur-Check'!$C$9:$C$14,'Ihr Altersstruktur-Check'!$O$8:$O$13)/LOOKUP($B25,'Ihr Altersstruktur-Check'!$C$9:$C$14,'Ihr Altersstruktur-Check'!$P$8:$P$13),0)</f>
        <v>0.7</v>
      </c>
      <c r="AM25" s="4">
        <f ca="1">IF($B25&gt;=15,AL26+LOOKUP($B25,'Ihr Altersstruktur-Check'!$C$9:$C$14,'Ihr Altersstruktur-Check'!$O$8:$O$13)/LOOKUP($B25,'Ihr Altersstruktur-Check'!$C$9:$C$14,'Ihr Altersstruktur-Check'!$P$8:$P$13),0)</f>
        <v>0.7</v>
      </c>
      <c r="AN25" s="4">
        <f ca="1">IF($B25&gt;=15,AM26+LOOKUP($B25,'Ihr Altersstruktur-Check'!$C$9:$C$14,'Ihr Altersstruktur-Check'!$O$8:$O$13)/LOOKUP($B25,'Ihr Altersstruktur-Check'!$C$9:$C$14,'Ihr Altersstruktur-Check'!$P$8:$P$13),0)</f>
        <v>0.7</v>
      </c>
      <c r="AO25" s="4">
        <f ca="1">IF($B25&gt;=15,AN26+LOOKUP($B25,'Ihr Altersstruktur-Check'!$C$9:$C$14,'Ihr Altersstruktur-Check'!$O$8:$O$13)/LOOKUP($B25,'Ihr Altersstruktur-Check'!$C$9:$C$14,'Ihr Altersstruktur-Check'!$P$8:$P$13),0)</f>
        <v>2.7000000000000006</v>
      </c>
      <c r="AP25" s="4">
        <f ca="1">IF($B25&gt;=15,AO26+LOOKUP($B25,'Ihr Altersstruktur-Check'!$C$9:$C$14,'Ihr Altersstruktur-Check'!$O$8:$O$13)/LOOKUP($B25,'Ihr Altersstruktur-Check'!$C$9:$C$14,'Ihr Altersstruktur-Check'!$P$8:$P$13),0)</f>
        <v>0.7</v>
      </c>
      <c r="AQ25" s="4">
        <f ca="1">IF($B25&gt;=15,AP26+LOOKUP($B25,'Ihr Altersstruktur-Check'!$C$9:$C$14,'Ihr Altersstruktur-Check'!$O$8:$O$13)/LOOKUP($B25,'Ihr Altersstruktur-Check'!$C$9:$C$14,'Ihr Altersstruktur-Check'!$P$8:$P$13),0)</f>
        <v>0.7</v>
      </c>
      <c r="AR25" s="4">
        <f ca="1">IF($B25&gt;=15,AQ26+LOOKUP($B25,'Ihr Altersstruktur-Check'!$C$9:$C$14,'Ihr Altersstruktur-Check'!$O$8:$O$13)/LOOKUP($B25,'Ihr Altersstruktur-Check'!$C$9:$C$14,'Ihr Altersstruktur-Check'!$P$8:$P$13),0)</f>
        <v>5.6999999999999975</v>
      </c>
      <c r="AS25" s="4">
        <f ca="1">IF($B25&gt;=15,AR26+LOOKUP($B25,'Ihr Altersstruktur-Check'!$C$9:$C$14,'Ihr Altersstruktur-Check'!$O$8:$O$13)/LOOKUP($B25,'Ihr Altersstruktur-Check'!$C$9:$C$14,'Ihr Altersstruktur-Check'!$P$8:$P$13),0)</f>
        <v>0.7</v>
      </c>
      <c r="AT25" s="4">
        <f ca="1">IF($B25&gt;=15,AS26+LOOKUP($B25,'Ihr Altersstruktur-Check'!$C$9:$C$14,'Ihr Altersstruktur-Check'!$O$8:$O$13)/LOOKUP($B25,'Ihr Altersstruktur-Check'!$C$9:$C$14,'Ihr Altersstruktur-Check'!$P$8:$P$13),0)</f>
        <v>0.7</v>
      </c>
      <c r="AU25" s="4">
        <f ca="1">IF($B25&gt;=15,AT26+LOOKUP($B25,'Ihr Altersstruktur-Check'!$C$9:$C$14,'Ihr Altersstruktur-Check'!$O$8:$O$13)/LOOKUP($B25,'Ihr Altersstruktur-Check'!$C$9:$C$14,'Ihr Altersstruktur-Check'!$P$8:$P$13),0)</f>
        <v>0.7</v>
      </c>
      <c r="AV25" s="4">
        <f ca="1">IF($B25&gt;=15,AU26+LOOKUP($B25,'Ihr Altersstruktur-Check'!$C$9:$C$14,'Ihr Altersstruktur-Check'!$O$8:$O$13)/LOOKUP($B25,'Ihr Altersstruktur-Check'!$C$9:$C$14,'Ihr Altersstruktur-Check'!$P$8:$P$13),0)</f>
        <v>0.7</v>
      </c>
      <c r="AW25" s="4">
        <f ca="1">IF($B25&gt;=15,AV26+LOOKUP($B25,'Ihr Altersstruktur-Check'!$C$9:$C$14,'Ihr Altersstruktur-Check'!$O$8:$O$13)/LOOKUP($B25,'Ihr Altersstruktur-Check'!$C$9:$C$14,'Ihr Altersstruktur-Check'!$P$8:$P$13),0)</f>
        <v>0.7</v>
      </c>
      <c r="AX25" s="4">
        <f ca="1">IF($B25&gt;=15,AW26+LOOKUP($B25,'Ihr Altersstruktur-Check'!$C$9:$C$14,'Ihr Altersstruktur-Check'!$O$8:$O$13)/LOOKUP($B25,'Ihr Altersstruktur-Check'!$C$9:$C$14,'Ihr Altersstruktur-Check'!$P$8:$P$13),0)</f>
        <v>0.7</v>
      </c>
      <c r="AY25" s="4">
        <f ca="1">IF($B25&gt;=15,AX26+LOOKUP($B25,'Ihr Altersstruktur-Check'!$C$9:$C$14,'Ihr Altersstruktur-Check'!$O$8:$O$13)/LOOKUP($B25,'Ihr Altersstruktur-Check'!$C$9:$C$14,'Ihr Altersstruktur-Check'!$P$8:$P$13),0)</f>
        <v>0.7</v>
      </c>
      <c r="AZ25" s="4">
        <f ca="1">IF($B25&gt;=15,AY26+LOOKUP($B25,'Ihr Altersstruktur-Check'!$C$9:$C$14,'Ihr Altersstruktur-Check'!$O$8:$O$13)/LOOKUP($B25,'Ihr Altersstruktur-Check'!$C$9:$C$14,'Ihr Altersstruktur-Check'!$P$8:$P$13),0)</f>
        <v>0.7</v>
      </c>
      <c r="BA25" s="4">
        <f ca="1">IF($B25&gt;=15,AZ26+LOOKUP($B25,'Ihr Altersstruktur-Check'!$C$9:$C$14,'Ihr Altersstruktur-Check'!$O$8:$O$13)/LOOKUP($B25,'Ihr Altersstruktur-Check'!$C$9:$C$14,'Ihr Altersstruktur-Check'!$P$8:$P$13),0)</f>
        <v>0.7</v>
      </c>
      <c r="BB25" s="4">
        <f ca="1">IF($B25&gt;=15,BA26+LOOKUP($B25,'Ihr Altersstruktur-Check'!$C$9:$C$14,'Ihr Altersstruktur-Check'!$O$8:$O$13)/LOOKUP($B25,'Ihr Altersstruktur-Check'!$C$9:$C$14,'Ihr Altersstruktur-Check'!$P$8:$P$13),0)</f>
        <v>0.7</v>
      </c>
      <c r="BC25" s="4">
        <f ca="1">IF($B25&gt;=15,BB26+LOOKUP($B25,'Ihr Altersstruktur-Check'!$C$9:$C$14,'Ihr Altersstruktur-Check'!$O$8:$O$13)/LOOKUP($B25,'Ihr Altersstruktur-Check'!$C$9:$C$14,'Ihr Altersstruktur-Check'!$P$8:$P$13),0)</f>
        <v>0.7</v>
      </c>
      <c r="BD25" s="4">
        <f ca="1">IF($B25&gt;=15,BC26+LOOKUP($B25,'Ihr Altersstruktur-Check'!$C$9:$C$14,'Ihr Altersstruktur-Check'!$O$8:$O$13)/LOOKUP($B25,'Ihr Altersstruktur-Check'!$C$9:$C$14,'Ihr Altersstruktur-Check'!$P$8:$P$13),0)</f>
        <v>0.7</v>
      </c>
      <c r="BE25" s="4">
        <f ca="1">IF($B25&gt;=15,BD26+LOOKUP($B25,'Ihr Altersstruktur-Check'!$C$9:$C$14,'Ihr Altersstruktur-Check'!$O$8:$O$13)/LOOKUP($B25,'Ihr Altersstruktur-Check'!$C$9:$C$14,'Ihr Altersstruktur-Check'!$P$8:$P$13),0)</f>
        <v>0.7</v>
      </c>
      <c r="BF25" s="4"/>
      <c r="BG25" s="4"/>
    </row>
    <row r="26" spans="1:59" x14ac:dyDescent="0.25">
      <c r="A26">
        <v>1965</v>
      </c>
      <c r="B26">
        <f t="shared" ca="1" si="14"/>
        <v>55</v>
      </c>
      <c r="C26" s="4">
        <f>'Ihr Demografie-Check'!J13</f>
        <v>1</v>
      </c>
      <c r="D26" s="4">
        <f ca="1">IF($B26&gt;=15,C27+LOOKUP($B26,'Ihr Altersstruktur-Check'!$C$9:$C$14,'Ihr Altersstruktur-Check'!$O$8:$O$13)/LOOKUP($B26,'Ihr Altersstruktur-Check'!$C$9:$C$14,'Ihr Altersstruktur-Check'!$P$8:$P$13),0)</f>
        <v>1.1000000000000001</v>
      </c>
      <c r="E26" s="4">
        <f ca="1">IF($B26&gt;=15,D27+LOOKUP($B26,'Ihr Altersstruktur-Check'!$C$9:$C$14,'Ihr Altersstruktur-Check'!$O$8:$O$13)/LOOKUP($B26,'Ihr Altersstruktur-Check'!$C$9:$C$14,'Ihr Altersstruktur-Check'!$P$8:$P$13),0)</f>
        <v>0.2</v>
      </c>
      <c r="F26" s="4">
        <f ca="1">IF($B26&gt;=15,E27+LOOKUP($B26,'Ihr Altersstruktur-Check'!$C$9:$C$14,'Ihr Altersstruktur-Check'!$O$8:$O$13)/LOOKUP($B26,'Ihr Altersstruktur-Check'!$C$9:$C$14,'Ihr Altersstruktur-Check'!$P$8:$P$13),0)</f>
        <v>0.30000000000000004</v>
      </c>
      <c r="G26" s="4">
        <f ca="1">IF($B26&gt;=15,F27+LOOKUP($B26,'Ihr Altersstruktur-Check'!$C$9:$C$14,'Ihr Altersstruktur-Check'!$O$8:$O$13)/LOOKUP($B26,'Ihr Altersstruktur-Check'!$C$9:$C$14,'Ihr Altersstruktur-Check'!$P$8:$P$13),0)</f>
        <v>0.4</v>
      </c>
      <c r="H26" s="4">
        <f ca="1">IF($B26&gt;=15,G27+LOOKUP($B26,'Ihr Altersstruktur-Check'!$C$9:$C$14,'Ihr Altersstruktur-Check'!$O$8:$O$13)/LOOKUP($B26,'Ihr Altersstruktur-Check'!$C$9:$C$14,'Ihr Altersstruktur-Check'!$P$8:$P$13),0)</f>
        <v>0.5</v>
      </c>
      <c r="I26" s="4">
        <f ca="1">IF($B26&gt;=15,H27+LOOKUP($B26,'Ihr Altersstruktur-Check'!$C$9:$C$14,'Ihr Altersstruktur-Check'!$O$8:$O$13)/LOOKUP($B26,'Ihr Altersstruktur-Check'!$C$9:$C$14,'Ihr Altersstruktur-Check'!$P$8:$P$13),0)</f>
        <v>0.6</v>
      </c>
      <c r="J26" s="4">
        <f ca="1">IF($B26&gt;=15,I27+LOOKUP($B26,'Ihr Altersstruktur-Check'!$C$9:$C$14,'Ihr Altersstruktur-Check'!$O$8:$O$13)/LOOKUP($B26,'Ihr Altersstruktur-Check'!$C$9:$C$14,'Ihr Altersstruktur-Check'!$P$8:$P$13),0)</f>
        <v>4.5999999999999979</v>
      </c>
      <c r="K26" s="4">
        <f ca="1">IF($B26&gt;=15,J27+LOOKUP($B26,'Ihr Altersstruktur-Check'!$C$9:$C$14,'Ihr Altersstruktur-Check'!$O$8:$O$13)/LOOKUP($B26,'Ihr Altersstruktur-Check'!$C$9:$C$14,'Ihr Altersstruktur-Check'!$P$8:$P$13),0)</f>
        <v>0.6</v>
      </c>
      <c r="L26" s="4">
        <f ca="1">IF($B26&gt;=15,K27+LOOKUP($B26,'Ihr Altersstruktur-Check'!$C$9:$C$14,'Ihr Altersstruktur-Check'!$O$8:$O$13)/LOOKUP($B26,'Ihr Altersstruktur-Check'!$C$9:$C$14,'Ihr Altersstruktur-Check'!$P$8:$P$13),0)</f>
        <v>0.6</v>
      </c>
      <c r="M26" s="4">
        <f ca="1">IF($B26&gt;=15,L27+LOOKUP($B26,'Ihr Altersstruktur-Check'!$C$9:$C$14,'Ihr Altersstruktur-Check'!$O$8:$O$13)/LOOKUP($B26,'Ihr Altersstruktur-Check'!$C$9:$C$14,'Ihr Altersstruktur-Check'!$P$8:$P$13),0)</f>
        <v>0.6</v>
      </c>
      <c r="N26" s="4">
        <f ca="1">IF($B26&gt;=15,M27+LOOKUP($B26,'Ihr Altersstruktur-Check'!$C$9:$C$14,'Ihr Altersstruktur-Check'!$O$8:$O$13)/LOOKUP($B26,'Ihr Altersstruktur-Check'!$C$9:$C$14,'Ihr Altersstruktur-Check'!$P$8:$P$13),0)</f>
        <v>0.6</v>
      </c>
      <c r="O26" s="4">
        <f ca="1">IF($B26&gt;=15,N27+LOOKUP($B26,'Ihr Altersstruktur-Check'!$C$9:$C$14,'Ihr Altersstruktur-Check'!$O$8:$O$13)/LOOKUP($B26,'Ihr Altersstruktur-Check'!$C$9:$C$14,'Ihr Altersstruktur-Check'!$P$8:$P$13),0)</f>
        <v>0.6</v>
      </c>
      <c r="P26" s="4">
        <f ca="1">IF($B26&gt;=15,O27+LOOKUP($B26,'Ihr Altersstruktur-Check'!$C$9:$C$14,'Ihr Altersstruktur-Check'!$O$8:$O$13)/LOOKUP($B26,'Ihr Altersstruktur-Check'!$C$9:$C$14,'Ihr Altersstruktur-Check'!$P$8:$P$13),0)</f>
        <v>100.59999999999997</v>
      </c>
      <c r="Q26" s="4">
        <f ca="1">IF($B26&gt;=15,P27+LOOKUP($B26,'Ihr Altersstruktur-Check'!$C$9:$C$14,'Ihr Altersstruktur-Check'!$O$8:$O$13)/LOOKUP($B26,'Ihr Altersstruktur-Check'!$C$9:$C$14,'Ihr Altersstruktur-Check'!$P$8:$P$13),0)</f>
        <v>6.5999999999999979</v>
      </c>
      <c r="R26" s="4">
        <f ca="1">IF($B26&gt;=15,Q27+LOOKUP($B26,'Ihr Altersstruktur-Check'!$C$9:$C$14,'Ihr Altersstruktur-Check'!$O$8:$O$13)/LOOKUP($B26,'Ihr Altersstruktur-Check'!$C$9:$C$14,'Ihr Altersstruktur-Check'!$P$8:$P$13),0)</f>
        <v>5.5999999999999979</v>
      </c>
      <c r="S26" s="4">
        <f ca="1">IF($B26&gt;=15,R27+LOOKUP($B26,'Ihr Altersstruktur-Check'!$C$9:$C$14,'Ihr Altersstruktur-Check'!$O$8:$O$13)/LOOKUP($B26,'Ihr Altersstruktur-Check'!$C$9:$C$14,'Ihr Altersstruktur-Check'!$P$8:$P$13),0)</f>
        <v>4.5999999999999979</v>
      </c>
      <c r="T26" s="4">
        <f ca="1">IF($B26&gt;=15,S27+LOOKUP($B26,'Ihr Altersstruktur-Check'!$C$9:$C$14,'Ihr Altersstruktur-Check'!$O$8:$O$13)/LOOKUP($B26,'Ihr Altersstruktur-Check'!$C$9:$C$14,'Ihr Altersstruktur-Check'!$P$8:$P$13),0)</f>
        <v>3.6000000000000005</v>
      </c>
      <c r="U26" s="4">
        <f ca="1">IF($B26&gt;=15,T27+LOOKUP($B26,'Ihr Altersstruktur-Check'!$C$9:$C$14,'Ihr Altersstruktur-Check'!$O$8:$O$13)/LOOKUP($B26,'Ihr Altersstruktur-Check'!$C$9:$C$14,'Ihr Altersstruktur-Check'!$P$8:$P$13),0)</f>
        <v>2.6000000000000005</v>
      </c>
      <c r="V26" s="4">
        <f ca="1">IF($B26&gt;=15,U27+LOOKUP($B26,'Ihr Altersstruktur-Check'!$C$9:$C$14,'Ihr Altersstruktur-Check'!$O$8:$O$13)/LOOKUP($B26,'Ihr Altersstruktur-Check'!$C$9:$C$14,'Ihr Altersstruktur-Check'!$P$8:$P$13),0)</f>
        <v>1.6000000000000005</v>
      </c>
      <c r="W26" s="4">
        <f ca="1">IF($B26&gt;=15,V27+LOOKUP($B26,'Ihr Altersstruktur-Check'!$C$9:$C$14,'Ihr Altersstruktur-Check'!$O$8:$O$13)/LOOKUP($B26,'Ihr Altersstruktur-Check'!$C$9:$C$14,'Ihr Altersstruktur-Check'!$P$8:$P$13),0)</f>
        <v>0.6</v>
      </c>
      <c r="X26" s="4">
        <f ca="1">IF($B26&gt;=15,W27+LOOKUP($B26,'Ihr Altersstruktur-Check'!$C$9:$C$14,'Ihr Altersstruktur-Check'!$O$8:$O$13)/LOOKUP($B26,'Ihr Altersstruktur-Check'!$C$9:$C$14,'Ihr Altersstruktur-Check'!$P$8:$P$13),0)</f>
        <v>0.6</v>
      </c>
      <c r="Y26" s="4">
        <f ca="1">IF($B26&gt;=15,X27+LOOKUP($B26,'Ihr Altersstruktur-Check'!$C$9:$C$14,'Ihr Altersstruktur-Check'!$O$8:$O$13)/LOOKUP($B26,'Ihr Altersstruktur-Check'!$C$9:$C$14,'Ihr Altersstruktur-Check'!$P$8:$P$13),0)</f>
        <v>0.6</v>
      </c>
      <c r="Z26" s="4">
        <f ca="1">IF($B26&gt;=15,Y27+LOOKUP($B26,'Ihr Altersstruktur-Check'!$C$9:$C$14,'Ihr Altersstruktur-Check'!$O$8:$O$13)/LOOKUP($B26,'Ihr Altersstruktur-Check'!$C$9:$C$14,'Ihr Altersstruktur-Check'!$P$8:$P$13),0)</f>
        <v>5.5999999999999979</v>
      </c>
      <c r="AA26" s="4">
        <f ca="1">IF($B26&gt;=15,Z27+LOOKUP($B26,'Ihr Altersstruktur-Check'!$C$9:$C$14,'Ihr Altersstruktur-Check'!$O$8:$O$13)/LOOKUP($B26,'Ihr Altersstruktur-Check'!$C$9:$C$14,'Ihr Altersstruktur-Check'!$P$8:$P$13),0)</f>
        <v>0.6</v>
      </c>
      <c r="AB26" s="4">
        <f ca="1">IF($B26&gt;=15,AA27+LOOKUP($B26,'Ihr Altersstruktur-Check'!$C$9:$C$14,'Ihr Altersstruktur-Check'!$O$8:$O$13)/LOOKUP($B26,'Ihr Altersstruktur-Check'!$C$9:$C$14,'Ihr Altersstruktur-Check'!$P$8:$P$13),0)</f>
        <v>0.6</v>
      </c>
      <c r="AC26" s="4">
        <f ca="1">IF($B26&gt;=15,AB27+LOOKUP($B26,'Ihr Altersstruktur-Check'!$C$9:$C$14,'Ihr Altersstruktur-Check'!$O$8:$O$13)/LOOKUP($B26,'Ihr Altersstruktur-Check'!$C$9:$C$14,'Ihr Altersstruktur-Check'!$P$8:$P$13),0)</f>
        <v>0.6</v>
      </c>
      <c r="AD26" s="4">
        <f ca="1">IF($B26&gt;=15,AC27+LOOKUP($B26,'Ihr Altersstruktur-Check'!$C$9:$C$14,'Ihr Altersstruktur-Check'!$O$8:$O$13)/LOOKUP($B26,'Ihr Altersstruktur-Check'!$C$9:$C$14,'Ihr Altersstruktur-Check'!$P$8:$P$13),0)</f>
        <v>0.6</v>
      </c>
      <c r="AE26" s="4">
        <f ca="1">IF($B26&gt;=15,AD27+LOOKUP($B26,'Ihr Altersstruktur-Check'!$C$9:$C$14,'Ihr Altersstruktur-Check'!$O$8:$O$13)/LOOKUP($B26,'Ihr Altersstruktur-Check'!$C$9:$C$14,'Ihr Altersstruktur-Check'!$P$8:$P$13),0)</f>
        <v>0.6</v>
      </c>
      <c r="AF26" s="4">
        <f ca="1">IF($B26&gt;=15,AE27+LOOKUP($B26,'Ihr Altersstruktur-Check'!$C$9:$C$14,'Ihr Altersstruktur-Check'!$O$8:$O$13)/LOOKUP($B26,'Ihr Altersstruktur-Check'!$C$9:$C$14,'Ihr Altersstruktur-Check'!$P$8:$P$13),0)</f>
        <v>0.6</v>
      </c>
      <c r="AG26" s="4">
        <f ca="1">IF($B26&gt;=15,AF27+LOOKUP($B26,'Ihr Altersstruktur-Check'!$C$9:$C$14,'Ihr Altersstruktur-Check'!$O$8:$O$13)/LOOKUP($B26,'Ihr Altersstruktur-Check'!$C$9:$C$14,'Ihr Altersstruktur-Check'!$P$8:$P$13),0)</f>
        <v>5.5999999999999979</v>
      </c>
      <c r="AH26" s="4">
        <f ca="1">IF($B26&gt;=15,AG27+LOOKUP($B26,'Ihr Altersstruktur-Check'!$C$9:$C$14,'Ihr Altersstruktur-Check'!$O$8:$O$13)/LOOKUP($B26,'Ihr Altersstruktur-Check'!$C$9:$C$14,'Ihr Altersstruktur-Check'!$P$8:$P$13),0)</f>
        <v>1.6000000000000005</v>
      </c>
      <c r="AI26" s="4">
        <f ca="1">IF($B26&gt;=15,AH27+LOOKUP($B26,'Ihr Altersstruktur-Check'!$C$9:$C$14,'Ihr Altersstruktur-Check'!$O$8:$O$13)/LOOKUP($B26,'Ihr Altersstruktur-Check'!$C$9:$C$14,'Ihr Altersstruktur-Check'!$P$8:$P$13),0)</f>
        <v>0.6</v>
      </c>
      <c r="AJ26" s="4">
        <f ca="1">IF($B26&gt;=15,AI27+LOOKUP($B26,'Ihr Altersstruktur-Check'!$C$9:$C$14,'Ihr Altersstruktur-Check'!$O$8:$O$13)/LOOKUP($B26,'Ihr Altersstruktur-Check'!$C$9:$C$14,'Ihr Altersstruktur-Check'!$P$8:$P$13),0)</f>
        <v>0.6</v>
      </c>
      <c r="AK26" s="4">
        <f ca="1">IF($B26&gt;=15,AJ27+LOOKUP($B26,'Ihr Altersstruktur-Check'!$C$9:$C$14,'Ihr Altersstruktur-Check'!$O$8:$O$13)/LOOKUP($B26,'Ihr Altersstruktur-Check'!$C$9:$C$14,'Ihr Altersstruktur-Check'!$P$8:$P$13),0)</f>
        <v>0.6</v>
      </c>
      <c r="AL26" s="4">
        <f ca="1">IF($B26&gt;=15,AK27+LOOKUP($B26,'Ihr Altersstruktur-Check'!$C$9:$C$14,'Ihr Altersstruktur-Check'!$O$8:$O$13)/LOOKUP($B26,'Ihr Altersstruktur-Check'!$C$9:$C$14,'Ihr Altersstruktur-Check'!$P$8:$P$13),0)</f>
        <v>0.6</v>
      </c>
      <c r="AM26" s="4">
        <f ca="1">IF($B26&gt;=15,AL27+LOOKUP($B26,'Ihr Altersstruktur-Check'!$C$9:$C$14,'Ihr Altersstruktur-Check'!$O$8:$O$13)/LOOKUP($B26,'Ihr Altersstruktur-Check'!$C$9:$C$14,'Ihr Altersstruktur-Check'!$P$8:$P$13),0)</f>
        <v>0.6</v>
      </c>
      <c r="AN26" s="4">
        <f ca="1">IF($B26&gt;=15,AM27+LOOKUP($B26,'Ihr Altersstruktur-Check'!$C$9:$C$14,'Ihr Altersstruktur-Check'!$O$8:$O$13)/LOOKUP($B26,'Ihr Altersstruktur-Check'!$C$9:$C$14,'Ihr Altersstruktur-Check'!$P$8:$P$13),0)</f>
        <v>2.6000000000000005</v>
      </c>
      <c r="AO26" s="4">
        <f ca="1">IF($B26&gt;=15,AN27+LOOKUP($B26,'Ihr Altersstruktur-Check'!$C$9:$C$14,'Ihr Altersstruktur-Check'!$O$8:$O$13)/LOOKUP($B26,'Ihr Altersstruktur-Check'!$C$9:$C$14,'Ihr Altersstruktur-Check'!$P$8:$P$13),0)</f>
        <v>0.6</v>
      </c>
      <c r="AP26" s="4">
        <f ca="1">IF($B26&gt;=15,AO27+LOOKUP($B26,'Ihr Altersstruktur-Check'!$C$9:$C$14,'Ihr Altersstruktur-Check'!$O$8:$O$13)/LOOKUP($B26,'Ihr Altersstruktur-Check'!$C$9:$C$14,'Ihr Altersstruktur-Check'!$P$8:$P$13),0)</f>
        <v>0.6</v>
      </c>
      <c r="AQ26" s="4">
        <f ca="1">IF($B26&gt;=15,AP27+LOOKUP($B26,'Ihr Altersstruktur-Check'!$C$9:$C$14,'Ihr Altersstruktur-Check'!$O$8:$O$13)/LOOKUP($B26,'Ihr Altersstruktur-Check'!$C$9:$C$14,'Ihr Altersstruktur-Check'!$P$8:$P$13),0)</f>
        <v>5.5999999999999979</v>
      </c>
      <c r="AR26" s="4">
        <f ca="1">IF($B26&gt;=15,AQ27+LOOKUP($B26,'Ihr Altersstruktur-Check'!$C$9:$C$14,'Ihr Altersstruktur-Check'!$O$8:$O$13)/LOOKUP($B26,'Ihr Altersstruktur-Check'!$C$9:$C$14,'Ihr Altersstruktur-Check'!$P$8:$P$13),0)</f>
        <v>0.6</v>
      </c>
      <c r="AS26" s="4">
        <f ca="1">IF($B26&gt;=15,AR27+LOOKUP($B26,'Ihr Altersstruktur-Check'!$C$9:$C$14,'Ihr Altersstruktur-Check'!$O$8:$O$13)/LOOKUP($B26,'Ihr Altersstruktur-Check'!$C$9:$C$14,'Ihr Altersstruktur-Check'!$P$8:$P$13),0)</f>
        <v>0.6</v>
      </c>
      <c r="AT26" s="4">
        <f ca="1">IF($B26&gt;=15,AS27+LOOKUP($B26,'Ihr Altersstruktur-Check'!$C$9:$C$14,'Ihr Altersstruktur-Check'!$O$8:$O$13)/LOOKUP($B26,'Ihr Altersstruktur-Check'!$C$9:$C$14,'Ihr Altersstruktur-Check'!$P$8:$P$13),0)</f>
        <v>0.6</v>
      </c>
      <c r="AU26" s="4">
        <f ca="1">IF($B26&gt;=15,AT27+LOOKUP($B26,'Ihr Altersstruktur-Check'!$C$9:$C$14,'Ihr Altersstruktur-Check'!$O$8:$O$13)/LOOKUP($B26,'Ihr Altersstruktur-Check'!$C$9:$C$14,'Ihr Altersstruktur-Check'!$P$8:$P$13),0)</f>
        <v>0.6</v>
      </c>
      <c r="AV26" s="4">
        <f ca="1">IF($B26&gt;=15,AU27+LOOKUP($B26,'Ihr Altersstruktur-Check'!$C$9:$C$14,'Ihr Altersstruktur-Check'!$O$8:$O$13)/LOOKUP($B26,'Ihr Altersstruktur-Check'!$C$9:$C$14,'Ihr Altersstruktur-Check'!$P$8:$P$13),0)</f>
        <v>0.6</v>
      </c>
      <c r="AW26" s="4">
        <f ca="1">IF($B26&gt;=15,AV27+LOOKUP($B26,'Ihr Altersstruktur-Check'!$C$9:$C$14,'Ihr Altersstruktur-Check'!$O$8:$O$13)/LOOKUP($B26,'Ihr Altersstruktur-Check'!$C$9:$C$14,'Ihr Altersstruktur-Check'!$P$8:$P$13),0)</f>
        <v>0.6</v>
      </c>
      <c r="AX26" s="4">
        <f ca="1">IF($B26&gt;=15,AW27+LOOKUP($B26,'Ihr Altersstruktur-Check'!$C$9:$C$14,'Ihr Altersstruktur-Check'!$O$8:$O$13)/LOOKUP($B26,'Ihr Altersstruktur-Check'!$C$9:$C$14,'Ihr Altersstruktur-Check'!$P$8:$P$13),0)</f>
        <v>0.6</v>
      </c>
      <c r="AY26" s="4">
        <f ca="1">IF($B26&gt;=15,AX27+LOOKUP($B26,'Ihr Altersstruktur-Check'!$C$9:$C$14,'Ihr Altersstruktur-Check'!$O$8:$O$13)/LOOKUP($B26,'Ihr Altersstruktur-Check'!$C$9:$C$14,'Ihr Altersstruktur-Check'!$P$8:$P$13),0)</f>
        <v>0.6</v>
      </c>
      <c r="AZ26" s="4">
        <f ca="1">IF($B26&gt;=15,AY27+LOOKUP($B26,'Ihr Altersstruktur-Check'!$C$9:$C$14,'Ihr Altersstruktur-Check'!$O$8:$O$13)/LOOKUP($B26,'Ihr Altersstruktur-Check'!$C$9:$C$14,'Ihr Altersstruktur-Check'!$P$8:$P$13),0)</f>
        <v>0.6</v>
      </c>
      <c r="BA26" s="4">
        <f ca="1">IF($B26&gt;=15,AZ27+LOOKUP($B26,'Ihr Altersstruktur-Check'!$C$9:$C$14,'Ihr Altersstruktur-Check'!$O$8:$O$13)/LOOKUP($B26,'Ihr Altersstruktur-Check'!$C$9:$C$14,'Ihr Altersstruktur-Check'!$P$8:$P$13),0)</f>
        <v>0.6</v>
      </c>
      <c r="BB26" s="4">
        <f ca="1">IF($B26&gt;=15,BA27+LOOKUP($B26,'Ihr Altersstruktur-Check'!$C$9:$C$14,'Ihr Altersstruktur-Check'!$O$8:$O$13)/LOOKUP($B26,'Ihr Altersstruktur-Check'!$C$9:$C$14,'Ihr Altersstruktur-Check'!$P$8:$P$13),0)</f>
        <v>0.6</v>
      </c>
      <c r="BC26" s="4">
        <f ca="1">IF($B26&gt;=15,BB27+LOOKUP($B26,'Ihr Altersstruktur-Check'!$C$9:$C$14,'Ihr Altersstruktur-Check'!$O$8:$O$13)/LOOKUP($B26,'Ihr Altersstruktur-Check'!$C$9:$C$14,'Ihr Altersstruktur-Check'!$P$8:$P$13),0)</f>
        <v>0.6</v>
      </c>
      <c r="BD26" s="4">
        <f ca="1">IF($B26&gt;=15,BC27+LOOKUP($B26,'Ihr Altersstruktur-Check'!$C$9:$C$14,'Ihr Altersstruktur-Check'!$O$8:$O$13)/LOOKUP($B26,'Ihr Altersstruktur-Check'!$C$9:$C$14,'Ihr Altersstruktur-Check'!$P$8:$P$13),0)</f>
        <v>0.6</v>
      </c>
      <c r="BE26" s="4">
        <f ca="1">IF($B26&gt;=15,BD27+LOOKUP($B26,'Ihr Altersstruktur-Check'!$C$9:$C$14,'Ihr Altersstruktur-Check'!$O$8:$O$13)/LOOKUP($B26,'Ihr Altersstruktur-Check'!$C$9:$C$14,'Ihr Altersstruktur-Check'!$P$8:$P$13),0)</f>
        <v>0.6</v>
      </c>
      <c r="BF26" s="4"/>
      <c r="BG26" s="4"/>
    </row>
    <row r="27" spans="1:59" x14ac:dyDescent="0.25">
      <c r="A27">
        <v>1966</v>
      </c>
      <c r="B27">
        <f t="shared" ca="1" si="14"/>
        <v>54</v>
      </c>
      <c r="C27" s="4">
        <f>'Ihr Demografie-Check'!J12</f>
        <v>1</v>
      </c>
      <c r="D27" s="4">
        <f ca="1">IF($B27&gt;=15,C28+LOOKUP($B27,'Ihr Altersstruktur-Check'!$C$9:$C$14,'Ihr Altersstruktur-Check'!$O$8:$O$13)/LOOKUP($B27,'Ihr Altersstruktur-Check'!$C$9:$C$14,'Ihr Altersstruktur-Check'!$P$8:$P$13),0)</f>
        <v>0.1</v>
      </c>
      <c r="E27" s="4">
        <f ca="1">IF($B27&gt;=15,D28+LOOKUP($B27,'Ihr Altersstruktur-Check'!$C$9:$C$14,'Ihr Altersstruktur-Check'!$O$8:$O$13)/LOOKUP($B27,'Ihr Altersstruktur-Check'!$C$9:$C$14,'Ihr Altersstruktur-Check'!$P$8:$P$13),0)</f>
        <v>0.2</v>
      </c>
      <c r="F27" s="4">
        <f ca="1">IF($B27&gt;=15,E28+LOOKUP($B27,'Ihr Altersstruktur-Check'!$C$9:$C$14,'Ihr Altersstruktur-Check'!$O$8:$O$13)/LOOKUP($B27,'Ihr Altersstruktur-Check'!$C$9:$C$14,'Ihr Altersstruktur-Check'!$P$8:$P$13),0)</f>
        <v>0.30000000000000004</v>
      </c>
      <c r="G27" s="4">
        <f ca="1">IF($B27&gt;=15,F28+LOOKUP($B27,'Ihr Altersstruktur-Check'!$C$9:$C$14,'Ihr Altersstruktur-Check'!$O$8:$O$13)/LOOKUP($B27,'Ihr Altersstruktur-Check'!$C$9:$C$14,'Ihr Altersstruktur-Check'!$P$8:$P$13),0)</f>
        <v>0.4</v>
      </c>
      <c r="H27" s="4">
        <f ca="1">IF($B27&gt;=15,G28+LOOKUP($B27,'Ihr Altersstruktur-Check'!$C$9:$C$14,'Ihr Altersstruktur-Check'!$O$8:$O$13)/LOOKUP($B27,'Ihr Altersstruktur-Check'!$C$9:$C$14,'Ihr Altersstruktur-Check'!$P$8:$P$13),0)</f>
        <v>0.5</v>
      </c>
      <c r="I27" s="4">
        <f ca="1">IF($B27&gt;=15,H28+LOOKUP($B27,'Ihr Altersstruktur-Check'!$C$9:$C$14,'Ihr Altersstruktur-Check'!$O$8:$O$13)/LOOKUP($B27,'Ihr Altersstruktur-Check'!$C$9:$C$14,'Ihr Altersstruktur-Check'!$P$8:$P$13),0)</f>
        <v>4.4999999999999982</v>
      </c>
      <c r="J27" s="4">
        <f ca="1">IF($B27&gt;=15,I28+LOOKUP($B27,'Ihr Altersstruktur-Check'!$C$9:$C$14,'Ihr Altersstruktur-Check'!$O$8:$O$13)/LOOKUP($B27,'Ihr Altersstruktur-Check'!$C$9:$C$14,'Ihr Altersstruktur-Check'!$P$8:$P$13),0)</f>
        <v>0.5</v>
      </c>
      <c r="K27" s="4">
        <f ca="1">IF($B27&gt;=15,J28+LOOKUP($B27,'Ihr Altersstruktur-Check'!$C$9:$C$14,'Ihr Altersstruktur-Check'!$O$8:$O$13)/LOOKUP($B27,'Ihr Altersstruktur-Check'!$C$9:$C$14,'Ihr Altersstruktur-Check'!$P$8:$P$13),0)</f>
        <v>0.5</v>
      </c>
      <c r="L27" s="4">
        <f ca="1">IF($B27&gt;=15,K28+LOOKUP($B27,'Ihr Altersstruktur-Check'!$C$9:$C$14,'Ihr Altersstruktur-Check'!$O$8:$O$13)/LOOKUP($B27,'Ihr Altersstruktur-Check'!$C$9:$C$14,'Ihr Altersstruktur-Check'!$P$8:$P$13),0)</f>
        <v>0.5</v>
      </c>
      <c r="M27" s="4">
        <f ca="1">IF($B27&gt;=15,L28+LOOKUP($B27,'Ihr Altersstruktur-Check'!$C$9:$C$14,'Ihr Altersstruktur-Check'!$O$8:$O$13)/LOOKUP($B27,'Ihr Altersstruktur-Check'!$C$9:$C$14,'Ihr Altersstruktur-Check'!$P$8:$P$13),0)</f>
        <v>0.5</v>
      </c>
      <c r="N27" s="4">
        <f ca="1">IF($B27&gt;=15,M28+LOOKUP($B27,'Ihr Altersstruktur-Check'!$C$9:$C$14,'Ihr Altersstruktur-Check'!$O$8:$O$13)/LOOKUP($B27,'Ihr Altersstruktur-Check'!$C$9:$C$14,'Ihr Altersstruktur-Check'!$P$8:$P$13),0)</f>
        <v>0.5</v>
      </c>
      <c r="O27" s="4">
        <f ca="1">IF($B27&gt;=15,N28+LOOKUP($B27,'Ihr Altersstruktur-Check'!$C$9:$C$14,'Ihr Altersstruktur-Check'!$O$8:$O$13)/LOOKUP($B27,'Ihr Altersstruktur-Check'!$C$9:$C$14,'Ihr Altersstruktur-Check'!$P$8:$P$13),0)</f>
        <v>100.49999999999997</v>
      </c>
      <c r="P27" s="4">
        <f ca="1">IF($B27&gt;=15,O28+LOOKUP($B27,'Ihr Altersstruktur-Check'!$C$9:$C$14,'Ihr Altersstruktur-Check'!$O$8:$O$13)/LOOKUP($B27,'Ihr Altersstruktur-Check'!$C$9:$C$14,'Ihr Altersstruktur-Check'!$P$8:$P$13),0)</f>
        <v>6.4999999999999982</v>
      </c>
      <c r="Q27" s="4">
        <f ca="1">IF($B27&gt;=15,P28+LOOKUP($B27,'Ihr Altersstruktur-Check'!$C$9:$C$14,'Ihr Altersstruktur-Check'!$O$8:$O$13)/LOOKUP($B27,'Ihr Altersstruktur-Check'!$C$9:$C$14,'Ihr Altersstruktur-Check'!$P$8:$P$13),0)</f>
        <v>5.4999999999999982</v>
      </c>
      <c r="R27" s="4">
        <f ca="1">IF($B27&gt;=15,Q28+LOOKUP($B27,'Ihr Altersstruktur-Check'!$C$9:$C$14,'Ihr Altersstruktur-Check'!$O$8:$O$13)/LOOKUP($B27,'Ihr Altersstruktur-Check'!$C$9:$C$14,'Ihr Altersstruktur-Check'!$P$8:$P$13),0)</f>
        <v>4.4999999999999982</v>
      </c>
      <c r="S27" s="4">
        <f ca="1">IF($B27&gt;=15,R28+LOOKUP($B27,'Ihr Altersstruktur-Check'!$C$9:$C$14,'Ihr Altersstruktur-Check'!$O$8:$O$13)/LOOKUP($B27,'Ihr Altersstruktur-Check'!$C$9:$C$14,'Ihr Altersstruktur-Check'!$P$8:$P$13),0)</f>
        <v>3.5000000000000004</v>
      </c>
      <c r="T27" s="4">
        <f ca="1">IF($B27&gt;=15,S28+LOOKUP($B27,'Ihr Altersstruktur-Check'!$C$9:$C$14,'Ihr Altersstruktur-Check'!$O$8:$O$13)/LOOKUP($B27,'Ihr Altersstruktur-Check'!$C$9:$C$14,'Ihr Altersstruktur-Check'!$P$8:$P$13),0)</f>
        <v>2.5000000000000004</v>
      </c>
      <c r="U27" s="4">
        <f ca="1">IF($B27&gt;=15,T28+LOOKUP($B27,'Ihr Altersstruktur-Check'!$C$9:$C$14,'Ihr Altersstruktur-Check'!$O$8:$O$13)/LOOKUP($B27,'Ihr Altersstruktur-Check'!$C$9:$C$14,'Ihr Altersstruktur-Check'!$P$8:$P$13),0)</f>
        <v>1.5000000000000004</v>
      </c>
      <c r="V27" s="4">
        <f ca="1">IF($B27&gt;=15,U28+LOOKUP($B27,'Ihr Altersstruktur-Check'!$C$9:$C$14,'Ihr Altersstruktur-Check'!$O$8:$O$13)/LOOKUP($B27,'Ihr Altersstruktur-Check'!$C$9:$C$14,'Ihr Altersstruktur-Check'!$P$8:$P$13),0)</f>
        <v>0.5</v>
      </c>
      <c r="W27" s="4">
        <f ca="1">IF($B27&gt;=15,V28+LOOKUP($B27,'Ihr Altersstruktur-Check'!$C$9:$C$14,'Ihr Altersstruktur-Check'!$O$8:$O$13)/LOOKUP($B27,'Ihr Altersstruktur-Check'!$C$9:$C$14,'Ihr Altersstruktur-Check'!$P$8:$P$13),0)</f>
        <v>0.5</v>
      </c>
      <c r="X27" s="4">
        <f ca="1">IF($B27&gt;=15,W28+LOOKUP($B27,'Ihr Altersstruktur-Check'!$C$9:$C$14,'Ihr Altersstruktur-Check'!$O$8:$O$13)/LOOKUP($B27,'Ihr Altersstruktur-Check'!$C$9:$C$14,'Ihr Altersstruktur-Check'!$P$8:$P$13),0)</f>
        <v>0.5</v>
      </c>
      <c r="Y27" s="4">
        <f ca="1">IF($B27&gt;=15,X28+LOOKUP($B27,'Ihr Altersstruktur-Check'!$C$9:$C$14,'Ihr Altersstruktur-Check'!$O$8:$O$13)/LOOKUP($B27,'Ihr Altersstruktur-Check'!$C$9:$C$14,'Ihr Altersstruktur-Check'!$P$8:$P$13),0)</f>
        <v>5.4999999999999982</v>
      </c>
      <c r="Z27" s="4">
        <f ca="1">IF($B27&gt;=15,Y28+LOOKUP($B27,'Ihr Altersstruktur-Check'!$C$9:$C$14,'Ihr Altersstruktur-Check'!$O$8:$O$13)/LOOKUP($B27,'Ihr Altersstruktur-Check'!$C$9:$C$14,'Ihr Altersstruktur-Check'!$P$8:$P$13),0)</f>
        <v>0.5</v>
      </c>
      <c r="AA27" s="4">
        <f ca="1">IF($B27&gt;=15,Z28+LOOKUP($B27,'Ihr Altersstruktur-Check'!$C$9:$C$14,'Ihr Altersstruktur-Check'!$O$8:$O$13)/LOOKUP($B27,'Ihr Altersstruktur-Check'!$C$9:$C$14,'Ihr Altersstruktur-Check'!$P$8:$P$13),0)</f>
        <v>0.5</v>
      </c>
      <c r="AB27" s="4">
        <f ca="1">IF($B27&gt;=15,AA28+LOOKUP($B27,'Ihr Altersstruktur-Check'!$C$9:$C$14,'Ihr Altersstruktur-Check'!$O$8:$O$13)/LOOKUP($B27,'Ihr Altersstruktur-Check'!$C$9:$C$14,'Ihr Altersstruktur-Check'!$P$8:$P$13),0)</f>
        <v>0.5</v>
      </c>
      <c r="AC27" s="4">
        <f ca="1">IF($B27&gt;=15,AB28+LOOKUP($B27,'Ihr Altersstruktur-Check'!$C$9:$C$14,'Ihr Altersstruktur-Check'!$O$8:$O$13)/LOOKUP($B27,'Ihr Altersstruktur-Check'!$C$9:$C$14,'Ihr Altersstruktur-Check'!$P$8:$P$13),0)</f>
        <v>0.5</v>
      </c>
      <c r="AD27" s="4">
        <f ca="1">IF($B27&gt;=15,AC28+LOOKUP($B27,'Ihr Altersstruktur-Check'!$C$9:$C$14,'Ihr Altersstruktur-Check'!$O$8:$O$13)/LOOKUP($B27,'Ihr Altersstruktur-Check'!$C$9:$C$14,'Ihr Altersstruktur-Check'!$P$8:$P$13),0)</f>
        <v>0.5</v>
      </c>
      <c r="AE27" s="4">
        <f ca="1">IF($B27&gt;=15,AD28+LOOKUP($B27,'Ihr Altersstruktur-Check'!$C$9:$C$14,'Ihr Altersstruktur-Check'!$O$8:$O$13)/LOOKUP($B27,'Ihr Altersstruktur-Check'!$C$9:$C$14,'Ihr Altersstruktur-Check'!$P$8:$P$13),0)</f>
        <v>0.5</v>
      </c>
      <c r="AF27" s="4">
        <f ca="1">IF($B27&gt;=15,AE28+LOOKUP($B27,'Ihr Altersstruktur-Check'!$C$9:$C$14,'Ihr Altersstruktur-Check'!$O$8:$O$13)/LOOKUP($B27,'Ihr Altersstruktur-Check'!$C$9:$C$14,'Ihr Altersstruktur-Check'!$P$8:$P$13),0)</f>
        <v>5.4999999999999982</v>
      </c>
      <c r="AG27" s="4">
        <f ca="1">IF($B27&gt;=15,AF28+LOOKUP($B27,'Ihr Altersstruktur-Check'!$C$9:$C$14,'Ihr Altersstruktur-Check'!$O$8:$O$13)/LOOKUP($B27,'Ihr Altersstruktur-Check'!$C$9:$C$14,'Ihr Altersstruktur-Check'!$P$8:$P$13),0)</f>
        <v>1.5000000000000004</v>
      </c>
      <c r="AH27" s="4">
        <f ca="1">IF($B27&gt;=15,AG28+LOOKUP($B27,'Ihr Altersstruktur-Check'!$C$9:$C$14,'Ihr Altersstruktur-Check'!$O$8:$O$13)/LOOKUP($B27,'Ihr Altersstruktur-Check'!$C$9:$C$14,'Ihr Altersstruktur-Check'!$P$8:$P$13),0)</f>
        <v>0.5</v>
      </c>
      <c r="AI27" s="4">
        <f ca="1">IF($B27&gt;=15,AH28+LOOKUP($B27,'Ihr Altersstruktur-Check'!$C$9:$C$14,'Ihr Altersstruktur-Check'!$O$8:$O$13)/LOOKUP($B27,'Ihr Altersstruktur-Check'!$C$9:$C$14,'Ihr Altersstruktur-Check'!$P$8:$P$13),0)</f>
        <v>0.5</v>
      </c>
      <c r="AJ27" s="4">
        <f ca="1">IF($B27&gt;=15,AI28+LOOKUP($B27,'Ihr Altersstruktur-Check'!$C$9:$C$14,'Ihr Altersstruktur-Check'!$O$8:$O$13)/LOOKUP($B27,'Ihr Altersstruktur-Check'!$C$9:$C$14,'Ihr Altersstruktur-Check'!$P$8:$P$13),0)</f>
        <v>0.5</v>
      </c>
      <c r="AK27" s="4">
        <f ca="1">IF($B27&gt;=15,AJ28+LOOKUP($B27,'Ihr Altersstruktur-Check'!$C$9:$C$14,'Ihr Altersstruktur-Check'!$O$8:$O$13)/LOOKUP($B27,'Ihr Altersstruktur-Check'!$C$9:$C$14,'Ihr Altersstruktur-Check'!$P$8:$P$13),0)</f>
        <v>0.5</v>
      </c>
      <c r="AL27" s="4">
        <f ca="1">IF($B27&gt;=15,AK28+LOOKUP($B27,'Ihr Altersstruktur-Check'!$C$9:$C$14,'Ihr Altersstruktur-Check'!$O$8:$O$13)/LOOKUP($B27,'Ihr Altersstruktur-Check'!$C$9:$C$14,'Ihr Altersstruktur-Check'!$P$8:$P$13),0)</f>
        <v>0.5</v>
      </c>
      <c r="AM27" s="4">
        <f ca="1">IF($B27&gt;=15,AL28+LOOKUP($B27,'Ihr Altersstruktur-Check'!$C$9:$C$14,'Ihr Altersstruktur-Check'!$O$8:$O$13)/LOOKUP($B27,'Ihr Altersstruktur-Check'!$C$9:$C$14,'Ihr Altersstruktur-Check'!$P$8:$P$13),0)</f>
        <v>2.5000000000000004</v>
      </c>
      <c r="AN27" s="4">
        <f ca="1">IF($B27&gt;=15,AM28+LOOKUP($B27,'Ihr Altersstruktur-Check'!$C$9:$C$14,'Ihr Altersstruktur-Check'!$O$8:$O$13)/LOOKUP($B27,'Ihr Altersstruktur-Check'!$C$9:$C$14,'Ihr Altersstruktur-Check'!$P$8:$P$13),0)</f>
        <v>0.5</v>
      </c>
      <c r="AO27" s="4">
        <f ca="1">IF($B27&gt;=15,AN28+LOOKUP($B27,'Ihr Altersstruktur-Check'!$C$9:$C$14,'Ihr Altersstruktur-Check'!$O$8:$O$13)/LOOKUP($B27,'Ihr Altersstruktur-Check'!$C$9:$C$14,'Ihr Altersstruktur-Check'!$P$8:$P$13),0)</f>
        <v>0.5</v>
      </c>
      <c r="AP27" s="4">
        <f ca="1">IF($B27&gt;=15,AO28+LOOKUP($B27,'Ihr Altersstruktur-Check'!$C$9:$C$14,'Ihr Altersstruktur-Check'!$O$8:$O$13)/LOOKUP($B27,'Ihr Altersstruktur-Check'!$C$9:$C$14,'Ihr Altersstruktur-Check'!$P$8:$P$13),0)</f>
        <v>5.4999999999999982</v>
      </c>
      <c r="AQ27" s="4">
        <f ca="1">IF($B27&gt;=15,AP28+LOOKUP($B27,'Ihr Altersstruktur-Check'!$C$9:$C$14,'Ihr Altersstruktur-Check'!$O$8:$O$13)/LOOKUP($B27,'Ihr Altersstruktur-Check'!$C$9:$C$14,'Ihr Altersstruktur-Check'!$P$8:$P$13),0)</f>
        <v>0.5</v>
      </c>
      <c r="AR27" s="4">
        <f ca="1">IF($B27&gt;=15,AQ28+LOOKUP($B27,'Ihr Altersstruktur-Check'!$C$9:$C$14,'Ihr Altersstruktur-Check'!$O$8:$O$13)/LOOKUP($B27,'Ihr Altersstruktur-Check'!$C$9:$C$14,'Ihr Altersstruktur-Check'!$P$8:$P$13),0)</f>
        <v>0.5</v>
      </c>
      <c r="AS27" s="4">
        <f ca="1">IF($B27&gt;=15,AR28+LOOKUP($B27,'Ihr Altersstruktur-Check'!$C$9:$C$14,'Ihr Altersstruktur-Check'!$O$8:$O$13)/LOOKUP($B27,'Ihr Altersstruktur-Check'!$C$9:$C$14,'Ihr Altersstruktur-Check'!$P$8:$P$13),0)</f>
        <v>0.5</v>
      </c>
      <c r="AT27" s="4">
        <f ca="1">IF($B27&gt;=15,AS28+LOOKUP($B27,'Ihr Altersstruktur-Check'!$C$9:$C$14,'Ihr Altersstruktur-Check'!$O$8:$O$13)/LOOKUP($B27,'Ihr Altersstruktur-Check'!$C$9:$C$14,'Ihr Altersstruktur-Check'!$P$8:$P$13),0)</f>
        <v>0.5</v>
      </c>
      <c r="AU27" s="4">
        <f ca="1">IF($B27&gt;=15,AT28+LOOKUP($B27,'Ihr Altersstruktur-Check'!$C$9:$C$14,'Ihr Altersstruktur-Check'!$O$8:$O$13)/LOOKUP($B27,'Ihr Altersstruktur-Check'!$C$9:$C$14,'Ihr Altersstruktur-Check'!$P$8:$P$13),0)</f>
        <v>0.5</v>
      </c>
      <c r="AV27" s="4">
        <f ca="1">IF($B27&gt;=15,AU28+LOOKUP($B27,'Ihr Altersstruktur-Check'!$C$9:$C$14,'Ihr Altersstruktur-Check'!$O$8:$O$13)/LOOKUP($B27,'Ihr Altersstruktur-Check'!$C$9:$C$14,'Ihr Altersstruktur-Check'!$P$8:$P$13),0)</f>
        <v>0.5</v>
      </c>
      <c r="AW27" s="4">
        <f ca="1">IF($B27&gt;=15,AV28+LOOKUP($B27,'Ihr Altersstruktur-Check'!$C$9:$C$14,'Ihr Altersstruktur-Check'!$O$8:$O$13)/LOOKUP($B27,'Ihr Altersstruktur-Check'!$C$9:$C$14,'Ihr Altersstruktur-Check'!$P$8:$P$13),0)</f>
        <v>0.5</v>
      </c>
      <c r="AX27" s="4">
        <f ca="1">IF($B27&gt;=15,AW28+LOOKUP($B27,'Ihr Altersstruktur-Check'!$C$9:$C$14,'Ihr Altersstruktur-Check'!$O$8:$O$13)/LOOKUP($B27,'Ihr Altersstruktur-Check'!$C$9:$C$14,'Ihr Altersstruktur-Check'!$P$8:$P$13),0)</f>
        <v>0.5</v>
      </c>
      <c r="AY27" s="4">
        <f ca="1">IF($B27&gt;=15,AX28+LOOKUP($B27,'Ihr Altersstruktur-Check'!$C$9:$C$14,'Ihr Altersstruktur-Check'!$O$8:$O$13)/LOOKUP($B27,'Ihr Altersstruktur-Check'!$C$9:$C$14,'Ihr Altersstruktur-Check'!$P$8:$P$13),0)</f>
        <v>0.5</v>
      </c>
      <c r="AZ27" s="4">
        <f ca="1">IF($B27&gt;=15,AY28+LOOKUP($B27,'Ihr Altersstruktur-Check'!$C$9:$C$14,'Ihr Altersstruktur-Check'!$O$8:$O$13)/LOOKUP($B27,'Ihr Altersstruktur-Check'!$C$9:$C$14,'Ihr Altersstruktur-Check'!$P$8:$P$13),0)</f>
        <v>0.5</v>
      </c>
      <c r="BA27" s="4">
        <f ca="1">IF($B27&gt;=15,AZ28+LOOKUP($B27,'Ihr Altersstruktur-Check'!$C$9:$C$14,'Ihr Altersstruktur-Check'!$O$8:$O$13)/LOOKUP($B27,'Ihr Altersstruktur-Check'!$C$9:$C$14,'Ihr Altersstruktur-Check'!$P$8:$P$13),0)</f>
        <v>0.5</v>
      </c>
      <c r="BB27" s="4">
        <f ca="1">IF($B27&gt;=15,BA28+LOOKUP($B27,'Ihr Altersstruktur-Check'!$C$9:$C$14,'Ihr Altersstruktur-Check'!$O$8:$O$13)/LOOKUP($B27,'Ihr Altersstruktur-Check'!$C$9:$C$14,'Ihr Altersstruktur-Check'!$P$8:$P$13),0)</f>
        <v>0.5</v>
      </c>
      <c r="BC27" s="4">
        <f ca="1">IF($B27&gt;=15,BB28+LOOKUP($B27,'Ihr Altersstruktur-Check'!$C$9:$C$14,'Ihr Altersstruktur-Check'!$O$8:$O$13)/LOOKUP($B27,'Ihr Altersstruktur-Check'!$C$9:$C$14,'Ihr Altersstruktur-Check'!$P$8:$P$13),0)</f>
        <v>0.5</v>
      </c>
      <c r="BD27" s="4">
        <f ca="1">IF($B27&gt;=15,BC28+LOOKUP($B27,'Ihr Altersstruktur-Check'!$C$9:$C$14,'Ihr Altersstruktur-Check'!$O$8:$O$13)/LOOKUP($B27,'Ihr Altersstruktur-Check'!$C$9:$C$14,'Ihr Altersstruktur-Check'!$P$8:$P$13),0)</f>
        <v>0.5</v>
      </c>
      <c r="BE27" s="4">
        <f ca="1">IF($B27&gt;=15,BD28+LOOKUP($B27,'Ihr Altersstruktur-Check'!$C$9:$C$14,'Ihr Altersstruktur-Check'!$O$8:$O$13)/LOOKUP($B27,'Ihr Altersstruktur-Check'!$C$9:$C$14,'Ihr Altersstruktur-Check'!$P$8:$P$13),0)</f>
        <v>0.5</v>
      </c>
      <c r="BF27" s="4"/>
      <c r="BG27" s="4"/>
    </row>
    <row r="28" spans="1:59" x14ac:dyDescent="0.25">
      <c r="A28">
        <v>1967</v>
      </c>
      <c r="B28">
        <f t="shared" ca="1" si="14"/>
        <v>53</v>
      </c>
      <c r="C28" s="4">
        <f>'Ihr Demografie-Check'!J11</f>
        <v>0</v>
      </c>
      <c r="D28" s="4">
        <f ca="1">IF($B28&gt;=15,C29+LOOKUP($B28,'Ihr Altersstruktur-Check'!$C$9:$C$14,'Ihr Altersstruktur-Check'!$O$8:$O$13)/LOOKUP($B28,'Ihr Altersstruktur-Check'!$C$9:$C$14,'Ihr Altersstruktur-Check'!$P$8:$P$13),0)</f>
        <v>0.1</v>
      </c>
      <c r="E28" s="4">
        <f ca="1">IF($B28&gt;=15,D29+LOOKUP($B28,'Ihr Altersstruktur-Check'!$C$9:$C$14,'Ihr Altersstruktur-Check'!$O$8:$O$13)/LOOKUP($B28,'Ihr Altersstruktur-Check'!$C$9:$C$14,'Ihr Altersstruktur-Check'!$P$8:$P$13),0)</f>
        <v>0.2</v>
      </c>
      <c r="F28" s="4">
        <f ca="1">IF($B28&gt;=15,E29+LOOKUP($B28,'Ihr Altersstruktur-Check'!$C$9:$C$14,'Ihr Altersstruktur-Check'!$O$8:$O$13)/LOOKUP($B28,'Ihr Altersstruktur-Check'!$C$9:$C$14,'Ihr Altersstruktur-Check'!$P$8:$P$13),0)</f>
        <v>0.30000000000000004</v>
      </c>
      <c r="G28" s="4">
        <f ca="1">IF($B28&gt;=15,F29+LOOKUP($B28,'Ihr Altersstruktur-Check'!$C$9:$C$14,'Ihr Altersstruktur-Check'!$O$8:$O$13)/LOOKUP($B28,'Ihr Altersstruktur-Check'!$C$9:$C$14,'Ihr Altersstruktur-Check'!$P$8:$P$13),0)</f>
        <v>0.4</v>
      </c>
      <c r="H28" s="4">
        <f ca="1">IF($B28&gt;=15,G29+LOOKUP($B28,'Ihr Altersstruktur-Check'!$C$9:$C$14,'Ihr Altersstruktur-Check'!$O$8:$O$13)/LOOKUP($B28,'Ihr Altersstruktur-Check'!$C$9:$C$14,'Ihr Altersstruktur-Check'!$P$8:$P$13),0)</f>
        <v>4.3999999999999986</v>
      </c>
      <c r="I28" s="4">
        <f ca="1">IF($B28&gt;=15,H29+LOOKUP($B28,'Ihr Altersstruktur-Check'!$C$9:$C$14,'Ihr Altersstruktur-Check'!$O$8:$O$13)/LOOKUP($B28,'Ihr Altersstruktur-Check'!$C$9:$C$14,'Ihr Altersstruktur-Check'!$P$8:$P$13),0)</f>
        <v>0.4</v>
      </c>
      <c r="J28" s="4">
        <f ca="1">IF($B28&gt;=15,I29+LOOKUP($B28,'Ihr Altersstruktur-Check'!$C$9:$C$14,'Ihr Altersstruktur-Check'!$O$8:$O$13)/LOOKUP($B28,'Ihr Altersstruktur-Check'!$C$9:$C$14,'Ihr Altersstruktur-Check'!$P$8:$P$13),0)</f>
        <v>0.4</v>
      </c>
      <c r="K28" s="4">
        <f ca="1">IF($B28&gt;=15,J29+LOOKUP($B28,'Ihr Altersstruktur-Check'!$C$9:$C$14,'Ihr Altersstruktur-Check'!$O$8:$O$13)/LOOKUP($B28,'Ihr Altersstruktur-Check'!$C$9:$C$14,'Ihr Altersstruktur-Check'!$P$8:$P$13),0)</f>
        <v>0.4</v>
      </c>
      <c r="L28" s="4">
        <f ca="1">IF($B28&gt;=15,K29+LOOKUP($B28,'Ihr Altersstruktur-Check'!$C$9:$C$14,'Ihr Altersstruktur-Check'!$O$8:$O$13)/LOOKUP($B28,'Ihr Altersstruktur-Check'!$C$9:$C$14,'Ihr Altersstruktur-Check'!$P$8:$P$13),0)</f>
        <v>0.4</v>
      </c>
      <c r="M28" s="4">
        <f ca="1">IF($B28&gt;=15,L29+LOOKUP($B28,'Ihr Altersstruktur-Check'!$C$9:$C$14,'Ihr Altersstruktur-Check'!$O$8:$O$13)/LOOKUP($B28,'Ihr Altersstruktur-Check'!$C$9:$C$14,'Ihr Altersstruktur-Check'!$P$8:$P$13),0)</f>
        <v>0.4</v>
      </c>
      <c r="N28" s="4">
        <f ca="1">IF($B28&gt;=15,M29+LOOKUP($B28,'Ihr Altersstruktur-Check'!$C$9:$C$14,'Ihr Altersstruktur-Check'!$O$8:$O$13)/LOOKUP($B28,'Ihr Altersstruktur-Check'!$C$9:$C$14,'Ihr Altersstruktur-Check'!$P$8:$P$13),0)</f>
        <v>100.39999999999998</v>
      </c>
      <c r="O28" s="4">
        <f ca="1">IF($B28&gt;=15,N29+LOOKUP($B28,'Ihr Altersstruktur-Check'!$C$9:$C$14,'Ihr Altersstruktur-Check'!$O$8:$O$13)/LOOKUP($B28,'Ihr Altersstruktur-Check'!$C$9:$C$14,'Ihr Altersstruktur-Check'!$P$8:$P$13),0)</f>
        <v>6.3999999999999986</v>
      </c>
      <c r="P28" s="4">
        <f ca="1">IF($B28&gt;=15,O29+LOOKUP($B28,'Ihr Altersstruktur-Check'!$C$9:$C$14,'Ihr Altersstruktur-Check'!$O$8:$O$13)/LOOKUP($B28,'Ihr Altersstruktur-Check'!$C$9:$C$14,'Ihr Altersstruktur-Check'!$P$8:$P$13),0)</f>
        <v>5.3999999999999986</v>
      </c>
      <c r="Q28" s="4">
        <f ca="1">IF($B28&gt;=15,P29+LOOKUP($B28,'Ihr Altersstruktur-Check'!$C$9:$C$14,'Ihr Altersstruktur-Check'!$O$8:$O$13)/LOOKUP($B28,'Ihr Altersstruktur-Check'!$C$9:$C$14,'Ihr Altersstruktur-Check'!$P$8:$P$13),0)</f>
        <v>4.3999999999999986</v>
      </c>
      <c r="R28" s="4">
        <f ca="1">IF($B28&gt;=15,Q29+LOOKUP($B28,'Ihr Altersstruktur-Check'!$C$9:$C$14,'Ihr Altersstruktur-Check'!$O$8:$O$13)/LOOKUP($B28,'Ihr Altersstruktur-Check'!$C$9:$C$14,'Ihr Altersstruktur-Check'!$P$8:$P$13),0)</f>
        <v>3.4000000000000004</v>
      </c>
      <c r="S28" s="4">
        <f ca="1">IF($B28&gt;=15,R29+LOOKUP($B28,'Ihr Altersstruktur-Check'!$C$9:$C$14,'Ihr Altersstruktur-Check'!$O$8:$O$13)/LOOKUP($B28,'Ihr Altersstruktur-Check'!$C$9:$C$14,'Ihr Altersstruktur-Check'!$P$8:$P$13),0)</f>
        <v>2.4000000000000004</v>
      </c>
      <c r="T28" s="4">
        <f ca="1">IF($B28&gt;=15,S29+LOOKUP($B28,'Ihr Altersstruktur-Check'!$C$9:$C$14,'Ihr Altersstruktur-Check'!$O$8:$O$13)/LOOKUP($B28,'Ihr Altersstruktur-Check'!$C$9:$C$14,'Ihr Altersstruktur-Check'!$P$8:$P$13),0)</f>
        <v>1.4000000000000004</v>
      </c>
      <c r="U28" s="4">
        <f ca="1">IF($B28&gt;=15,T29+LOOKUP($B28,'Ihr Altersstruktur-Check'!$C$9:$C$14,'Ihr Altersstruktur-Check'!$O$8:$O$13)/LOOKUP($B28,'Ihr Altersstruktur-Check'!$C$9:$C$14,'Ihr Altersstruktur-Check'!$P$8:$P$13),0)</f>
        <v>0.4</v>
      </c>
      <c r="V28" s="4">
        <f ca="1">IF($B28&gt;=15,U29+LOOKUP($B28,'Ihr Altersstruktur-Check'!$C$9:$C$14,'Ihr Altersstruktur-Check'!$O$8:$O$13)/LOOKUP($B28,'Ihr Altersstruktur-Check'!$C$9:$C$14,'Ihr Altersstruktur-Check'!$P$8:$P$13),0)</f>
        <v>0.4</v>
      </c>
      <c r="W28" s="4">
        <f ca="1">IF($B28&gt;=15,V29+LOOKUP($B28,'Ihr Altersstruktur-Check'!$C$9:$C$14,'Ihr Altersstruktur-Check'!$O$8:$O$13)/LOOKUP($B28,'Ihr Altersstruktur-Check'!$C$9:$C$14,'Ihr Altersstruktur-Check'!$P$8:$P$13),0)</f>
        <v>0.4</v>
      </c>
      <c r="X28" s="4">
        <f ca="1">IF($B28&gt;=15,W29+LOOKUP($B28,'Ihr Altersstruktur-Check'!$C$9:$C$14,'Ihr Altersstruktur-Check'!$O$8:$O$13)/LOOKUP($B28,'Ihr Altersstruktur-Check'!$C$9:$C$14,'Ihr Altersstruktur-Check'!$P$8:$P$13),0)</f>
        <v>5.3999999999999986</v>
      </c>
      <c r="Y28" s="4">
        <f ca="1">IF($B28&gt;=15,X29+LOOKUP($B28,'Ihr Altersstruktur-Check'!$C$9:$C$14,'Ihr Altersstruktur-Check'!$O$8:$O$13)/LOOKUP($B28,'Ihr Altersstruktur-Check'!$C$9:$C$14,'Ihr Altersstruktur-Check'!$P$8:$P$13),0)</f>
        <v>0.4</v>
      </c>
      <c r="Z28" s="4">
        <f ca="1">IF($B28&gt;=15,Y29+LOOKUP($B28,'Ihr Altersstruktur-Check'!$C$9:$C$14,'Ihr Altersstruktur-Check'!$O$8:$O$13)/LOOKUP($B28,'Ihr Altersstruktur-Check'!$C$9:$C$14,'Ihr Altersstruktur-Check'!$P$8:$P$13),0)</f>
        <v>0.4</v>
      </c>
      <c r="AA28" s="4">
        <f ca="1">IF($B28&gt;=15,Z29+LOOKUP($B28,'Ihr Altersstruktur-Check'!$C$9:$C$14,'Ihr Altersstruktur-Check'!$O$8:$O$13)/LOOKUP($B28,'Ihr Altersstruktur-Check'!$C$9:$C$14,'Ihr Altersstruktur-Check'!$P$8:$P$13),0)</f>
        <v>0.4</v>
      </c>
      <c r="AB28" s="4">
        <f ca="1">IF($B28&gt;=15,AA29+LOOKUP($B28,'Ihr Altersstruktur-Check'!$C$9:$C$14,'Ihr Altersstruktur-Check'!$O$8:$O$13)/LOOKUP($B28,'Ihr Altersstruktur-Check'!$C$9:$C$14,'Ihr Altersstruktur-Check'!$P$8:$P$13),0)</f>
        <v>0.4</v>
      </c>
      <c r="AC28" s="4">
        <f ca="1">IF($B28&gt;=15,AB29+LOOKUP($B28,'Ihr Altersstruktur-Check'!$C$9:$C$14,'Ihr Altersstruktur-Check'!$O$8:$O$13)/LOOKUP($B28,'Ihr Altersstruktur-Check'!$C$9:$C$14,'Ihr Altersstruktur-Check'!$P$8:$P$13),0)</f>
        <v>0.4</v>
      </c>
      <c r="AD28" s="4">
        <f ca="1">IF($B28&gt;=15,AC29+LOOKUP($B28,'Ihr Altersstruktur-Check'!$C$9:$C$14,'Ihr Altersstruktur-Check'!$O$8:$O$13)/LOOKUP($B28,'Ihr Altersstruktur-Check'!$C$9:$C$14,'Ihr Altersstruktur-Check'!$P$8:$P$13),0)</f>
        <v>0.4</v>
      </c>
      <c r="AE28" s="4">
        <f ca="1">IF($B28&gt;=15,AD29+LOOKUP($B28,'Ihr Altersstruktur-Check'!$C$9:$C$14,'Ihr Altersstruktur-Check'!$O$8:$O$13)/LOOKUP($B28,'Ihr Altersstruktur-Check'!$C$9:$C$14,'Ihr Altersstruktur-Check'!$P$8:$P$13),0)</f>
        <v>5.3999999999999986</v>
      </c>
      <c r="AF28" s="4">
        <f ca="1">IF($B28&gt;=15,AE29+LOOKUP($B28,'Ihr Altersstruktur-Check'!$C$9:$C$14,'Ihr Altersstruktur-Check'!$O$8:$O$13)/LOOKUP($B28,'Ihr Altersstruktur-Check'!$C$9:$C$14,'Ihr Altersstruktur-Check'!$P$8:$P$13),0)</f>
        <v>1.4000000000000004</v>
      </c>
      <c r="AG28" s="4">
        <f ca="1">IF($B28&gt;=15,AF29+LOOKUP($B28,'Ihr Altersstruktur-Check'!$C$9:$C$14,'Ihr Altersstruktur-Check'!$O$8:$O$13)/LOOKUP($B28,'Ihr Altersstruktur-Check'!$C$9:$C$14,'Ihr Altersstruktur-Check'!$P$8:$P$13),0)</f>
        <v>0.4</v>
      </c>
      <c r="AH28" s="4">
        <f ca="1">IF($B28&gt;=15,AG29+LOOKUP($B28,'Ihr Altersstruktur-Check'!$C$9:$C$14,'Ihr Altersstruktur-Check'!$O$8:$O$13)/LOOKUP($B28,'Ihr Altersstruktur-Check'!$C$9:$C$14,'Ihr Altersstruktur-Check'!$P$8:$P$13),0)</f>
        <v>0.4</v>
      </c>
      <c r="AI28" s="4">
        <f ca="1">IF($B28&gt;=15,AH29+LOOKUP($B28,'Ihr Altersstruktur-Check'!$C$9:$C$14,'Ihr Altersstruktur-Check'!$O$8:$O$13)/LOOKUP($B28,'Ihr Altersstruktur-Check'!$C$9:$C$14,'Ihr Altersstruktur-Check'!$P$8:$P$13),0)</f>
        <v>0.4</v>
      </c>
      <c r="AJ28" s="4">
        <f ca="1">IF($B28&gt;=15,AI29+LOOKUP($B28,'Ihr Altersstruktur-Check'!$C$9:$C$14,'Ihr Altersstruktur-Check'!$O$8:$O$13)/LOOKUP($B28,'Ihr Altersstruktur-Check'!$C$9:$C$14,'Ihr Altersstruktur-Check'!$P$8:$P$13),0)</f>
        <v>0.4</v>
      </c>
      <c r="AK28" s="4">
        <f ca="1">IF($B28&gt;=15,AJ29+LOOKUP($B28,'Ihr Altersstruktur-Check'!$C$9:$C$14,'Ihr Altersstruktur-Check'!$O$8:$O$13)/LOOKUP($B28,'Ihr Altersstruktur-Check'!$C$9:$C$14,'Ihr Altersstruktur-Check'!$P$8:$P$13),0)</f>
        <v>0.4</v>
      </c>
      <c r="AL28" s="4">
        <f ca="1">IF($B28&gt;=15,AK29+LOOKUP($B28,'Ihr Altersstruktur-Check'!$C$9:$C$14,'Ihr Altersstruktur-Check'!$O$8:$O$13)/LOOKUP($B28,'Ihr Altersstruktur-Check'!$C$9:$C$14,'Ihr Altersstruktur-Check'!$P$8:$P$13),0)</f>
        <v>2.4000000000000004</v>
      </c>
      <c r="AM28" s="4">
        <f ca="1">IF($B28&gt;=15,AL29+LOOKUP($B28,'Ihr Altersstruktur-Check'!$C$9:$C$14,'Ihr Altersstruktur-Check'!$O$8:$O$13)/LOOKUP($B28,'Ihr Altersstruktur-Check'!$C$9:$C$14,'Ihr Altersstruktur-Check'!$P$8:$P$13),0)</f>
        <v>0.4</v>
      </c>
      <c r="AN28" s="4">
        <f ca="1">IF($B28&gt;=15,AM29+LOOKUP($B28,'Ihr Altersstruktur-Check'!$C$9:$C$14,'Ihr Altersstruktur-Check'!$O$8:$O$13)/LOOKUP($B28,'Ihr Altersstruktur-Check'!$C$9:$C$14,'Ihr Altersstruktur-Check'!$P$8:$P$13),0)</f>
        <v>0.4</v>
      </c>
      <c r="AO28" s="4">
        <f ca="1">IF($B28&gt;=15,AN29+LOOKUP($B28,'Ihr Altersstruktur-Check'!$C$9:$C$14,'Ihr Altersstruktur-Check'!$O$8:$O$13)/LOOKUP($B28,'Ihr Altersstruktur-Check'!$C$9:$C$14,'Ihr Altersstruktur-Check'!$P$8:$P$13),0)</f>
        <v>5.3999999999999986</v>
      </c>
      <c r="AP28" s="4">
        <f ca="1">IF($B28&gt;=15,AO29+LOOKUP($B28,'Ihr Altersstruktur-Check'!$C$9:$C$14,'Ihr Altersstruktur-Check'!$O$8:$O$13)/LOOKUP($B28,'Ihr Altersstruktur-Check'!$C$9:$C$14,'Ihr Altersstruktur-Check'!$P$8:$P$13),0)</f>
        <v>0.4</v>
      </c>
      <c r="AQ28" s="4">
        <f ca="1">IF($B28&gt;=15,AP29+LOOKUP($B28,'Ihr Altersstruktur-Check'!$C$9:$C$14,'Ihr Altersstruktur-Check'!$O$8:$O$13)/LOOKUP($B28,'Ihr Altersstruktur-Check'!$C$9:$C$14,'Ihr Altersstruktur-Check'!$P$8:$P$13),0)</f>
        <v>0.4</v>
      </c>
      <c r="AR28" s="4">
        <f ca="1">IF($B28&gt;=15,AQ29+LOOKUP($B28,'Ihr Altersstruktur-Check'!$C$9:$C$14,'Ihr Altersstruktur-Check'!$O$8:$O$13)/LOOKUP($B28,'Ihr Altersstruktur-Check'!$C$9:$C$14,'Ihr Altersstruktur-Check'!$P$8:$P$13),0)</f>
        <v>0.4</v>
      </c>
      <c r="AS28" s="4">
        <f ca="1">IF($B28&gt;=15,AR29+LOOKUP($B28,'Ihr Altersstruktur-Check'!$C$9:$C$14,'Ihr Altersstruktur-Check'!$O$8:$O$13)/LOOKUP($B28,'Ihr Altersstruktur-Check'!$C$9:$C$14,'Ihr Altersstruktur-Check'!$P$8:$P$13),0)</f>
        <v>0.4</v>
      </c>
      <c r="AT28" s="4">
        <f ca="1">IF($B28&gt;=15,AS29+LOOKUP($B28,'Ihr Altersstruktur-Check'!$C$9:$C$14,'Ihr Altersstruktur-Check'!$O$8:$O$13)/LOOKUP($B28,'Ihr Altersstruktur-Check'!$C$9:$C$14,'Ihr Altersstruktur-Check'!$P$8:$P$13),0)</f>
        <v>0.4</v>
      </c>
      <c r="AU28" s="4">
        <f ca="1">IF($B28&gt;=15,AT29+LOOKUP($B28,'Ihr Altersstruktur-Check'!$C$9:$C$14,'Ihr Altersstruktur-Check'!$O$8:$O$13)/LOOKUP($B28,'Ihr Altersstruktur-Check'!$C$9:$C$14,'Ihr Altersstruktur-Check'!$P$8:$P$13),0)</f>
        <v>0.4</v>
      </c>
      <c r="AV28" s="4">
        <f ca="1">IF($B28&gt;=15,AU29+LOOKUP($B28,'Ihr Altersstruktur-Check'!$C$9:$C$14,'Ihr Altersstruktur-Check'!$O$8:$O$13)/LOOKUP($B28,'Ihr Altersstruktur-Check'!$C$9:$C$14,'Ihr Altersstruktur-Check'!$P$8:$P$13),0)</f>
        <v>0.4</v>
      </c>
      <c r="AW28" s="4">
        <f ca="1">IF($B28&gt;=15,AV29+LOOKUP($B28,'Ihr Altersstruktur-Check'!$C$9:$C$14,'Ihr Altersstruktur-Check'!$O$8:$O$13)/LOOKUP($B28,'Ihr Altersstruktur-Check'!$C$9:$C$14,'Ihr Altersstruktur-Check'!$P$8:$P$13),0)</f>
        <v>0.4</v>
      </c>
      <c r="AX28" s="4">
        <f ca="1">IF($B28&gt;=15,AW29+LOOKUP($B28,'Ihr Altersstruktur-Check'!$C$9:$C$14,'Ihr Altersstruktur-Check'!$O$8:$O$13)/LOOKUP($B28,'Ihr Altersstruktur-Check'!$C$9:$C$14,'Ihr Altersstruktur-Check'!$P$8:$P$13),0)</f>
        <v>0.4</v>
      </c>
      <c r="AY28" s="4">
        <f ca="1">IF($B28&gt;=15,AX29+LOOKUP($B28,'Ihr Altersstruktur-Check'!$C$9:$C$14,'Ihr Altersstruktur-Check'!$O$8:$O$13)/LOOKUP($B28,'Ihr Altersstruktur-Check'!$C$9:$C$14,'Ihr Altersstruktur-Check'!$P$8:$P$13),0)</f>
        <v>0.4</v>
      </c>
      <c r="AZ28" s="4">
        <f ca="1">IF($B28&gt;=15,AY29+LOOKUP($B28,'Ihr Altersstruktur-Check'!$C$9:$C$14,'Ihr Altersstruktur-Check'!$O$8:$O$13)/LOOKUP($B28,'Ihr Altersstruktur-Check'!$C$9:$C$14,'Ihr Altersstruktur-Check'!$P$8:$P$13),0)</f>
        <v>0.4</v>
      </c>
      <c r="BA28" s="4">
        <f ca="1">IF($B28&gt;=15,AZ29+LOOKUP($B28,'Ihr Altersstruktur-Check'!$C$9:$C$14,'Ihr Altersstruktur-Check'!$O$8:$O$13)/LOOKUP($B28,'Ihr Altersstruktur-Check'!$C$9:$C$14,'Ihr Altersstruktur-Check'!$P$8:$P$13),0)</f>
        <v>0.4</v>
      </c>
      <c r="BB28" s="4">
        <f ca="1">IF($B28&gt;=15,BA29+LOOKUP($B28,'Ihr Altersstruktur-Check'!$C$9:$C$14,'Ihr Altersstruktur-Check'!$O$8:$O$13)/LOOKUP($B28,'Ihr Altersstruktur-Check'!$C$9:$C$14,'Ihr Altersstruktur-Check'!$P$8:$P$13),0)</f>
        <v>0.4</v>
      </c>
      <c r="BC28" s="4">
        <f ca="1">IF($B28&gt;=15,BB29+LOOKUP($B28,'Ihr Altersstruktur-Check'!$C$9:$C$14,'Ihr Altersstruktur-Check'!$O$8:$O$13)/LOOKUP($B28,'Ihr Altersstruktur-Check'!$C$9:$C$14,'Ihr Altersstruktur-Check'!$P$8:$P$13),0)</f>
        <v>0.4</v>
      </c>
      <c r="BD28" s="4">
        <f ca="1">IF($B28&gt;=15,BC29+LOOKUP($B28,'Ihr Altersstruktur-Check'!$C$9:$C$14,'Ihr Altersstruktur-Check'!$O$8:$O$13)/LOOKUP($B28,'Ihr Altersstruktur-Check'!$C$9:$C$14,'Ihr Altersstruktur-Check'!$P$8:$P$13),0)</f>
        <v>0.4</v>
      </c>
      <c r="BE28" s="4">
        <f ca="1">IF($B28&gt;=15,BD29+LOOKUP($B28,'Ihr Altersstruktur-Check'!$C$9:$C$14,'Ihr Altersstruktur-Check'!$O$8:$O$13)/LOOKUP($B28,'Ihr Altersstruktur-Check'!$C$9:$C$14,'Ihr Altersstruktur-Check'!$P$8:$P$13),0)</f>
        <v>0.4</v>
      </c>
      <c r="BF28" s="4"/>
      <c r="BG28" s="4"/>
    </row>
    <row r="29" spans="1:59" x14ac:dyDescent="0.25">
      <c r="A29">
        <v>1968</v>
      </c>
      <c r="B29">
        <f t="shared" ca="1" si="14"/>
        <v>52</v>
      </c>
      <c r="C29" s="4">
        <f>'Ihr Demografie-Check'!J10</f>
        <v>0</v>
      </c>
      <c r="D29" s="4">
        <f ca="1">IF($B29&gt;=15,C30+LOOKUP($B29,'Ihr Altersstruktur-Check'!$C$9:$C$14,'Ihr Altersstruktur-Check'!$O$8:$O$13)/LOOKUP($B29,'Ihr Altersstruktur-Check'!$C$9:$C$14,'Ihr Altersstruktur-Check'!$P$8:$P$13),0)</f>
        <v>0.1</v>
      </c>
      <c r="E29" s="4">
        <f ca="1">IF($B29&gt;=15,D30+LOOKUP($B29,'Ihr Altersstruktur-Check'!$C$9:$C$14,'Ihr Altersstruktur-Check'!$O$8:$O$13)/LOOKUP($B29,'Ihr Altersstruktur-Check'!$C$9:$C$14,'Ihr Altersstruktur-Check'!$P$8:$P$13),0)</f>
        <v>0.2</v>
      </c>
      <c r="F29" s="4">
        <f ca="1">IF($B29&gt;=15,E30+LOOKUP($B29,'Ihr Altersstruktur-Check'!$C$9:$C$14,'Ihr Altersstruktur-Check'!$O$8:$O$13)/LOOKUP($B29,'Ihr Altersstruktur-Check'!$C$9:$C$14,'Ihr Altersstruktur-Check'!$P$8:$P$13),0)</f>
        <v>0.30000000000000004</v>
      </c>
      <c r="G29" s="4">
        <f ca="1">IF($B29&gt;=15,F30+LOOKUP($B29,'Ihr Altersstruktur-Check'!$C$9:$C$14,'Ihr Altersstruktur-Check'!$O$8:$O$13)/LOOKUP($B29,'Ihr Altersstruktur-Check'!$C$9:$C$14,'Ihr Altersstruktur-Check'!$P$8:$P$13),0)</f>
        <v>4.2999999999999989</v>
      </c>
      <c r="H29" s="4">
        <f ca="1">IF($B29&gt;=15,G30+LOOKUP($B29,'Ihr Altersstruktur-Check'!$C$9:$C$14,'Ihr Altersstruktur-Check'!$O$8:$O$13)/LOOKUP($B29,'Ihr Altersstruktur-Check'!$C$9:$C$14,'Ihr Altersstruktur-Check'!$P$8:$P$13),0)</f>
        <v>0.30000000000000004</v>
      </c>
      <c r="I29" s="4">
        <f ca="1">IF($B29&gt;=15,H30+LOOKUP($B29,'Ihr Altersstruktur-Check'!$C$9:$C$14,'Ihr Altersstruktur-Check'!$O$8:$O$13)/LOOKUP($B29,'Ihr Altersstruktur-Check'!$C$9:$C$14,'Ihr Altersstruktur-Check'!$P$8:$P$13),0)</f>
        <v>0.30000000000000004</v>
      </c>
      <c r="J29" s="4">
        <f ca="1">IF($B29&gt;=15,I30+LOOKUP($B29,'Ihr Altersstruktur-Check'!$C$9:$C$14,'Ihr Altersstruktur-Check'!$O$8:$O$13)/LOOKUP($B29,'Ihr Altersstruktur-Check'!$C$9:$C$14,'Ihr Altersstruktur-Check'!$P$8:$P$13),0)</f>
        <v>0.30000000000000004</v>
      </c>
      <c r="K29" s="4">
        <f ca="1">IF($B29&gt;=15,J30+LOOKUP($B29,'Ihr Altersstruktur-Check'!$C$9:$C$14,'Ihr Altersstruktur-Check'!$O$8:$O$13)/LOOKUP($B29,'Ihr Altersstruktur-Check'!$C$9:$C$14,'Ihr Altersstruktur-Check'!$P$8:$P$13),0)</f>
        <v>0.30000000000000004</v>
      </c>
      <c r="L29" s="4">
        <f ca="1">IF($B29&gt;=15,K30+LOOKUP($B29,'Ihr Altersstruktur-Check'!$C$9:$C$14,'Ihr Altersstruktur-Check'!$O$8:$O$13)/LOOKUP($B29,'Ihr Altersstruktur-Check'!$C$9:$C$14,'Ihr Altersstruktur-Check'!$P$8:$P$13),0)</f>
        <v>0.30000000000000004</v>
      </c>
      <c r="M29" s="4">
        <f ca="1">IF($B29&gt;=15,L30+LOOKUP($B29,'Ihr Altersstruktur-Check'!$C$9:$C$14,'Ihr Altersstruktur-Check'!$O$8:$O$13)/LOOKUP($B29,'Ihr Altersstruktur-Check'!$C$9:$C$14,'Ihr Altersstruktur-Check'!$P$8:$P$13),0)</f>
        <v>100.29999999999998</v>
      </c>
      <c r="N29" s="4">
        <f ca="1">IF($B29&gt;=15,M30+LOOKUP($B29,'Ihr Altersstruktur-Check'!$C$9:$C$14,'Ihr Altersstruktur-Check'!$O$8:$O$13)/LOOKUP($B29,'Ihr Altersstruktur-Check'!$C$9:$C$14,'Ihr Altersstruktur-Check'!$P$8:$P$13),0)</f>
        <v>6.2999999999999989</v>
      </c>
      <c r="O29" s="4">
        <f ca="1">IF($B29&gt;=15,N30+LOOKUP($B29,'Ihr Altersstruktur-Check'!$C$9:$C$14,'Ihr Altersstruktur-Check'!$O$8:$O$13)/LOOKUP($B29,'Ihr Altersstruktur-Check'!$C$9:$C$14,'Ihr Altersstruktur-Check'!$P$8:$P$13),0)</f>
        <v>5.2999999999999989</v>
      </c>
      <c r="P29" s="4">
        <f ca="1">IF($B29&gt;=15,O30+LOOKUP($B29,'Ihr Altersstruktur-Check'!$C$9:$C$14,'Ihr Altersstruktur-Check'!$O$8:$O$13)/LOOKUP($B29,'Ihr Altersstruktur-Check'!$C$9:$C$14,'Ihr Altersstruktur-Check'!$P$8:$P$13),0)</f>
        <v>4.2999999999999989</v>
      </c>
      <c r="Q29" s="4">
        <f ca="1">IF($B29&gt;=15,P30+LOOKUP($B29,'Ihr Altersstruktur-Check'!$C$9:$C$14,'Ihr Altersstruktur-Check'!$O$8:$O$13)/LOOKUP($B29,'Ihr Altersstruktur-Check'!$C$9:$C$14,'Ihr Altersstruktur-Check'!$P$8:$P$13),0)</f>
        <v>3.3000000000000003</v>
      </c>
      <c r="R29" s="4">
        <f ca="1">IF($B29&gt;=15,Q30+LOOKUP($B29,'Ihr Altersstruktur-Check'!$C$9:$C$14,'Ihr Altersstruktur-Check'!$O$8:$O$13)/LOOKUP($B29,'Ihr Altersstruktur-Check'!$C$9:$C$14,'Ihr Altersstruktur-Check'!$P$8:$P$13),0)</f>
        <v>2.3000000000000003</v>
      </c>
      <c r="S29" s="4">
        <f ca="1">IF($B29&gt;=15,R30+LOOKUP($B29,'Ihr Altersstruktur-Check'!$C$9:$C$14,'Ihr Altersstruktur-Check'!$O$8:$O$13)/LOOKUP($B29,'Ihr Altersstruktur-Check'!$C$9:$C$14,'Ihr Altersstruktur-Check'!$P$8:$P$13),0)</f>
        <v>1.3000000000000003</v>
      </c>
      <c r="T29" s="4">
        <f ca="1">IF($B29&gt;=15,S30+LOOKUP($B29,'Ihr Altersstruktur-Check'!$C$9:$C$14,'Ihr Altersstruktur-Check'!$O$8:$O$13)/LOOKUP($B29,'Ihr Altersstruktur-Check'!$C$9:$C$14,'Ihr Altersstruktur-Check'!$P$8:$P$13),0)</f>
        <v>0.30000000000000004</v>
      </c>
      <c r="U29" s="4">
        <f ca="1">IF($B29&gt;=15,T30+LOOKUP($B29,'Ihr Altersstruktur-Check'!$C$9:$C$14,'Ihr Altersstruktur-Check'!$O$8:$O$13)/LOOKUP($B29,'Ihr Altersstruktur-Check'!$C$9:$C$14,'Ihr Altersstruktur-Check'!$P$8:$P$13),0)</f>
        <v>0.30000000000000004</v>
      </c>
      <c r="V29" s="4">
        <f ca="1">IF($B29&gt;=15,U30+LOOKUP($B29,'Ihr Altersstruktur-Check'!$C$9:$C$14,'Ihr Altersstruktur-Check'!$O$8:$O$13)/LOOKUP($B29,'Ihr Altersstruktur-Check'!$C$9:$C$14,'Ihr Altersstruktur-Check'!$P$8:$P$13),0)</f>
        <v>0.30000000000000004</v>
      </c>
      <c r="W29" s="4">
        <f ca="1">IF($B29&gt;=15,V30+LOOKUP($B29,'Ihr Altersstruktur-Check'!$C$9:$C$14,'Ihr Altersstruktur-Check'!$O$8:$O$13)/LOOKUP($B29,'Ihr Altersstruktur-Check'!$C$9:$C$14,'Ihr Altersstruktur-Check'!$P$8:$P$13),0)</f>
        <v>5.2999999999999989</v>
      </c>
      <c r="X29" s="4">
        <f ca="1">IF($B29&gt;=15,W30+LOOKUP($B29,'Ihr Altersstruktur-Check'!$C$9:$C$14,'Ihr Altersstruktur-Check'!$O$8:$O$13)/LOOKUP($B29,'Ihr Altersstruktur-Check'!$C$9:$C$14,'Ihr Altersstruktur-Check'!$P$8:$P$13),0)</f>
        <v>0.30000000000000004</v>
      </c>
      <c r="Y29" s="4">
        <f ca="1">IF($B29&gt;=15,X30+LOOKUP($B29,'Ihr Altersstruktur-Check'!$C$9:$C$14,'Ihr Altersstruktur-Check'!$O$8:$O$13)/LOOKUP($B29,'Ihr Altersstruktur-Check'!$C$9:$C$14,'Ihr Altersstruktur-Check'!$P$8:$P$13),0)</f>
        <v>0.30000000000000004</v>
      </c>
      <c r="Z29" s="4">
        <f ca="1">IF($B29&gt;=15,Y30+LOOKUP($B29,'Ihr Altersstruktur-Check'!$C$9:$C$14,'Ihr Altersstruktur-Check'!$O$8:$O$13)/LOOKUP($B29,'Ihr Altersstruktur-Check'!$C$9:$C$14,'Ihr Altersstruktur-Check'!$P$8:$P$13),0)</f>
        <v>0.30000000000000004</v>
      </c>
      <c r="AA29" s="4">
        <f ca="1">IF($B29&gt;=15,Z30+LOOKUP($B29,'Ihr Altersstruktur-Check'!$C$9:$C$14,'Ihr Altersstruktur-Check'!$O$8:$O$13)/LOOKUP($B29,'Ihr Altersstruktur-Check'!$C$9:$C$14,'Ihr Altersstruktur-Check'!$P$8:$P$13),0)</f>
        <v>0.30000000000000004</v>
      </c>
      <c r="AB29" s="4">
        <f ca="1">IF($B29&gt;=15,AA30+LOOKUP($B29,'Ihr Altersstruktur-Check'!$C$9:$C$14,'Ihr Altersstruktur-Check'!$O$8:$O$13)/LOOKUP($B29,'Ihr Altersstruktur-Check'!$C$9:$C$14,'Ihr Altersstruktur-Check'!$P$8:$P$13),0)</f>
        <v>0.30000000000000004</v>
      </c>
      <c r="AC29" s="4">
        <f ca="1">IF($B29&gt;=15,AB30+LOOKUP($B29,'Ihr Altersstruktur-Check'!$C$9:$C$14,'Ihr Altersstruktur-Check'!$O$8:$O$13)/LOOKUP($B29,'Ihr Altersstruktur-Check'!$C$9:$C$14,'Ihr Altersstruktur-Check'!$P$8:$P$13),0)</f>
        <v>0.30000000000000004</v>
      </c>
      <c r="AD29" s="4">
        <f ca="1">IF($B29&gt;=15,AC30+LOOKUP($B29,'Ihr Altersstruktur-Check'!$C$9:$C$14,'Ihr Altersstruktur-Check'!$O$8:$O$13)/LOOKUP($B29,'Ihr Altersstruktur-Check'!$C$9:$C$14,'Ihr Altersstruktur-Check'!$P$8:$P$13),0)</f>
        <v>5.2999999999999989</v>
      </c>
      <c r="AE29" s="4">
        <f ca="1">IF($B29&gt;=15,AD30+LOOKUP($B29,'Ihr Altersstruktur-Check'!$C$9:$C$14,'Ihr Altersstruktur-Check'!$O$8:$O$13)/LOOKUP($B29,'Ihr Altersstruktur-Check'!$C$9:$C$14,'Ihr Altersstruktur-Check'!$P$8:$P$13),0)</f>
        <v>1.3000000000000003</v>
      </c>
      <c r="AF29" s="4">
        <f ca="1">IF($B29&gt;=15,AE30+LOOKUP($B29,'Ihr Altersstruktur-Check'!$C$9:$C$14,'Ihr Altersstruktur-Check'!$O$8:$O$13)/LOOKUP($B29,'Ihr Altersstruktur-Check'!$C$9:$C$14,'Ihr Altersstruktur-Check'!$P$8:$P$13),0)</f>
        <v>0.30000000000000004</v>
      </c>
      <c r="AG29" s="4">
        <f ca="1">IF($B29&gt;=15,AF30+LOOKUP($B29,'Ihr Altersstruktur-Check'!$C$9:$C$14,'Ihr Altersstruktur-Check'!$O$8:$O$13)/LOOKUP($B29,'Ihr Altersstruktur-Check'!$C$9:$C$14,'Ihr Altersstruktur-Check'!$P$8:$P$13),0)</f>
        <v>0.30000000000000004</v>
      </c>
      <c r="AH29" s="4">
        <f ca="1">IF($B29&gt;=15,AG30+LOOKUP($B29,'Ihr Altersstruktur-Check'!$C$9:$C$14,'Ihr Altersstruktur-Check'!$O$8:$O$13)/LOOKUP($B29,'Ihr Altersstruktur-Check'!$C$9:$C$14,'Ihr Altersstruktur-Check'!$P$8:$P$13),0)</f>
        <v>0.30000000000000004</v>
      </c>
      <c r="AI29" s="4">
        <f ca="1">IF($B29&gt;=15,AH30+LOOKUP($B29,'Ihr Altersstruktur-Check'!$C$9:$C$14,'Ihr Altersstruktur-Check'!$O$8:$O$13)/LOOKUP($B29,'Ihr Altersstruktur-Check'!$C$9:$C$14,'Ihr Altersstruktur-Check'!$P$8:$P$13),0)</f>
        <v>0.30000000000000004</v>
      </c>
      <c r="AJ29" s="4">
        <f ca="1">IF($B29&gt;=15,AI30+LOOKUP($B29,'Ihr Altersstruktur-Check'!$C$9:$C$14,'Ihr Altersstruktur-Check'!$O$8:$O$13)/LOOKUP($B29,'Ihr Altersstruktur-Check'!$C$9:$C$14,'Ihr Altersstruktur-Check'!$P$8:$P$13),0)</f>
        <v>0.30000000000000004</v>
      </c>
      <c r="AK29" s="4">
        <f ca="1">IF($B29&gt;=15,AJ30+LOOKUP($B29,'Ihr Altersstruktur-Check'!$C$9:$C$14,'Ihr Altersstruktur-Check'!$O$8:$O$13)/LOOKUP($B29,'Ihr Altersstruktur-Check'!$C$9:$C$14,'Ihr Altersstruktur-Check'!$P$8:$P$13),0)</f>
        <v>2.3000000000000003</v>
      </c>
      <c r="AL29" s="4">
        <f ca="1">IF($B29&gt;=15,AK30+LOOKUP($B29,'Ihr Altersstruktur-Check'!$C$9:$C$14,'Ihr Altersstruktur-Check'!$O$8:$O$13)/LOOKUP($B29,'Ihr Altersstruktur-Check'!$C$9:$C$14,'Ihr Altersstruktur-Check'!$P$8:$P$13),0)</f>
        <v>0.30000000000000004</v>
      </c>
      <c r="AM29" s="4">
        <f ca="1">IF($B29&gt;=15,AL30+LOOKUP($B29,'Ihr Altersstruktur-Check'!$C$9:$C$14,'Ihr Altersstruktur-Check'!$O$8:$O$13)/LOOKUP($B29,'Ihr Altersstruktur-Check'!$C$9:$C$14,'Ihr Altersstruktur-Check'!$P$8:$P$13),0)</f>
        <v>0.30000000000000004</v>
      </c>
      <c r="AN29" s="4">
        <f ca="1">IF($B29&gt;=15,AM30+LOOKUP($B29,'Ihr Altersstruktur-Check'!$C$9:$C$14,'Ihr Altersstruktur-Check'!$O$8:$O$13)/LOOKUP($B29,'Ihr Altersstruktur-Check'!$C$9:$C$14,'Ihr Altersstruktur-Check'!$P$8:$P$13),0)</f>
        <v>5.2999999999999989</v>
      </c>
      <c r="AO29" s="4">
        <f ca="1">IF($B29&gt;=15,AN30+LOOKUP($B29,'Ihr Altersstruktur-Check'!$C$9:$C$14,'Ihr Altersstruktur-Check'!$O$8:$O$13)/LOOKUP($B29,'Ihr Altersstruktur-Check'!$C$9:$C$14,'Ihr Altersstruktur-Check'!$P$8:$P$13),0)</f>
        <v>0.30000000000000004</v>
      </c>
      <c r="AP29" s="4">
        <f ca="1">IF($B29&gt;=15,AO30+LOOKUP($B29,'Ihr Altersstruktur-Check'!$C$9:$C$14,'Ihr Altersstruktur-Check'!$O$8:$O$13)/LOOKUP($B29,'Ihr Altersstruktur-Check'!$C$9:$C$14,'Ihr Altersstruktur-Check'!$P$8:$P$13),0)</f>
        <v>0.30000000000000004</v>
      </c>
      <c r="AQ29" s="4">
        <f ca="1">IF($B29&gt;=15,AP30+LOOKUP($B29,'Ihr Altersstruktur-Check'!$C$9:$C$14,'Ihr Altersstruktur-Check'!$O$8:$O$13)/LOOKUP($B29,'Ihr Altersstruktur-Check'!$C$9:$C$14,'Ihr Altersstruktur-Check'!$P$8:$P$13),0)</f>
        <v>0.30000000000000004</v>
      </c>
      <c r="AR29" s="4">
        <f ca="1">IF($B29&gt;=15,AQ30+LOOKUP($B29,'Ihr Altersstruktur-Check'!$C$9:$C$14,'Ihr Altersstruktur-Check'!$O$8:$O$13)/LOOKUP($B29,'Ihr Altersstruktur-Check'!$C$9:$C$14,'Ihr Altersstruktur-Check'!$P$8:$P$13),0)</f>
        <v>0.30000000000000004</v>
      </c>
      <c r="AS29" s="4">
        <f ca="1">IF($B29&gt;=15,AR30+LOOKUP($B29,'Ihr Altersstruktur-Check'!$C$9:$C$14,'Ihr Altersstruktur-Check'!$O$8:$O$13)/LOOKUP($B29,'Ihr Altersstruktur-Check'!$C$9:$C$14,'Ihr Altersstruktur-Check'!$P$8:$P$13),0)</f>
        <v>0.30000000000000004</v>
      </c>
      <c r="AT29" s="4">
        <f ca="1">IF($B29&gt;=15,AS30+LOOKUP($B29,'Ihr Altersstruktur-Check'!$C$9:$C$14,'Ihr Altersstruktur-Check'!$O$8:$O$13)/LOOKUP($B29,'Ihr Altersstruktur-Check'!$C$9:$C$14,'Ihr Altersstruktur-Check'!$P$8:$P$13),0)</f>
        <v>0.30000000000000004</v>
      </c>
      <c r="AU29" s="4">
        <f ca="1">IF($B29&gt;=15,AT30+LOOKUP($B29,'Ihr Altersstruktur-Check'!$C$9:$C$14,'Ihr Altersstruktur-Check'!$O$8:$O$13)/LOOKUP($B29,'Ihr Altersstruktur-Check'!$C$9:$C$14,'Ihr Altersstruktur-Check'!$P$8:$P$13),0)</f>
        <v>0.30000000000000004</v>
      </c>
      <c r="AV29" s="4">
        <f ca="1">IF($B29&gt;=15,AU30+LOOKUP($B29,'Ihr Altersstruktur-Check'!$C$9:$C$14,'Ihr Altersstruktur-Check'!$O$8:$O$13)/LOOKUP($B29,'Ihr Altersstruktur-Check'!$C$9:$C$14,'Ihr Altersstruktur-Check'!$P$8:$P$13),0)</f>
        <v>0.30000000000000004</v>
      </c>
      <c r="AW29" s="4">
        <f ca="1">IF($B29&gt;=15,AV30+LOOKUP($B29,'Ihr Altersstruktur-Check'!$C$9:$C$14,'Ihr Altersstruktur-Check'!$O$8:$O$13)/LOOKUP($B29,'Ihr Altersstruktur-Check'!$C$9:$C$14,'Ihr Altersstruktur-Check'!$P$8:$P$13),0)</f>
        <v>0.30000000000000004</v>
      </c>
      <c r="AX29" s="4">
        <f ca="1">IF($B29&gt;=15,AW30+LOOKUP($B29,'Ihr Altersstruktur-Check'!$C$9:$C$14,'Ihr Altersstruktur-Check'!$O$8:$O$13)/LOOKUP($B29,'Ihr Altersstruktur-Check'!$C$9:$C$14,'Ihr Altersstruktur-Check'!$P$8:$P$13),0)</f>
        <v>0.30000000000000004</v>
      </c>
      <c r="AY29" s="4">
        <f ca="1">IF($B29&gt;=15,AX30+LOOKUP($B29,'Ihr Altersstruktur-Check'!$C$9:$C$14,'Ihr Altersstruktur-Check'!$O$8:$O$13)/LOOKUP($B29,'Ihr Altersstruktur-Check'!$C$9:$C$14,'Ihr Altersstruktur-Check'!$P$8:$P$13),0)</f>
        <v>0.30000000000000004</v>
      </c>
      <c r="AZ29" s="4">
        <f ca="1">IF($B29&gt;=15,AY30+LOOKUP($B29,'Ihr Altersstruktur-Check'!$C$9:$C$14,'Ihr Altersstruktur-Check'!$O$8:$O$13)/LOOKUP($B29,'Ihr Altersstruktur-Check'!$C$9:$C$14,'Ihr Altersstruktur-Check'!$P$8:$P$13),0)</f>
        <v>0.30000000000000004</v>
      </c>
      <c r="BA29" s="4">
        <f ca="1">IF($B29&gt;=15,AZ30+LOOKUP($B29,'Ihr Altersstruktur-Check'!$C$9:$C$14,'Ihr Altersstruktur-Check'!$O$8:$O$13)/LOOKUP($B29,'Ihr Altersstruktur-Check'!$C$9:$C$14,'Ihr Altersstruktur-Check'!$P$8:$P$13),0)</f>
        <v>0.30000000000000004</v>
      </c>
      <c r="BB29" s="4">
        <f ca="1">IF($B29&gt;=15,BA30+LOOKUP($B29,'Ihr Altersstruktur-Check'!$C$9:$C$14,'Ihr Altersstruktur-Check'!$O$8:$O$13)/LOOKUP($B29,'Ihr Altersstruktur-Check'!$C$9:$C$14,'Ihr Altersstruktur-Check'!$P$8:$P$13),0)</f>
        <v>0.30000000000000004</v>
      </c>
      <c r="BC29" s="4">
        <f ca="1">IF($B29&gt;=15,BB30+LOOKUP($B29,'Ihr Altersstruktur-Check'!$C$9:$C$14,'Ihr Altersstruktur-Check'!$O$8:$O$13)/LOOKUP($B29,'Ihr Altersstruktur-Check'!$C$9:$C$14,'Ihr Altersstruktur-Check'!$P$8:$P$13),0)</f>
        <v>0.30000000000000004</v>
      </c>
      <c r="BD29" s="4">
        <f ca="1">IF($B29&gt;=15,BC30+LOOKUP($B29,'Ihr Altersstruktur-Check'!$C$9:$C$14,'Ihr Altersstruktur-Check'!$O$8:$O$13)/LOOKUP($B29,'Ihr Altersstruktur-Check'!$C$9:$C$14,'Ihr Altersstruktur-Check'!$P$8:$P$13),0)</f>
        <v>0.30000000000000004</v>
      </c>
      <c r="BE29" s="4">
        <f ca="1">IF($B29&gt;=15,BD30+LOOKUP($B29,'Ihr Altersstruktur-Check'!$C$9:$C$14,'Ihr Altersstruktur-Check'!$O$8:$O$13)/LOOKUP($B29,'Ihr Altersstruktur-Check'!$C$9:$C$14,'Ihr Altersstruktur-Check'!$P$8:$P$13),0)</f>
        <v>0.30000000000000004</v>
      </c>
      <c r="BF29" s="4"/>
      <c r="BG29" s="4"/>
    </row>
    <row r="30" spans="1:59" x14ac:dyDescent="0.25">
      <c r="A30">
        <v>1969</v>
      </c>
      <c r="B30">
        <f t="shared" ca="1" si="14"/>
        <v>51</v>
      </c>
      <c r="C30" s="4">
        <f>'Ihr Demografie-Check'!J9</f>
        <v>0</v>
      </c>
      <c r="D30" s="4">
        <f ca="1">IF($B30&gt;=15,C31+LOOKUP($B30,'Ihr Altersstruktur-Check'!$C$9:$C$14,'Ihr Altersstruktur-Check'!$O$8:$O$13)/LOOKUP($B30,'Ihr Altersstruktur-Check'!$C$9:$C$14,'Ihr Altersstruktur-Check'!$P$8:$P$13),0)</f>
        <v>0.1</v>
      </c>
      <c r="E30" s="4">
        <f ca="1">IF($B30&gt;=15,D31+LOOKUP($B30,'Ihr Altersstruktur-Check'!$C$9:$C$14,'Ihr Altersstruktur-Check'!$O$8:$O$13)/LOOKUP($B30,'Ihr Altersstruktur-Check'!$C$9:$C$14,'Ihr Altersstruktur-Check'!$P$8:$P$13),0)</f>
        <v>0.2</v>
      </c>
      <c r="F30" s="4">
        <f ca="1">IF($B30&gt;=15,E31+LOOKUP($B30,'Ihr Altersstruktur-Check'!$C$9:$C$14,'Ihr Altersstruktur-Check'!$O$8:$O$13)/LOOKUP($B30,'Ihr Altersstruktur-Check'!$C$9:$C$14,'Ihr Altersstruktur-Check'!$P$8:$P$13),0)</f>
        <v>4.1999999999999993</v>
      </c>
      <c r="G30" s="4">
        <f ca="1">IF($B30&gt;=15,F31+LOOKUP($B30,'Ihr Altersstruktur-Check'!$C$9:$C$14,'Ihr Altersstruktur-Check'!$O$8:$O$13)/LOOKUP($B30,'Ihr Altersstruktur-Check'!$C$9:$C$14,'Ihr Altersstruktur-Check'!$P$8:$P$13),0)</f>
        <v>0.2</v>
      </c>
      <c r="H30" s="4">
        <f ca="1">IF($B30&gt;=15,G31+LOOKUP($B30,'Ihr Altersstruktur-Check'!$C$9:$C$14,'Ihr Altersstruktur-Check'!$O$8:$O$13)/LOOKUP($B30,'Ihr Altersstruktur-Check'!$C$9:$C$14,'Ihr Altersstruktur-Check'!$P$8:$P$13),0)</f>
        <v>0.2</v>
      </c>
      <c r="I30" s="4">
        <f ca="1">IF($B30&gt;=15,H31+LOOKUP($B30,'Ihr Altersstruktur-Check'!$C$9:$C$14,'Ihr Altersstruktur-Check'!$O$8:$O$13)/LOOKUP($B30,'Ihr Altersstruktur-Check'!$C$9:$C$14,'Ihr Altersstruktur-Check'!$P$8:$P$13),0)</f>
        <v>0.2</v>
      </c>
      <c r="J30" s="4">
        <f ca="1">IF($B30&gt;=15,I31+LOOKUP($B30,'Ihr Altersstruktur-Check'!$C$9:$C$14,'Ihr Altersstruktur-Check'!$O$8:$O$13)/LOOKUP($B30,'Ihr Altersstruktur-Check'!$C$9:$C$14,'Ihr Altersstruktur-Check'!$P$8:$P$13),0)</f>
        <v>0.2</v>
      </c>
      <c r="K30" s="4">
        <f ca="1">IF($B30&gt;=15,J31+LOOKUP($B30,'Ihr Altersstruktur-Check'!$C$9:$C$14,'Ihr Altersstruktur-Check'!$O$8:$O$13)/LOOKUP($B30,'Ihr Altersstruktur-Check'!$C$9:$C$14,'Ihr Altersstruktur-Check'!$P$8:$P$13),0)</f>
        <v>0.2</v>
      </c>
      <c r="L30" s="4">
        <f ca="1">IF($B30&gt;=15,K31+LOOKUP($B30,'Ihr Altersstruktur-Check'!$C$9:$C$14,'Ihr Altersstruktur-Check'!$O$8:$O$13)/LOOKUP($B30,'Ihr Altersstruktur-Check'!$C$9:$C$14,'Ihr Altersstruktur-Check'!$P$8:$P$13),0)</f>
        <v>100.19999999999999</v>
      </c>
      <c r="M30" s="4">
        <f ca="1">IF($B30&gt;=15,L31+LOOKUP($B30,'Ihr Altersstruktur-Check'!$C$9:$C$14,'Ihr Altersstruktur-Check'!$O$8:$O$13)/LOOKUP($B30,'Ihr Altersstruktur-Check'!$C$9:$C$14,'Ihr Altersstruktur-Check'!$P$8:$P$13),0)</f>
        <v>6.1999999999999993</v>
      </c>
      <c r="N30" s="4">
        <f ca="1">IF($B30&gt;=15,M31+LOOKUP($B30,'Ihr Altersstruktur-Check'!$C$9:$C$14,'Ihr Altersstruktur-Check'!$O$8:$O$13)/LOOKUP($B30,'Ihr Altersstruktur-Check'!$C$9:$C$14,'Ihr Altersstruktur-Check'!$P$8:$P$13),0)</f>
        <v>5.1999999999999993</v>
      </c>
      <c r="O30" s="4">
        <f ca="1">IF($B30&gt;=15,N31+LOOKUP($B30,'Ihr Altersstruktur-Check'!$C$9:$C$14,'Ihr Altersstruktur-Check'!$O$8:$O$13)/LOOKUP($B30,'Ihr Altersstruktur-Check'!$C$9:$C$14,'Ihr Altersstruktur-Check'!$P$8:$P$13),0)</f>
        <v>4.1999999999999993</v>
      </c>
      <c r="P30" s="4">
        <f ca="1">IF($B30&gt;=15,O31+LOOKUP($B30,'Ihr Altersstruktur-Check'!$C$9:$C$14,'Ihr Altersstruktur-Check'!$O$8:$O$13)/LOOKUP($B30,'Ihr Altersstruktur-Check'!$C$9:$C$14,'Ihr Altersstruktur-Check'!$P$8:$P$13),0)</f>
        <v>3.2</v>
      </c>
      <c r="Q30" s="4">
        <f ca="1">IF($B30&gt;=15,P31+LOOKUP($B30,'Ihr Altersstruktur-Check'!$C$9:$C$14,'Ihr Altersstruktur-Check'!$O$8:$O$13)/LOOKUP($B30,'Ihr Altersstruktur-Check'!$C$9:$C$14,'Ihr Altersstruktur-Check'!$P$8:$P$13),0)</f>
        <v>2.2000000000000002</v>
      </c>
      <c r="R30" s="4">
        <f ca="1">IF($B30&gt;=15,Q31+LOOKUP($B30,'Ihr Altersstruktur-Check'!$C$9:$C$14,'Ihr Altersstruktur-Check'!$O$8:$O$13)/LOOKUP($B30,'Ihr Altersstruktur-Check'!$C$9:$C$14,'Ihr Altersstruktur-Check'!$P$8:$P$13),0)</f>
        <v>1.2000000000000002</v>
      </c>
      <c r="S30" s="4">
        <f ca="1">IF($B30&gt;=15,R31+LOOKUP($B30,'Ihr Altersstruktur-Check'!$C$9:$C$14,'Ihr Altersstruktur-Check'!$O$8:$O$13)/LOOKUP($B30,'Ihr Altersstruktur-Check'!$C$9:$C$14,'Ihr Altersstruktur-Check'!$P$8:$P$13),0)</f>
        <v>0.2</v>
      </c>
      <c r="T30" s="4">
        <f ca="1">IF($B30&gt;=15,S31+LOOKUP($B30,'Ihr Altersstruktur-Check'!$C$9:$C$14,'Ihr Altersstruktur-Check'!$O$8:$O$13)/LOOKUP($B30,'Ihr Altersstruktur-Check'!$C$9:$C$14,'Ihr Altersstruktur-Check'!$P$8:$P$13),0)</f>
        <v>0.2</v>
      </c>
      <c r="U30" s="4">
        <f ca="1">IF($B30&gt;=15,T31+LOOKUP($B30,'Ihr Altersstruktur-Check'!$C$9:$C$14,'Ihr Altersstruktur-Check'!$O$8:$O$13)/LOOKUP($B30,'Ihr Altersstruktur-Check'!$C$9:$C$14,'Ihr Altersstruktur-Check'!$P$8:$P$13),0)</f>
        <v>0.2</v>
      </c>
      <c r="V30" s="4">
        <f ca="1">IF($B30&gt;=15,U31+LOOKUP($B30,'Ihr Altersstruktur-Check'!$C$9:$C$14,'Ihr Altersstruktur-Check'!$O$8:$O$13)/LOOKUP($B30,'Ihr Altersstruktur-Check'!$C$9:$C$14,'Ihr Altersstruktur-Check'!$P$8:$P$13),0)</f>
        <v>5.1999999999999993</v>
      </c>
      <c r="W30" s="4">
        <f ca="1">IF($B30&gt;=15,V31+LOOKUP($B30,'Ihr Altersstruktur-Check'!$C$9:$C$14,'Ihr Altersstruktur-Check'!$O$8:$O$13)/LOOKUP($B30,'Ihr Altersstruktur-Check'!$C$9:$C$14,'Ihr Altersstruktur-Check'!$P$8:$P$13),0)</f>
        <v>0.2</v>
      </c>
      <c r="X30" s="4">
        <f ca="1">IF($B30&gt;=15,W31+LOOKUP($B30,'Ihr Altersstruktur-Check'!$C$9:$C$14,'Ihr Altersstruktur-Check'!$O$8:$O$13)/LOOKUP($B30,'Ihr Altersstruktur-Check'!$C$9:$C$14,'Ihr Altersstruktur-Check'!$P$8:$P$13),0)</f>
        <v>0.2</v>
      </c>
      <c r="Y30" s="4">
        <f ca="1">IF($B30&gt;=15,X31+LOOKUP($B30,'Ihr Altersstruktur-Check'!$C$9:$C$14,'Ihr Altersstruktur-Check'!$O$8:$O$13)/LOOKUP($B30,'Ihr Altersstruktur-Check'!$C$9:$C$14,'Ihr Altersstruktur-Check'!$P$8:$P$13),0)</f>
        <v>0.2</v>
      </c>
      <c r="Z30" s="4">
        <f ca="1">IF($B30&gt;=15,Y31+LOOKUP($B30,'Ihr Altersstruktur-Check'!$C$9:$C$14,'Ihr Altersstruktur-Check'!$O$8:$O$13)/LOOKUP($B30,'Ihr Altersstruktur-Check'!$C$9:$C$14,'Ihr Altersstruktur-Check'!$P$8:$P$13),0)</f>
        <v>0.2</v>
      </c>
      <c r="AA30" s="4">
        <f ca="1">IF($B30&gt;=15,Z31+LOOKUP($B30,'Ihr Altersstruktur-Check'!$C$9:$C$14,'Ihr Altersstruktur-Check'!$O$8:$O$13)/LOOKUP($B30,'Ihr Altersstruktur-Check'!$C$9:$C$14,'Ihr Altersstruktur-Check'!$P$8:$P$13),0)</f>
        <v>0.2</v>
      </c>
      <c r="AB30" s="4">
        <f ca="1">IF($B30&gt;=15,AA31+LOOKUP($B30,'Ihr Altersstruktur-Check'!$C$9:$C$14,'Ihr Altersstruktur-Check'!$O$8:$O$13)/LOOKUP($B30,'Ihr Altersstruktur-Check'!$C$9:$C$14,'Ihr Altersstruktur-Check'!$P$8:$P$13),0)</f>
        <v>0.2</v>
      </c>
      <c r="AC30" s="4">
        <f ca="1">IF($B30&gt;=15,AB31+LOOKUP($B30,'Ihr Altersstruktur-Check'!$C$9:$C$14,'Ihr Altersstruktur-Check'!$O$8:$O$13)/LOOKUP($B30,'Ihr Altersstruktur-Check'!$C$9:$C$14,'Ihr Altersstruktur-Check'!$P$8:$P$13),0)</f>
        <v>5.1999999999999993</v>
      </c>
      <c r="AD30" s="4">
        <f ca="1">IF($B30&gt;=15,AC31+LOOKUP($B30,'Ihr Altersstruktur-Check'!$C$9:$C$14,'Ihr Altersstruktur-Check'!$O$8:$O$13)/LOOKUP($B30,'Ihr Altersstruktur-Check'!$C$9:$C$14,'Ihr Altersstruktur-Check'!$P$8:$P$13),0)</f>
        <v>1.2000000000000002</v>
      </c>
      <c r="AE30" s="4">
        <f ca="1">IF($B30&gt;=15,AD31+LOOKUP($B30,'Ihr Altersstruktur-Check'!$C$9:$C$14,'Ihr Altersstruktur-Check'!$O$8:$O$13)/LOOKUP($B30,'Ihr Altersstruktur-Check'!$C$9:$C$14,'Ihr Altersstruktur-Check'!$P$8:$P$13),0)</f>
        <v>0.2</v>
      </c>
      <c r="AF30" s="4">
        <f ca="1">IF($B30&gt;=15,AE31+LOOKUP($B30,'Ihr Altersstruktur-Check'!$C$9:$C$14,'Ihr Altersstruktur-Check'!$O$8:$O$13)/LOOKUP($B30,'Ihr Altersstruktur-Check'!$C$9:$C$14,'Ihr Altersstruktur-Check'!$P$8:$P$13),0)</f>
        <v>0.2</v>
      </c>
      <c r="AG30" s="4">
        <f ca="1">IF($B30&gt;=15,AF31+LOOKUP($B30,'Ihr Altersstruktur-Check'!$C$9:$C$14,'Ihr Altersstruktur-Check'!$O$8:$O$13)/LOOKUP($B30,'Ihr Altersstruktur-Check'!$C$9:$C$14,'Ihr Altersstruktur-Check'!$P$8:$P$13),0)</f>
        <v>0.2</v>
      </c>
      <c r="AH30" s="4">
        <f ca="1">IF($B30&gt;=15,AG31+LOOKUP($B30,'Ihr Altersstruktur-Check'!$C$9:$C$14,'Ihr Altersstruktur-Check'!$O$8:$O$13)/LOOKUP($B30,'Ihr Altersstruktur-Check'!$C$9:$C$14,'Ihr Altersstruktur-Check'!$P$8:$P$13),0)</f>
        <v>0.2</v>
      </c>
      <c r="AI30" s="4">
        <f ca="1">IF($B30&gt;=15,AH31+LOOKUP($B30,'Ihr Altersstruktur-Check'!$C$9:$C$14,'Ihr Altersstruktur-Check'!$O$8:$O$13)/LOOKUP($B30,'Ihr Altersstruktur-Check'!$C$9:$C$14,'Ihr Altersstruktur-Check'!$P$8:$P$13),0)</f>
        <v>0.2</v>
      </c>
      <c r="AJ30" s="4">
        <f ca="1">IF($B30&gt;=15,AI31+LOOKUP($B30,'Ihr Altersstruktur-Check'!$C$9:$C$14,'Ihr Altersstruktur-Check'!$O$8:$O$13)/LOOKUP($B30,'Ihr Altersstruktur-Check'!$C$9:$C$14,'Ihr Altersstruktur-Check'!$P$8:$P$13),0)</f>
        <v>2.2000000000000002</v>
      </c>
      <c r="AK30" s="4">
        <f ca="1">IF($B30&gt;=15,AJ31+LOOKUP($B30,'Ihr Altersstruktur-Check'!$C$9:$C$14,'Ihr Altersstruktur-Check'!$O$8:$O$13)/LOOKUP($B30,'Ihr Altersstruktur-Check'!$C$9:$C$14,'Ihr Altersstruktur-Check'!$P$8:$P$13),0)</f>
        <v>0.2</v>
      </c>
      <c r="AL30" s="4">
        <f ca="1">IF($B30&gt;=15,AK31+LOOKUP($B30,'Ihr Altersstruktur-Check'!$C$9:$C$14,'Ihr Altersstruktur-Check'!$O$8:$O$13)/LOOKUP($B30,'Ihr Altersstruktur-Check'!$C$9:$C$14,'Ihr Altersstruktur-Check'!$P$8:$P$13),0)</f>
        <v>0.2</v>
      </c>
      <c r="AM30" s="4">
        <f ca="1">IF($B30&gt;=15,AL31+LOOKUP($B30,'Ihr Altersstruktur-Check'!$C$9:$C$14,'Ihr Altersstruktur-Check'!$O$8:$O$13)/LOOKUP($B30,'Ihr Altersstruktur-Check'!$C$9:$C$14,'Ihr Altersstruktur-Check'!$P$8:$P$13),0)</f>
        <v>5.1999999999999993</v>
      </c>
      <c r="AN30" s="4">
        <f ca="1">IF($B30&gt;=15,AM31+LOOKUP($B30,'Ihr Altersstruktur-Check'!$C$9:$C$14,'Ihr Altersstruktur-Check'!$O$8:$O$13)/LOOKUP($B30,'Ihr Altersstruktur-Check'!$C$9:$C$14,'Ihr Altersstruktur-Check'!$P$8:$P$13),0)</f>
        <v>0.2</v>
      </c>
      <c r="AO30" s="4">
        <f ca="1">IF($B30&gt;=15,AN31+LOOKUP($B30,'Ihr Altersstruktur-Check'!$C$9:$C$14,'Ihr Altersstruktur-Check'!$O$8:$O$13)/LOOKUP($B30,'Ihr Altersstruktur-Check'!$C$9:$C$14,'Ihr Altersstruktur-Check'!$P$8:$P$13),0)</f>
        <v>0.2</v>
      </c>
      <c r="AP30" s="4">
        <f ca="1">IF($B30&gt;=15,AO31+LOOKUP($B30,'Ihr Altersstruktur-Check'!$C$9:$C$14,'Ihr Altersstruktur-Check'!$O$8:$O$13)/LOOKUP($B30,'Ihr Altersstruktur-Check'!$C$9:$C$14,'Ihr Altersstruktur-Check'!$P$8:$P$13),0)</f>
        <v>0.2</v>
      </c>
      <c r="AQ30" s="4">
        <f ca="1">IF($B30&gt;=15,AP31+LOOKUP($B30,'Ihr Altersstruktur-Check'!$C$9:$C$14,'Ihr Altersstruktur-Check'!$O$8:$O$13)/LOOKUP($B30,'Ihr Altersstruktur-Check'!$C$9:$C$14,'Ihr Altersstruktur-Check'!$P$8:$P$13),0)</f>
        <v>0.2</v>
      </c>
      <c r="AR30" s="4">
        <f ca="1">IF($B30&gt;=15,AQ31+LOOKUP($B30,'Ihr Altersstruktur-Check'!$C$9:$C$14,'Ihr Altersstruktur-Check'!$O$8:$O$13)/LOOKUP($B30,'Ihr Altersstruktur-Check'!$C$9:$C$14,'Ihr Altersstruktur-Check'!$P$8:$P$13),0)</f>
        <v>0.2</v>
      </c>
      <c r="AS30" s="4">
        <f ca="1">IF($B30&gt;=15,AR31+LOOKUP($B30,'Ihr Altersstruktur-Check'!$C$9:$C$14,'Ihr Altersstruktur-Check'!$O$8:$O$13)/LOOKUP($B30,'Ihr Altersstruktur-Check'!$C$9:$C$14,'Ihr Altersstruktur-Check'!$P$8:$P$13),0)</f>
        <v>0.2</v>
      </c>
      <c r="AT30" s="4">
        <f ca="1">IF($B30&gt;=15,AS31+LOOKUP($B30,'Ihr Altersstruktur-Check'!$C$9:$C$14,'Ihr Altersstruktur-Check'!$O$8:$O$13)/LOOKUP($B30,'Ihr Altersstruktur-Check'!$C$9:$C$14,'Ihr Altersstruktur-Check'!$P$8:$P$13),0)</f>
        <v>0.2</v>
      </c>
      <c r="AU30" s="4">
        <f ca="1">IF($B30&gt;=15,AT31+LOOKUP($B30,'Ihr Altersstruktur-Check'!$C$9:$C$14,'Ihr Altersstruktur-Check'!$O$8:$O$13)/LOOKUP($B30,'Ihr Altersstruktur-Check'!$C$9:$C$14,'Ihr Altersstruktur-Check'!$P$8:$P$13),0)</f>
        <v>0.2</v>
      </c>
      <c r="AV30" s="4">
        <f ca="1">IF($B30&gt;=15,AU31+LOOKUP($B30,'Ihr Altersstruktur-Check'!$C$9:$C$14,'Ihr Altersstruktur-Check'!$O$8:$O$13)/LOOKUP($B30,'Ihr Altersstruktur-Check'!$C$9:$C$14,'Ihr Altersstruktur-Check'!$P$8:$P$13),0)</f>
        <v>0.2</v>
      </c>
      <c r="AW30" s="4">
        <f ca="1">IF($B30&gt;=15,AV31+LOOKUP($B30,'Ihr Altersstruktur-Check'!$C$9:$C$14,'Ihr Altersstruktur-Check'!$O$8:$O$13)/LOOKUP($B30,'Ihr Altersstruktur-Check'!$C$9:$C$14,'Ihr Altersstruktur-Check'!$P$8:$P$13),0)</f>
        <v>0.2</v>
      </c>
      <c r="AX30" s="4">
        <f ca="1">IF($B30&gt;=15,AW31+LOOKUP($B30,'Ihr Altersstruktur-Check'!$C$9:$C$14,'Ihr Altersstruktur-Check'!$O$8:$O$13)/LOOKUP($B30,'Ihr Altersstruktur-Check'!$C$9:$C$14,'Ihr Altersstruktur-Check'!$P$8:$P$13),0)</f>
        <v>0.2</v>
      </c>
      <c r="AY30" s="4">
        <f ca="1">IF($B30&gt;=15,AX31+LOOKUP($B30,'Ihr Altersstruktur-Check'!$C$9:$C$14,'Ihr Altersstruktur-Check'!$O$8:$O$13)/LOOKUP($B30,'Ihr Altersstruktur-Check'!$C$9:$C$14,'Ihr Altersstruktur-Check'!$P$8:$P$13),0)</f>
        <v>0.2</v>
      </c>
      <c r="AZ30" s="4">
        <f ca="1">IF($B30&gt;=15,AY31+LOOKUP($B30,'Ihr Altersstruktur-Check'!$C$9:$C$14,'Ihr Altersstruktur-Check'!$O$8:$O$13)/LOOKUP($B30,'Ihr Altersstruktur-Check'!$C$9:$C$14,'Ihr Altersstruktur-Check'!$P$8:$P$13),0)</f>
        <v>0.2</v>
      </c>
      <c r="BA30" s="4">
        <f ca="1">IF($B30&gt;=15,AZ31+LOOKUP($B30,'Ihr Altersstruktur-Check'!$C$9:$C$14,'Ihr Altersstruktur-Check'!$O$8:$O$13)/LOOKUP($B30,'Ihr Altersstruktur-Check'!$C$9:$C$14,'Ihr Altersstruktur-Check'!$P$8:$P$13),0)</f>
        <v>0.2</v>
      </c>
      <c r="BB30" s="4">
        <f ca="1">IF($B30&gt;=15,BA31+LOOKUP($B30,'Ihr Altersstruktur-Check'!$C$9:$C$14,'Ihr Altersstruktur-Check'!$O$8:$O$13)/LOOKUP($B30,'Ihr Altersstruktur-Check'!$C$9:$C$14,'Ihr Altersstruktur-Check'!$P$8:$P$13),0)</f>
        <v>0.2</v>
      </c>
      <c r="BC30" s="4">
        <f ca="1">IF($B30&gt;=15,BB31+LOOKUP($B30,'Ihr Altersstruktur-Check'!$C$9:$C$14,'Ihr Altersstruktur-Check'!$O$8:$O$13)/LOOKUP($B30,'Ihr Altersstruktur-Check'!$C$9:$C$14,'Ihr Altersstruktur-Check'!$P$8:$P$13),0)</f>
        <v>0.2</v>
      </c>
      <c r="BD30" s="4">
        <f ca="1">IF($B30&gt;=15,BC31+LOOKUP($B30,'Ihr Altersstruktur-Check'!$C$9:$C$14,'Ihr Altersstruktur-Check'!$O$8:$O$13)/LOOKUP($B30,'Ihr Altersstruktur-Check'!$C$9:$C$14,'Ihr Altersstruktur-Check'!$P$8:$P$13),0)</f>
        <v>0.2</v>
      </c>
      <c r="BE30" s="4">
        <f ca="1">IF($B30&gt;=15,BD31+LOOKUP($B30,'Ihr Altersstruktur-Check'!$C$9:$C$14,'Ihr Altersstruktur-Check'!$O$8:$O$13)/LOOKUP($B30,'Ihr Altersstruktur-Check'!$C$9:$C$14,'Ihr Altersstruktur-Check'!$P$8:$P$13),0)</f>
        <v>0.2</v>
      </c>
      <c r="BF30" s="4"/>
      <c r="BG30" s="4"/>
    </row>
    <row r="31" spans="1:59" x14ac:dyDescent="0.25">
      <c r="A31">
        <v>1970</v>
      </c>
      <c r="B31">
        <f t="shared" ca="1" si="14"/>
        <v>50</v>
      </c>
      <c r="C31" s="4">
        <f>'Ihr Demografie-Check'!J8</f>
        <v>0</v>
      </c>
      <c r="D31" s="4">
        <f ca="1">IF($B31&gt;=15,C32+LOOKUP($B31,'Ihr Altersstruktur-Check'!$C$9:$C$14,'Ihr Altersstruktur-Check'!$O$8:$O$13)/LOOKUP($B31,'Ihr Altersstruktur-Check'!$C$9:$C$14,'Ihr Altersstruktur-Check'!$P$8:$P$13),0)</f>
        <v>0.1</v>
      </c>
      <c r="E31" s="4">
        <f ca="1">IF($B31&gt;=15,D32+LOOKUP($B31,'Ihr Altersstruktur-Check'!$C$9:$C$14,'Ihr Altersstruktur-Check'!$O$8:$O$13)/LOOKUP($B31,'Ihr Altersstruktur-Check'!$C$9:$C$14,'Ihr Altersstruktur-Check'!$P$8:$P$13),0)</f>
        <v>4.0999999999999996</v>
      </c>
      <c r="F31" s="4">
        <f ca="1">IF($B31&gt;=15,E32+LOOKUP($B31,'Ihr Altersstruktur-Check'!$C$9:$C$14,'Ihr Altersstruktur-Check'!$O$8:$O$13)/LOOKUP($B31,'Ihr Altersstruktur-Check'!$C$9:$C$14,'Ihr Altersstruktur-Check'!$P$8:$P$13),0)</f>
        <v>0.1</v>
      </c>
      <c r="G31" s="4">
        <f ca="1">IF($B31&gt;=15,F32+LOOKUP($B31,'Ihr Altersstruktur-Check'!$C$9:$C$14,'Ihr Altersstruktur-Check'!$O$8:$O$13)/LOOKUP($B31,'Ihr Altersstruktur-Check'!$C$9:$C$14,'Ihr Altersstruktur-Check'!$P$8:$P$13),0)</f>
        <v>0.1</v>
      </c>
      <c r="H31" s="4">
        <f ca="1">IF($B31&gt;=15,G32+LOOKUP($B31,'Ihr Altersstruktur-Check'!$C$9:$C$14,'Ihr Altersstruktur-Check'!$O$8:$O$13)/LOOKUP($B31,'Ihr Altersstruktur-Check'!$C$9:$C$14,'Ihr Altersstruktur-Check'!$P$8:$P$13),0)</f>
        <v>0.1</v>
      </c>
      <c r="I31" s="4">
        <f ca="1">IF($B31&gt;=15,H32+LOOKUP($B31,'Ihr Altersstruktur-Check'!$C$9:$C$14,'Ihr Altersstruktur-Check'!$O$8:$O$13)/LOOKUP($B31,'Ihr Altersstruktur-Check'!$C$9:$C$14,'Ihr Altersstruktur-Check'!$P$8:$P$13),0)</f>
        <v>0.1</v>
      </c>
      <c r="J31" s="4">
        <f ca="1">IF($B31&gt;=15,I32+LOOKUP($B31,'Ihr Altersstruktur-Check'!$C$9:$C$14,'Ihr Altersstruktur-Check'!$O$8:$O$13)/LOOKUP($B31,'Ihr Altersstruktur-Check'!$C$9:$C$14,'Ihr Altersstruktur-Check'!$P$8:$P$13),0)</f>
        <v>0.1</v>
      </c>
      <c r="K31" s="4">
        <f ca="1">IF($B31&gt;=15,J32+LOOKUP($B31,'Ihr Altersstruktur-Check'!$C$9:$C$14,'Ihr Altersstruktur-Check'!$O$8:$O$13)/LOOKUP($B31,'Ihr Altersstruktur-Check'!$C$9:$C$14,'Ihr Altersstruktur-Check'!$P$8:$P$13),0)</f>
        <v>100.1</v>
      </c>
      <c r="L31" s="4">
        <f ca="1">IF($B31&gt;=15,K32+LOOKUP($B31,'Ihr Altersstruktur-Check'!$C$9:$C$14,'Ihr Altersstruktur-Check'!$O$8:$O$13)/LOOKUP($B31,'Ihr Altersstruktur-Check'!$C$9:$C$14,'Ihr Altersstruktur-Check'!$P$8:$P$13),0)</f>
        <v>6.1</v>
      </c>
      <c r="M31" s="4">
        <f ca="1">IF($B31&gt;=15,L32+LOOKUP($B31,'Ihr Altersstruktur-Check'!$C$9:$C$14,'Ihr Altersstruktur-Check'!$O$8:$O$13)/LOOKUP($B31,'Ihr Altersstruktur-Check'!$C$9:$C$14,'Ihr Altersstruktur-Check'!$P$8:$P$13),0)</f>
        <v>5.0999999999999996</v>
      </c>
      <c r="N31" s="4">
        <f ca="1">IF($B31&gt;=15,M32+LOOKUP($B31,'Ihr Altersstruktur-Check'!$C$9:$C$14,'Ihr Altersstruktur-Check'!$O$8:$O$13)/LOOKUP($B31,'Ihr Altersstruktur-Check'!$C$9:$C$14,'Ihr Altersstruktur-Check'!$P$8:$P$13),0)</f>
        <v>4.0999999999999996</v>
      </c>
      <c r="O31" s="4">
        <f ca="1">IF($B31&gt;=15,N32+LOOKUP($B31,'Ihr Altersstruktur-Check'!$C$9:$C$14,'Ihr Altersstruktur-Check'!$O$8:$O$13)/LOOKUP($B31,'Ihr Altersstruktur-Check'!$C$9:$C$14,'Ihr Altersstruktur-Check'!$P$8:$P$13),0)</f>
        <v>3.1</v>
      </c>
      <c r="P31" s="4">
        <f ca="1">IF($B31&gt;=15,O32+LOOKUP($B31,'Ihr Altersstruktur-Check'!$C$9:$C$14,'Ihr Altersstruktur-Check'!$O$8:$O$13)/LOOKUP($B31,'Ihr Altersstruktur-Check'!$C$9:$C$14,'Ihr Altersstruktur-Check'!$P$8:$P$13),0)</f>
        <v>2.1</v>
      </c>
      <c r="Q31" s="4">
        <f ca="1">IF($B31&gt;=15,P32+LOOKUP($B31,'Ihr Altersstruktur-Check'!$C$9:$C$14,'Ihr Altersstruktur-Check'!$O$8:$O$13)/LOOKUP($B31,'Ihr Altersstruktur-Check'!$C$9:$C$14,'Ihr Altersstruktur-Check'!$P$8:$P$13),0)</f>
        <v>1.1000000000000001</v>
      </c>
      <c r="R31" s="4">
        <f ca="1">IF($B31&gt;=15,Q32+LOOKUP($B31,'Ihr Altersstruktur-Check'!$C$9:$C$14,'Ihr Altersstruktur-Check'!$O$8:$O$13)/LOOKUP($B31,'Ihr Altersstruktur-Check'!$C$9:$C$14,'Ihr Altersstruktur-Check'!$P$8:$P$13),0)</f>
        <v>0.1</v>
      </c>
      <c r="S31" s="4">
        <f ca="1">IF($B31&gt;=15,R32+LOOKUP($B31,'Ihr Altersstruktur-Check'!$C$9:$C$14,'Ihr Altersstruktur-Check'!$O$8:$O$13)/LOOKUP($B31,'Ihr Altersstruktur-Check'!$C$9:$C$14,'Ihr Altersstruktur-Check'!$P$8:$P$13),0)</f>
        <v>0.1</v>
      </c>
      <c r="T31" s="4">
        <f ca="1">IF($B31&gt;=15,S32+LOOKUP($B31,'Ihr Altersstruktur-Check'!$C$9:$C$14,'Ihr Altersstruktur-Check'!$O$8:$O$13)/LOOKUP($B31,'Ihr Altersstruktur-Check'!$C$9:$C$14,'Ihr Altersstruktur-Check'!$P$8:$P$13),0)</f>
        <v>0.1</v>
      </c>
      <c r="U31" s="4">
        <f ca="1">IF($B31&gt;=15,T32+LOOKUP($B31,'Ihr Altersstruktur-Check'!$C$9:$C$14,'Ihr Altersstruktur-Check'!$O$8:$O$13)/LOOKUP($B31,'Ihr Altersstruktur-Check'!$C$9:$C$14,'Ihr Altersstruktur-Check'!$P$8:$P$13),0)</f>
        <v>5.0999999999999996</v>
      </c>
      <c r="V31" s="4">
        <f ca="1">IF($B31&gt;=15,U32+LOOKUP($B31,'Ihr Altersstruktur-Check'!$C$9:$C$14,'Ihr Altersstruktur-Check'!$O$8:$O$13)/LOOKUP($B31,'Ihr Altersstruktur-Check'!$C$9:$C$14,'Ihr Altersstruktur-Check'!$P$8:$P$13),0)</f>
        <v>0.1</v>
      </c>
      <c r="W31" s="4">
        <f ca="1">IF($B31&gt;=15,V32+LOOKUP($B31,'Ihr Altersstruktur-Check'!$C$9:$C$14,'Ihr Altersstruktur-Check'!$O$8:$O$13)/LOOKUP($B31,'Ihr Altersstruktur-Check'!$C$9:$C$14,'Ihr Altersstruktur-Check'!$P$8:$P$13),0)</f>
        <v>0.1</v>
      </c>
      <c r="X31" s="4">
        <f ca="1">IF($B31&gt;=15,W32+LOOKUP($B31,'Ihr Altersstruktur-Check'!$C$9:$C$14,'Ihr Altersstruktur-Check'!$O$8:$O$13)/LOOKUP($B31,'Ihr Altersstruktur-Check'!$C$9:$C$14,'Ihr Altersstruktur-Check'!$P$8:$P$13),0)</f>
        <v>0.1</v>
      </c>
      <c r="Y31" s="4">
        <f ca="1">IF($B31&gt;=15,X32+LOOKUP($B31,'Ihr Altersstruktur-Check'!$C$9:$C$14,'Ihr Altersstruktur-Check'!$O$8:$O$13)/LOOKUP($B31,'Ihr Altersstruktur-Check'!$C$9:$C$14,'Ihr Altersstruktur-Check'!$P$8:$P$13),0)</f>
        <v>0.1</v>
      </c>
      <c r="Z31" s="4">
        <f ca="1">IF($B31&gt;=15,Y32+LOOKUP($B31,'Ihr Altersstruktur-Check'!$C$9:$C$14,'Ihr Altersstruktur-Check'!$O$8:$O$13)/LOOKUP($B31,'Ihr Altersstruktur-Check'!$C$9:$C$14,'Ihr Altersstruktur-Check'!$P$8:$P$13),0)</f>
        <v>0.1</v>
      </c>
      <c r="AA31" s="4">
        <f ca="1">IF($B31&gt;=15,Z32+LOOKUP($B31,'Ihr Altersstruktur-Check'!$C$9:$C$14,'Ihr Altersstruktur-Check'!$O$8:$O$13)/LOOKUP($B31,'Ihr Altersstruktur-Check'!$C$9:$C$14,'Ihr Altersstruktur-Check'!$P$8:$P$13),0)</f>
        <v>0.1</v>
      </c>
      <c r="AB31" s="4">
        <f ca="1">IF($B31&gt;=15,AA32+LOOKUP($B31,'Ihr Altersstruktur-Check'!$C$9:$C$14,'Ihr Altersstruktur-Check'!$O$8:$O$13)/LOOKUP($B31,'Ihr Altersstruktur-Check'!$C$9:$C$14,'Ihr Altersstruktur-Check'!$P$8:$P$13),0)</f>
        <v>5.0999999999999996</v>
      </c>
      <c r="AC31" s="4">
        <f ca="1">IF($B31&gt;=15,AB32+LOOKUP($B31,'Ihr Altersstruktur-Check'!$C$9:$C$14,'Ihr Altersstruktur-Check'!$O$8:$O$13)/LOOKUP($B31,'Ihr Altersstruktur-Check'!$C$9:$C$14,'Ihr Altersstruktur-Check'!$P$8:$P$13),0)</f>
        <v>1.1000000000000001</v>
      </c>
      <c r="AD31" s="4">
        <f ca="1">IF($B31&gt;=15,AC32+LOOKUP($B31,'Ihr Altersstruktur-Check'!$C$9:$C$14,'Ihr Altersstruktur-Check'!$O$8:$O$13)/LOOKUP($B31,'Ihr Altersstruktur-Check'!$C$9:$C$14,'Ihr Altersstruktur-Check'!$P$8:$P$13),0)</f>
        <v>0.1</v>
      </c>
      <c r="AE31" s="4">
        <f ca="1">IF($B31&gt;=15,AD32+LOOKUP($B31,'Ihr Altersstruktur-Check'!$C$9:$C$14,'Ihr Altersstruktur-Check'!$O$8:$O$13)/LOOKUP($B31,'Ihr Altersstruktur-Check'!$C$9:$C$14,'Ihr Altersstruktur-Check'!$P$8:$P$13),0)</f>
        <v>0.1</v>
      </c>
      <c r="AF31" s="4">
        <f ca="1">IF($B31&gt;=15,AE32+LOOKUP($B31,'Ihr Altersstruktur-Check'!$C$9:$C$14,'Ihr Altersstruktur-Check'!$O$8:$O$13)/LOOKUP($B31,'Ihr Altersstruktur-Check'!$C$9:$C$14,'Ihr Altersstruktur-Check'!$P$8:$P$13),0)</f>
        <v>0.1</v>
      </c>
      <c r="AG31" s="4">
        <f ca="1">IF($B31&gt;=15,AF32+LOOKUP($B31,'Ihr Altersstruktur-Check'!$C$9:$C$14,'Ihr Altersstruktur-Check'!$O$8:$O$13)/LOOKUP($B31,'Ihr Altersstruktur-Check'!$C$9:$C$14,'Ihr Altersstruktur-Check'!$P$8:$P$13),0)</f>
        <v>0.1</v>
      </c>
      <c r="AH31" s="4">
        <f ca="1">IF($B31&gt;=15,AG32+LOOKUP($B31,'Ihr Altersstruktur-Check'!$C$9:$C$14,'Ihr Altersstruktur-Check'!$O$8:$O$13)/LOOKUP($B31,'Ihr Altersstruktur-Check'!$C$9:$C$14,'Ihr Altersstruktur-Check'!$P$8:$P$13),0)</f>
        <v>0.1</v>
      </c>
      <c r="AI31" s="4">
        <f ca="1">IF($B31&gt;=15,AH32+LOOKUP($B31,'Ihr Altersstruktur-Check'!$C$9:$C$14,'Ihr Altersstruktur-Check'!$O$8:$O$13)/LOOKUP($B31,'Ihr Altersstruktur-Check'!$C$9:$C$14,'Ihr Altersstruktur-Check'!$P$8:$P$13),0)</f>
        <v>2.1</v>
      </c>
      <c r="AJ31" s="4">
        <f ca="1">IF($B31&gt;=15,AI32+LOOKUP($B31,'Ihr Altersstruktur-Check'!$C$9:$C$14,'Ihr Altersstruktur-Check'!$O$8:$O$13)/LOOKUP($B31,'Ihr Altersstruktur-Check'!$C$9:$C$14,'Ihr Altersstruktur-Check'!$P$8:$P$13),0)</f>
        <v>0.1</v>
      </c>
      <c r="AK31" s="4">
        <f ca="1">IF($B31&gt;=15,AJ32+LOOKUP($B31,'Ihr Altersstruktur-Check'!$C$9:$C$14,'Ihr Altersstruktur-Check'!$O$8:$O$13)/LOOKUP($B31,'Ihr Altersstruktur-Check'!$C$9:$C$14,'Ihr Altersstruktur-Check'!$P$8:$P$13),0)</f>
        <v>0.1</v>
      </c>
      <c r="AL31" s="4">
        <f ca="1">IF($B31&gt;=15,AK32+LOOKUP($B31,'Ihr Altersstruktur-Check'!$C$9:$C$14,'Ihr Altersstruktur-Check'!$O$8:$O$13)/LOOKUP($B31,'Ihr Altersstruktur-Check'!$C$9:$C$14,'Ihr Altersstruktur-Check'!$P$8:$P$13),0)</f>
        <v>5.0999999999999996</v>
      </c>
      <c r="AM31" s="4">
        <f ca="1">IF($B31&gt;=15,AL32+LOOKUP($B31,'Ihr Altersstruktur-Check'!$C$9:$C$14,'Ihr Altersstruktur-Check'!$O$8:$O$13)/LOOKUP($B31,'Ihr Altersstruktur-Check'!$C$9:$C$14,'Ihr Altersstruktur-Check'!$P$8:$P$13),0)</f>
        <v>0.1</v>
      </c>
      <c r="AN31" s="4">
        <f ca="1">IF($B31&gt;=15,AM32+LOOKUP($B31,'Ihr Altersstruktur-Check'!$C$9:$C$14,'Ihr Altersstruktur-Check'!$O$8:$O$13)/LOOKUP($B31,'Ihr Altersstruktur-Check'!$C$9:$C$14,'Ihr Altersstruktur-Check'!$P$8:$P$13),0)</f>
        <v>0.1</v>
      </c>
      <c r="AO31" s="4">
        <f ca="1">IF($B31&gt;=15,AN32+LOOKUP($B31,'Ihr Altersstruktur-Check'!$C$9:$C$14,'Ihr Altersstruktur-Check'!$O$8:$O$13)/LOOKUP($B31,'Ihr Altersstruktur-Check'!$C$9:$C$14,'Ihr Altersstruktur-Check'!$P$8:$P$13),0)</f>
        <v>0.1</v>
      </c>
      <c r="AP31" s="4">
        <f ca="1">IF($B31&gt;=15,AO32+LOOKUP($B31,'Ihr Altersstruktur-Check'!$C$9:$C$14,'Ihr Altersstruktur-Check'!$O$8:$O$13)/LOOKUP($B31,'Ihr Altersstruktur-Check'!$C$9:$C$14,'Ihr Altersstruktur-Check'!$P$8:$P$13),0)</f>
        <v>0.1</v>
      </c>
      <c r="AQ31" s="4">
        <f ca="1">IF($B31&gt;=15,AP32+LOOKUP($B31,'Ihr Altersstruktur-Check'!$C$9:$C$14,'Ihr Altersstruktur-Check'!$O$8:$O$13)/LOOKUP($B31,'Ihr Altersstruktur-Check'!$C$9:$C$14,'Ihr Altersstruktur-Check'!$P$8:$P$13),0)</f>
        <v>0.1</v>
      </c>
      <c r="AR31" s="4">
        <f ca="1">IF($B31&gt;=15,AQ32+LOOKUP($B31,'Ihr Altersstruktur-Check'!$C$9:$C$14,'Ihr Altersstruktur-Check'!$O$8:$O$13)/LOOKUP($B31,'Ihr Altersstruktur-Check'!$C$9:$C$14,'Ihr Altersstruktur-Check'!$P$8:$P$13),0)</f>
        <v>0.1</v>
      </c>
      <c r="AS31" s="4">
        <f ca="1">IF($B31&gt;=15,AR32+LOOKUP($B31,'Ihr Altersstruktur-Check'!$C$9:$C$14,'Ihr Altersstruktur-Check'!$O$8:$O$13)/LOOKUP($B31,'Ihr Altersstruktur-Check'!$C$9:$C$14,'Ihr Altersstruktur-Check'!$P$8:$P$13),0)</f>
        <v>0.1</v>
      </c>
      <c r="AT31" s="4">
        <f ca="1">IF($B31&gt;=15,AS32+LOOKUP($B31,'Ihr Altersstruktur-Check'!$C$9:$C$14,'Ihr Altersstruktur-Check'!$O$8:$O$13)/LOOKUP($B31,'Ihr Altersstruktur-Check'!$C$9:$C$14,'Ihr Altersstruktur-Check'!$P$8:$P$13),0)</f>
        <v>0.1</v>
      </c>
      <c r="AU31" s="4">
        <f ca="1">IF($B31&gt;=15,AT32+LOOKUP($B31,'Ihr Altersstruktur-Check'!$C$9:$C$14,'Ihr Altersstruktur-Check'!$O$8:$O$13)/LOOKUP($B31,'Ihr Altersstruktur-Check'!$C$9:$C$14,'Ihr Altersstruktur-Check'!$P$8:$P$13),0)</f>
        <v>0.1</v>
      </c>
      <c r="AV31" s="4">
        <f ca="1">IF($B31&gt;=15,AU32+LOOKUP($B31,'Ihr Altersstruktur-Check'!$C$9:$C$14,'Ihr Altersstruktur-Check'!$O$8:$O$13)/LOOKUP($B31,'Ihr Altersstruktur-Check'!$C$9:$C$14,'Ihr Altersstruktur-Check'!$P$8:$P$13),0)</f>
        <v>0.1</v>
      </c>
      <c r="AW31" s="4">
        <f ca="1">IF($B31&gt;=15,AV32+LOOKUP($B31,'Ihr Altersstruktur-Check'!$C$9:$C$14,'Ihr Altersstruktur-Check'!$O$8:$O$13)/LOOKUP($B31,'Ihr Altersstruktur-Check'!$C$9:$C$14,'Ihr Altersstruktur-Check'!$P$8:$P$13),0)</f>
        <v>0.1</v>
      </c>
      <c r="AX31" s="4">
        <f ca="1">IF($B31&gt;=15,AW32+LOOKUP($B31,'Ihr Altersstruktur-Check'!$C$9:$C$14,'Ihr Altersstruktur-Check'!$O$8:$O$13)/LOOKUP($B31,'Ihr Altersstruktur-Check'!$C$9:$C$14,'Ihr Altersstruktur-Check'!$P$8:$P$13),0)</f>
        <v>0.1</v>
      </c>
      <c r="AY31" s="4">
        <f ca="1">IF($B31&gt;=15,AX32+LOOKUP($B31,'Ihr Altersstruktur-Check'!$C$9:$C$14,'Ihr Altersstruktur-Check'!$O$8:$O$13)/LOOKUP($B31,'Ihr Altersstruktur-Check'!$C$9:$C$14,'Ihr Altersstruktur-Check'!$P$8:$P$13),0)</f>
        <v>0.1</v>
      </c>
      <c r="AZ31" s="4">
        <f ca="1">IF($B31&gt;=15,AY32+LOOKUP($B31,'Ihr Altersstruktur-Check'!$C$9:$C$14,'Ihr Altersstruktur-Check'!$O$8:$O$13)/LOOKUP($B31,'Ihr Altersstruktur-Check'!$C$9:$C$14,'Ihr Altersstruktur-Check'!$P$8:$P$13),0)</f>
        <v>0.1</v>
      </c>
      <c r="BA31" s="4">
        <f ca="1">IF($B31&gt;=15,AZ32+LOOKUP($B31,'Ihr Altersstruktur-Check'!$C$9:$C$14,'Ihr Altersstruktur-Check'!$O$8:$O$13)/LOOKUP($B31,'Ihr Altersstruktur-Check'!$C$9:$C$14,'Ihr Altersstruktur-Check'!$P$8:$P$13),0)</f>
        <v>0.1</v>
      </c>
      <c r="BB31" s="4">
        <f ca="1">IF($B31&gt;=15,BA32+LOOKUP($B31,'Ihr Altersstruktur-Check'!$C$9:$C$14,'Ihr Altersstruktur-Check'!$O$8:$O$13)/LOOKUP($B31,'Ihr Altersstruktur-Check'!$C$9:$C$14,'Ihr Altersstruktur-Check'!$P$8:$P$13),0)</f>
        <v>0.1</v>
      </c>
      <c r="BC31" s="4">
        <f ca="1">IF($B31&gt;=15,BB32+LOOKUP($B31,'Ihr Altersstruktur-Check'!$C$9:$C$14,'Ihr Altersstruktur-Check'!$O$8:$O$13)/LOOKUP($B31,'Ihr Altersstruktur-Check'!$C$9:$C$14,'Ihr Altersstruktur-Check'!$P$8:$P$13),0)</f>
        <v>0.1</v>
      </c>
      <c r="BD31" s="4">
        <f ca="1">IF($B31&gt;=15,BC32+LOOKUP($B31,'Ihr Altersstruktur-Check'!$C$9:$C$14,'Ihr Altersstruktur-Check'!$O$8:$O$13)/LOOKUP($B31,'Ihr Altersstruktur-Check'!$C$9:$C$14,'Ihr Altersstruktur-Check'!$P$8:$P$13),0)</f>
        <v>0.1</v>
      </c>
      <c r="BE31" s="4">
        <f ca="1">IF($B31&gt;=15,BD32+LOOKUP($B31,'Ihr Altersstruktur-Check'!$C$9:$C$14,'Ihr Altersstruktur-Check'!$O$8:$O$13)/LOOKUP($B31,'Ihr Altersstruktur-Check'!$C$9:$C$14,'Ihr Altersstruktur-Check'!$P$8:$P$13),0)</f>
        <v>0.1</v>
      </c>
      <c r="BF31" s="4"/>
      <c r="BG31" s="4"/>
    </row>
    <row r="32" spans="1:59" x14ac:dyDescent="0.25">
      <c r="A32">
        <v>1971</v>
      </c>
      <c r="B32">
        <f t="shared" ca="1" si="14"/>
        <v>49</v>
      </c>
      <c r="C32" s="4">
        <f>'Ihr Demografie-Check'!J7</f>
        <v>0</v>
      </c>
      <c r="D32" s="4">
        <f ca="1">IF($B32&gt;=15,C33+LOOKUP($B32,'Ihr Altersstruktur-Check'!$C$9:$C$14,'Ihr Altersstruktur-Check'!$O$8:$O$13)/LOOKUP($B32,'Ihr Altersstruktur-Check'!$C$9:$C$14,'Ihr Altersstruktur-Check'!$P$8:$P$13),0)</f>
        <v>4</v>
      </c>
      <c r="E32" s="4">
        <f ca="1">IF($B32&gt;=15,D33+LOOKUP($B32,'Ihr Altersstruktur-Check'!$C$9:$C$14,'Ihr Altersstruktur-Check'!$O$8:$O$13)/LOOKUP($B32,'Ihr Altersstruktur-Check'!$C$9:$C$14,'Ihr Altersstruktur-Check'!$P$8:$P$13),0)</f>
        <v>0</v>
      </c>
      <c r="F32" s="4">
        <f ca="1">IF($B32&gt;=15,E33+LOOKUP($B32,'Ihr Altersstruktur-Check'!$C$9:$C$14,'Ihr Altersstruktur-Check'!$O$8:$O$13)/LOOKUP($B32,'Ihr Altersstruktur-Check'!$C$9:$C$14,'Ihr Altersstruktur-Check'!$P$8:$P$13),0)</f>
        <v>0</v>
      </c>
      <c r="G32" s="4">
        <f ca="1">IF($B32&gt;=15,F33+LOOKUP($B32,'Ihr Altersstruktur-Check'!$C$9:$C$14,'Ihr Altersstruktur-Check'!$O$8:$O$13)/LOOKUP($B32,'Ihr Altersstruktur-Check'!$C$9:$C$14,'Ihr Altersstruktur-Check'!$P$8:$P$13),0)</f>
        <v>0</v>
      </c>
      <c r="H32" s="4">
        <f ca="1">IF($B32&gt;=15,G33+LOOKUP($B32,'Ihr Altersstruktur-Check'!$C$9:$C$14,'Ihr Altersstruktur-Check'!$O$8:$O$13)/LOOKUP($B32,'Ihr Altersstruktur-Check'!$C$9:$C$14,'Ihr Altersstruktur-Check'!$P$8:$P$13),0)</f>
        <v>0</v>
      </c>
      <c r="I32" s="4">
        <f ca="1">IF($B32&gt;=15,H33+LOOKUP($B32,'Ihr Altersstruktur-Check'!$C$9:$C$14,'Ihr Altersstruktur-Check'!$O$8:$O$13)/LOOKUP($B32,'Ihr Altersstruktur-Check'!$C$9:$C$14,'Ihr Altersstruktur-Check'!$P$8:$P$13),0)</f>
        <v>0</v>
      </c>
      <c r="J32" s="4">
        <f ca="1">IF($B32&gt;=15,I33+LOOKUP($B32,'Ihr Altersstruktur-Check'!$C$9:$C$14,'Ihr Altersstruktur-Check'!$O$8:$O$13)/LOOKUP($B32,'Ihr Altersstruktur-Check'!$C$9:$C$14,'Ihr Altersstruktur-Check'!$P$8:$P$13),0)</f>
        <v>100</v>
      </c>
      <c r="K32" s="4">
        <f ca="1">IF($B32&gt;=15,J33+LOOKUP($B32,'Ihr Altersstruktur-Check'!$C$9:$C$14,'Ihr Altersstruktur-Check'!$O$8:$O$13)/LOOKUP($B32,'Ihr Altersstruktur-Check'!$C$9:$C$14,'Ihr Altersstruktur-Check'!$P$8:$P$13),0)</f>
        <v>6</v>
      </c>
      <c r="L32" s="4">
        <f ca="1">IF($B32&gt;=15,K33+LOOKUP($B32,'Ihr Altersstruktur-Check'!$C$9:$C$14,'Ihr Altersstruktur-Check'!$O$8:$O$13)/LOOKUP($B32,'Ihr Altersstruktur-Check'!$C$9:$C$14,'Ihr Altersstruktur-Check'!$P$8:$P$13),0)</f>
        <v>5</v>
      </c>
      <c r="M32" s="4">
        <f ca="1">IF($B32&gt;=15,L33+LOOKUP($B32,'Ihr Altersstruktur-Check'!$C$9:$C$14,'Ihr Altersstruktur-Check'!$O$8:$O$13)/LOOKUP($B32,'Ihr Altersstruktur-Check'!$C$9:$C$14,'Ihr Altersstruktur-Check'!$P$8:$P$13),0)</f>
        <v>4</v>
      </c>
      <c r="N32" s="4">
        <f ca="1">IF($B32&gt;=15,M33+LOOKUP($B32,'Ihr Altersstruktur-Check'!$C$9:$C$14,'Ihr Altersstruktur-Check'!$O$8:$O$13)/LOOKUP($B32,'Ihr Altersstruktur-Check'!$C$9:$C$14,'Ihr Altersstruktur-Check'!$P$8:$P$13),0)</f>
        <v>3</v>
      </c>
      <c r="O32" s="4">
        <f ca="1">IF($B32&gt;=15,N33+LOOKUP($B32,'Ihr Altersstruktur-Check'!$C$9:$C$14,'Ihr Altersstruktur-Check'!$O$8:$O$13)/LOOKUP($B32,'Ihr Altersstruktur-Check'!$C$9:$C$14,'Ihr Altersstruktur-Check'!$P$8:$P$13),0)</f>
        <v>2</v>
      </c>
      <c r="P32" s="4">
        <f ca="1">IF($B32&gt;=15,O33+LOOKUP($B32,'Ihr Altersstruktur-Check'!$C$9:$C$14,'Ihr Altersstruktur-Check'!$O$8:$O$13)/LOOKUP($B32,'Ihr Altersstruktur-Check'!$C$9:$C$14,'Ihr Altersstruktur-Check'!$P$8:$P$13),0)</f>
        <v>1</v>
      </c>
      <c r="Q32" s="4">
        <f ca="1">IF($B32&gt;=15,P33+LOOKUP($B32,'Ihr Altersstruktur-Check'!$C$9:$C$14,'Ihr Altersstruktur-Check'!$O$8:$O$13)/LOOKUP($B32,'Ihr Altersstruktur-Check'!$C$9:$C$14,'Ihr Altersstruktur-Check'!$P$8:$P$13),0)</f>
        <v>0</v>
      </c>
      <c r="R32" s="4">
        <f ca="1">IF($B32&gt;=15,Q33+LOOKUP($B32,'Ihr Altersstruktur-Check'!$C$9:$C$14,'Ihr Altersstruktur-Check'!$O$8:$O$13)/LOOKUP($B32,'Ihr Altersstruktur-Check'!$C$9:$C$14,'Ihr Altersstruktur-Check'!$P$8:$P$13),0)</f>
        <v>0</v>
      </c>
      <c r="S32" s="4">
        <f ca="1">IF($B32&gt;=15,R33+LOOKUP($B32,'Ihr Altersstruktur-Check'!$C$9:$C$14,'Ihr Altersstruktur-Check'!$O$8:$O$13)/LOOKUP($B32,'Ihr Altersstruktur-Check'!$C$9:$C$14,'Ihr Altersstruktur-Check'!$P$8:$P$13),0)</f>
        <v>0</v>
      </c>
      <c r="T32" s="4">
        <f ca="1">IF($B32&gt;=15,S33+LOOKUP($B32,'Ihr Altersstruktur-Check'!$C$9:$C$14,'Ihr Altersstruktur-Check'!$O$8:$O$13)/LOOKUP($B32,'Ihr Altersstruktur-Check'!$C$9:$C$14,'Ihr Altersstruktur-Check'!$P$8:$P$13),0)</f>
        <v>5</v>
      </c>
      <c r="U32" s="4">
        <f ca="1">IF($B32&gt;=15,T33+LOOKUP($B32,'Ihr Altersstruktur-Check'!$C$9:$C$14,'Ihr Altersstruktur-Check'!$O$8:$O$13)/LOOKUP($B32,'Ihr Altersstruktur-Check'!$C$9:$C$14,'Ihr Altersstruktur-Check'!$P$8:$P$13),0)</f>
        <v>0</v>
      </c>
      <c r="V32" s="4">
        <f ca="1">IF($B32&gt;=15,U33+LOOKUP($B32,'Ihr Altersstruktur-Check'!$C$9:$C$14,'Ihr Altersstruktur-Check'!$O$8:$O$13)/LOOKUP($B32,'Ihr Altersstruktur-Check'!$C$9:$C$14,'Ihr Altersstruktur-Check'!$P$8:$P$13),0)</f>
        <v>0</v>
      </c>
      <c r="W32" s="4">
        <f ca="1">IF($B32&gt;=15,V33+LOOKUP($B32,'Ihr Altersstruktur-Check'!$C$9:$C$14,'Ihr Altersstruktur-Check'!$O$8:$O$13)/LOOKUP($B32,'Ihr Altersstruktur-Check'!$C$9:$C$14,'Ihr Altersstruktur-Check'!$P$8:$P$13),0)</f>
        <v>0</v>
      </c>
      <c r="X32" s="4">
        <f ca="1">IF($B32&gt;=15,W33+LOOKUP($B32,'Ihr Altersstruktur-Check'!$C$9:$C$14,'Ihr Altersstruktur-Check'!$O$8:$O$13)/LOOKUP($B32,'Ihr Altersstruktur-Check'!$C$9:$C$14,'Ihr Altersstruktur-Check'!$P$8:$P$13),0)</f>
        <v>0</v>
      </c>
      <c r="Y32" s="4">
        <f ca="1">IF($B32&gt;=15,X33+LOOKUP($B32,'Ihr Altersstruktur-Check'!$C$9:$C$14,'Ihr Altersstruktur-Check'!$O$8:$O$13)/LOOKUP($B32,'Ihr Altersstruktur-Check'!$C$9:$C$14,'Ihr Altersstruktur-Check'!$P$8:$P$13),0)</f>
        <v>0</v>
      </c>
      <c r="Z32" s="4">
        <f ca="1">IF($B32&gt;=15,Y33+LOOKUP($B32,'Ihr Altersstruktur-Check'!$C$9:$C$14,'Ihr Altersstruktur-Check'!$O$8:$O$13)/LOOKUP($B32,'Ihr Altersstruktur-Check'!$C$9:$C$14,'Ihr Altersstruktur-Check'!$P$8:$P$13),0)</f>
        <v>0</v>
      </c>
      <c r="AA32" s="4">
        <f ca="1">IF($B32&gt;=15,Z33+LOOKUP($B32,'Ihr Altersstruktur-Check'!$C$9:$C$14,'Ihr Altersstruktur-Check'!$O$8:$O$13)/LOOKUP($B32,'Ihr Altersstruktur-Check'!$C$9:$C$14,'Ihr Altersstruktur-Check'!$P$8:$P$13),0)</f>
        <v>5</v>
      </c>
      <c r="AB32" s="4">
        <f ca="1">IF($B32&gt;=15,AA33+LOOKUP($B32,'Ihr Altersstruktur-Check'!$C$9:$C$14,'Ihr Altersstruktur-Check'!$O$8:$O$13)/LOOKUP($B32,'Ihr Altersstruktur-Check'!$C$9:$C$14,'Ihr Altersstruktur-Check'!$P$8:$P$13),0)</f>
        <v>1</v>
      </c>
      <c r="AC32" s="4">
        <f ca="1">IF($B32&gt;=15,AB33+LOOKUP($B32,'Ihr Altersstruktur-Check'!$C$9:$C$14,'Ihr Altersstruktur-Check'!$O$8:$O$13)/LOOKUP($B32,'Ihr Altersstruktur-Check'!$C$9:$C$14,'Ihr Altersstruktur-Check'!$P$8:$P$13),0)</f>
        <v>0</v>
      </c>
      <c r="AD32" s="4">
        <f ca="1">IF($B32&gt;=15,AC33+LOOKUP($B32,'Ihr Altersstruktur-Check'!$C$9:$C$14,'Ihr Altersstruktur-Check'!$O$8:$O$13)/LOOKUP($B32,'Ihr Altersstruktur-Check'!$C$9:$C$14,'Ihr Altersstruktur-Check'!$P$8:$P$13),0)</f>
        <v>0</v>
      </c>
      <c r="AE32" s="4">
        <f ca="1">IF($B32&gt;=15,AD33+LOOKUP($B32,'Ihr Altersstruktur-Check'!$C$9:$C$14,'Ihr Altersstruktur-Check'!$O$8:$O$13)/LOOKUP($B32,'Ihr Altersstruktur-Check'!$C$9:$C$14,'Ihr Altersstruktur-Check'!$P$8:$P$13),0)</f>
        <v>0</v>
      </c>
      <c r="AF32" s="4">
        <f ca="1">IF($B32&gt;=15,AE33+LOOKUP($B32,'Ihr Altersstruktur-Check'!$C$9:$C$14,'Ihr Altersstruktur-Check'!$O$8:$O$13)/LOOKUP($B32,'Ihr Altersstruktur-Check'!$C$9:$C$14,'Ihr Altersstruktur-Check'!$P$8:$P$13),0)</f>
        <v>0</v>
      </c>
      <c r="AG32" s="4">
        <f ca="1">IF($B32&gt;=15,AF33+LOOKUP($B32,'Ihr Altersstruktur-Check'!$C$9:$C$14,'Ihr Altersstruktur-Check'!$O$8:$O$13)/LOOKUP($B32,'Ihr Altersstruktur-Check'!$C$9:$C$14,'Ihr Altersstruktur-Check'!$P$8:$P$13),0)</f>
        <v>0</v>
      </c>
      <c r="AH32" s="4">
        <f ca="1">IF($B32&gt;=15,AG33+LOOKUP($B32,'Ihr Altersstruktur-Check'!$C$9:$C$14,'Ihr Altersstruktur-Check'!$O$8:$O$13)/LOOKUP($B32,'Ihr Altersstruktur-Check'!$C$9:$C$14,'Ihr Altersstruktur-Check'!$P$8:$P$13),0)</f>
        <v>2</v>
      </c>
      <c r="AI32" s="4">
        <f ca="1">IF($B32&gt;=15,AH33+LOOKUP($B32,'Ihr Altersstruktur-Check'!$C$9:$C$14,'Ihr Altersstruktur-Check'!$O$8:$O$13)/LOOKUP($B32,'Ihr Altersstruktur-Check'!$C$9:$C$14,'Ihr Altersstruktur-Check'!$P$8:$P$13),0)</f>
        <v>0</v>
      </c>
      <c r="AJ32" s="4">
        <f ca="1">IF($B32&gt;=15,AI33+LOOKUP($B32,'Ihr Altersstruktur-Check'!$C$9:$C$14,'Ihr Altersstruktur-Check'!$O$8:$O$13)/LOOKUP($B32,'Ihr Altersstruktur-Check'!$C$9:$C$14,'Ihr Altersstruktur-Check'!$P$8:$P$13),0)</f>
        <v>0</v>
      </c>
      <c r="AK32" s="4">
        <f ca="1">IF($B32&gt;=15,AJ33+LOOKUP($B32,'Ihr Altersstruktur-Check'!$C$9:$C$14,'Ihr Altersstruktur-Check'!$O$8:$O$13)/LOOKUP($B32,'Ihr Altersstruktur-Check'!$C$9:$C$14,'Ihr Altersstruktur-Check'!$P$8:$P$13),0)</f>
        <v>5</v>
      </c>
      <c r="AL32" s="4">
        <f ca="1">IF($B32&gt;=15,AK33+LOOKUP($B32,'Ihr Altersstruktur-Check'!$C$9:$C$14,'Ihr Altersstruktur-Check'!$O$8:$O$13)/LOOKUP($B32,'Ihr Altersstruktur-Check'!$C$9:$C$14,'Ihr Altersstruktur-Check'!$P$8:$P$13),0)</f>
        <v>0</v>
      </c>
      <c r="AM32" s="4">
        <f ca="1">IF($B32&gt;=15,AL33+LOOKUP($B32,'Ihr Altersstruktur-Check'!$C$9:$C$14,'Ihr Altersstruktur-Check'!$O$8:$O$13)/LOOKUP($B32,'Ihr Altersstruktur-Check'!$C$9:$C$14,'Ihr Altersstruktur-Check'!$P$8:$P$13),0)</f>
        <v>0</v>
      </c>
      <c r="AN32" s="4">
        <f ca="1">IF($B32&gt;=15,AM33+LOOKUP($B32,'Ihr Altersstruktur-Check'!$C$9:$C$14,'Ihr Altersstruktur-Check'!$O$8:$O$13)/LOOKUP($B32,'Ihr Altersstruktur-Check'!$C$9:$C$14,'Ihr Altersstruktur-Check'!$P$8:$P$13),0)</f>
        <v>0</v>
      </c>
      <c r="AO32" s="4">
        <f ca="1">IF($B32&gt;=15,AN33+LOOKUP($B32,'Ihr Altersstruktur-Check'!$C$9:$C$14,'Ihr Altersstruktur-Check'!$O$8:$O$13)/LOOKUP($B32,'Ihr Altersstruktur-Check'!$C$9:$C$14,'Ihr Altersstruktur-Check'!$P$8:$P$13),0)</f>
        <v>0</v>
      </c>
      <c r="AP32" s="4">
        <f ca="1">IF($B32&gt;=15,AO33+LOOKUP($B32,'Ihr Altersstruktur-Check'!$C$9:$C$14,'Ihr Altersstruktur-Check'!$O$8:$O$13)/LOOKUP($B32,'Ihr Altersstruktur-Check'!$C$9:$C$14,'Ihr Altersstruktur-Check'!$P$8:$P$13),0)</f>
        <v>0</v>
      </c>
      <c r="AQ32" s="4">
        <f ca="1">IF($B32&gt;=15,AP33+LOOKUP($B32,'Ihr Altersstruktur-Check'!$C$9:$C$14,'Ihr Altersstruktur-Check'!$O$8:$O$13)/LOOKUP($B32,'Ihr Altersstruktur-Check'!$C$9:$C$14,'Ihr Altersstruktur-Check'!$P$8:$P$13),0)</f>
        <v>0</v>
      </c>
      <c r="AR32" s="4">
        <f ca="1">IF($B32&gt;=15,AQ33+LOOKUP($B32,'Ihr Altersstruktur-Check'!$C$9:$C$14,'Ihr Altersstruktur-Check'!$O$8:$O$13)/LOOKUP($B32,'Ihr Altersstruktur-Check'!$C$9:$C$14,'Ihr Altersstruktur-Check'!$P$8:$P$13),0)</f>
        <v>0</v>
      </c>
      <c r="AS32" s="4">
        <f ca="1">IF($B32&gt;=15,AR33+LOOKUP($B32,'Ihr Altersstruktur-Check'!$C$9:$C$14,'Ihr Altersstruktur-Check'!$O$8:$O$13)/LOOKUP($B32,'Ihr Altersstruktur-Check'!$C$9:$C$14,'Ihr Altersstruktur-Check'!$P$8:$P$13),0)</f>
        <v>0</v>
      </c>
      <c r="AT32" s="4">
        <f ca="1">IF($B32&gt;=15,AS33+LOOKUP($B32,'Ihr Altersstruktur-Check'!$C$9:$C$14,'Ihr Altersstruktur-Check'!$O$8:$O$13)/LOOKUP($B32,'Ihr Altersstruktur-Check'!$C$9:$C$14,'Ihr Altersstruktur-Check'!$P$8:$P$13),0)</f>
        <v>0</v>
      </c>
      <c r="AU32" s="4">
        <f ca="1">IF($B32&gt;=15,AT33+LOOKUP($B32,'Ihr Altersstruktur-Check'!$C$9:$C$14,'Ihr Altersstruktur-Check'!$O$8:$O$13)/LOOKUP($B32,'Ihr Altersstruktur-Check'!$C$9:$C$14,'Ihr Altersstruktur-Check'!$P$8:$P$13),0)</f>
        <v>0</v>
      </c>
      <c r="AV32" s="4">
        <f ca="1">IF($B32&gt;=15,AU33+LOOKUP($B32,'Ihr Altersstruktur-Check'!$C$9:$C$14,'Ihr Altersstruktur-Check'!$O$8:$O$13)/LOOKUP($B32,'Ihr Altersstruktur-Check'!$C$9:$C$14,'Ihr Altersstruktur-Check'!$P$8:$P$13),0)</f>
        <v>0</v>
      </c>
      <c r="AW32" s="4">
        <f ca="1">IF($B32&gt;=15,AV33+LOOKUP($B32,'Ihr Altersstruktur-Check'!$C$9:$C$14,'Ihr Altersstruktur-Check'!$O$8:$O$13)/LOOKUP($B32,'Ihr Altersstruktur-Check'!$C$9:$C$14,'Ihr Altersstruktur-Check'!$P$8:$P$13),0)</f>
        <v>0</v>
      </c>
      <c r="AX32" s="4">
        <f ca="1">IF($B32&gt;=15,AW33+LOOKUP($B32,'Ihr Altersstruktur-Check'!$C$9:$C$14,'Ihr Altersstruktur-Check'!$O$8:$O$13)/LOOKUP($B32,'Ihr Altersstruktur-Check'!$C$9:$C$14,'Ihr Altersstruktur-Check'!$P$8:$P$13),0)</f>
        <v>0</v>
      </c>
      <c r="AY32" s="4">
        <f ca="1">IF($B32&gt;=15,AX33+LOOKUP($B32,'Ihr Altersstruktur-Check'!$C$9:$C$14,'Ihr Altersstruktur-Check'!$O$8:$O$13)/LOOKUP($B32,'Ihr Altersstruktur-Check'!$C$9:$C$14,'Ihr Altersstruktur-Check'!$P$8:$P$13),0)</f>
        <v>0</v>
      </c>
      <c r="AZ32" s="4">
        <f ca="1">IF($B32&gt;=15,AY33+LOOKUP($B32,'Ihr Altersstruktur-Check'!$C$9:$C$14,'Ihr Altersstruktur-Check'!$O$8:$O$13)/LOOKUP($B32,'Ihr Altersstruktur-Check'!$C$9:$C$14,'Ihr Altersstruktur-Check'!$P$8:$P$13),0)</f>
        <v>0</v>
      </c>
      <c r="BA32" s="4">
        <f ca="1">IF($B32&gt;=15,AZ33+LOOKUP($B32,'Ihr Altersstruktur-Check'!$C$9:$C$14,'Ihr Altersstruktur-Check'!$O$8:$O$13)/LOOKUP($B32,'Ihr Altersstruktur-Check'!$C$9:$C$14,'Ihr Altersstruktur-Check'!$P$8:$P$13),0)</f>
        <v>0</v>
      </c>
      <c r="BB32" s="4">
        <f ca="1">IF($B32&gt;=15,BA33+LOOKUP($B32,'Ihr Altersstruktur-Check'!$C$9:$C$14,'Ihr Altersstruktur-Check'!$O$8:$O$13)/LOOKUP($B32,'Ihr Altersstruktur-Check'!$C$9:$C$14,'Ihr Altersstruktur-Check'!$P$8:$P$13),0)</f>
        <v>0</v>
      </c>
      <c r="BC32" s="4">
        <f ca="1">IF($B32&gt;=15,BB33+LOOKUP($B32,'Ihr Altersstruktur-Check'!$C$9:$C$14,'Ihr Altersstruktur-Check'!$O$8:$O$13)/LOOKUP($B32,'Ihr Altersstruktur-Check'!$C$9:$C$14,'Ihr Altersstruktur-Check'!$P$8:$P$13),0)</f>
        <v>0</v>
      </c>
      <c r="BD32" s="4">
        <f ca="1">IF($B32&gt;=15,BC33+LOOKUP($B32,'Ihr Altersstruktur-Check'!$C$9:$C$14,'Ihr Altersstruktur-Check'!$O$8:$O$13)/LOOKUP($B32,'Ihr Altersstruktur-Check'!$C$9:$C$14,'Ihr Altersstruktur-Check'!$P$8:$P$13),0)</f>
        <v>0</v>
      </c>
      <c r="BE32" s="4">
        <f ca="1">IF($B32&gt;=15,BD33+LOOKUP($B32,'Ihr Altersstruktur-Check'!$C$9:$C$14,'Ihr Altersstruktur-Check'!$O$8:$O$13)/LOOKUP($B32,'Ihr Altersstruktur-Check'!$C$9:$C$14,'Ihr Altersstruktur-Check'!$P$8:$P$13),0)</f>
        <v>0</v>
      </c>
      <c r="BF32" s="4"/>
      <c r="BG32" s="4"/>
    </row>
    <row r="33" spans="1:59" x14ac:dyDescent="0.25">
      <c r="A33">
        <v>1972</v>
      </c>
      <c r="B33">
        <f t="shared" ca="1" si="14"/>
        <v>48</v>
      </c>
      <c r="C33" s="4">
        <f>'Ihr Demografie-Check'!J6</f>
        <v>4</v>
      </c>
      <c r="D33" s="4">
        <f ca="1">IF($B33&gt;=15,C34+LOOKUP($B33,'Ihr Altersstruktur-Check'!$C$9:$C$14,'Ihr Altersstruktur-Check'!$O$8:$O$13)/LOOKUP($B33,'Ihr Altersstruktur-Check'!$C$9:$C$14,'Ihr Altersstruktur-Check'!$P$8:$P$13),0)</f>
        <v>0</v>
      </c>
      <c r="E33" s="4">
        <f ca="1">IF($B33&gt;=15,D34+LOOKUP($B33,'Ihr Altersstruktur-Check'!$C$9:$C$14,'Ihr Altersstruktur-Check'!$O$8:$O$13)/LOOKUP($B33,'Ihr Altersstruktur-Check'!$C$9:$C$14,'Ihr Altersstruktur-Check'!$P$8:$P$13),0)</f>
        <v>0</v>
      </c>
      <c r="F33" s="4">
        <f ca="1">IF($B33&gt;=15,E34+LOOKUP($B33,'Ihr Altersstruktur-Check'!$C$9:$C$14,'Ihr Altersstruktur-Check'!$O$8:$O$13)/LOOKUP($B33,'Ihr Altersstruktur-Check'!$C$9:$C$14,'Ihr Altersstruktur-Check'!$P$8:$P$13),0)</f>
        <v>0</v>
      </c>
      <c r="G33" s="4">
        <f ca="1">IF($B33&gt;=15,F34+LOOKUP($B33,'Ihr Altersstruktur-Check'!$C$9:$C$14,'Ihr Altersstruktur-Check'!$O$8:$O$13)/LOOKUP($B33,'Ihr Altersstruktur-Check'!$C$9:$C$14,'Ihr Altersstruktur-Check'!$P$8:$P$13),0)</f>
        <v>0</v>
      </c>
      <c r="H33" s="4">
        <f ca="1">IF($B33&gt;=15,G34+LOOKUP($B33,'Ihr Altersstruktur-Check'!$C$9:$C$14,'Ihr Altersstruktur-Check'!$O$8:$O$13)/LOOKUP($B33,'Ihr Altersstruktur-Check'!$C$9:$C$14,'Ihr Altersstruktur-Check'!$P$8:$P$13),0)</f>
        <v>0</v>
      </c>
      <c r="I33" s="4">
        <f ca="1">IF($B33&gt;=15,H34+LOOKUP($B33,'Ihr Altersstruktur-Check'!$C$9:$C$14,'Ihr Altersstruktur-Check'!$O$8:$O$13)/LOOKUP($B33,'Ihr Altersstruktur-Check'!$C$9:$C$14,'Ihr Altersstruktur-Check'!$P$8:$P$13),0)</f>
        <v>100</v>
      </c>
      <c r="J33" s="4">
        <f ca="1">IF($B33&gt;=15,I34+LOOKUP($B33,'Ihr Altersstruktur-Check'!$C$9:$C$14,'Ihr Altersstruktur-Check'!$O$8:$O$13)/LOOKUP($B33,'Ihr Altersstruktur-Check'!$C$9:$C$14,'Ihr Altersstruktur-Check'!$P$8:$P$13),0)</f>
        <v>6</v>
      </c>
      <c r="K33" s="4">
        <f ca="1">IF($B33&gt;=15,J34+LOOKUP($B33,'Ihr Altersstruktur-Check'!$C$9:$C$14,'Ihr Altersstruktur-Check'!$O$8:$O$13)/LOOKUP($B33,'Ihr Altersstruktur-Check'!$C$9:$C$14,'Ihr Altersstruktur-Check'!$P$8:$P$13),0)</f>
        <v>5</v>
      </c>
      <c r="L33" s="4">
        <f ca="1">IF($B33&gt;=15,K34+LOOKUP($B33,'Ihr Altersstruktur-Check'!$C$9:$C$14,'Ihr Altersstruktur-Check'!$O$8:$O$13)/LOOKUP($B33,'Ihr Altersstruktur-Check'!$C$9:$C$14,'Ihr Altersstruktur-Check'!$P$8:$P$13),0)</f>
        <v>4</v>
      </c>
      <c r="M33" s="4">
        <f ca="1">IF($B33&gt;=15,L34+LOOKUP($B33,'Ihr Altersstruktur-Check'!$C$9:$C$14,'Ihr Altersstruktur-Check'!$O$8:$O$13)/LOOKUP($B33,'Ihr Altersstruktur-Check'!$C$9:$C$14,'Ihr Altersstruktur-Check'!$P$8:$P$13),0)</f>
        <v>3</v>
      </c>
      <c r="N33" s="4">
        <f ca="1">IF($B33&gt;=15,M34+LOOKUP($B33,'Ihr Altersstruktur-Check'!$C$9:$C$14,'Ihr Altersstruktur-Check'!$O$8:$O$13)/LOOKUP($B33,'Ihr Altersstruktur-Check'!$C$9:$C$14,'Ihr Altersstruktur-Check'!$P$8:$P$13),0)</f>
        <v>2</v>
      </c>
      <c r="O33" s="4">
        <f ca="1">IF($B33&gt;=15,N34+LOOKUP($B33,'Ihr Altersstruktur-Check'!$C$9:$C$14,'Ihr Altersstruktur-Check'!$O$8:$O$13)/LOOKUP($B33,'Ihr Altersstruktur-Check'!$C$9:$C$14,'Ihr Altersstruktur-Check'!$P$8:$P$13),0)</f>
        <v>1</v>
      </c>
      <c r="P33" s="4">
        <f ca="1">IF($B33&gt;=15,O34+LOOKUP($B33,'Ihr Altersstruktur-Check'!$C$9:$C$14,'Ihr Altersstruktur-Check'!$O$8:$O$13)/LOOKUP($B33,'Ihr Altersstruktur-Check'!$C$9:$C$14,'Ihr Altersstruktur-Check'!$P$8:$P$13),0)</f>
        <v>0</v>
      </c>
      <c r="Q33" s="4">
        <f ca="1">IF($B33&gt;=15,P34+LOOKUP($B33,'Ihr Altersstruktur-Check'!$C$9:$C$14,'Ihr Altersstruktur-Check'!$O$8:$O$13)/LOOKUP($B33,'Ihr Altersstruktur-Check'!$C$9:$C$14,'Ihr Altersstruktur-Check'!$P$8:$P$13),0)</f>
        <v>0</v>
      </c>
      <c r="R33" s="4">
        <f ca="1">IF($B33&gt;=15,Q34+LOOKUP($B33,'Ihr Altersstruktur-Check'!$C$9:$C$14,'Ihr Altersstruktur-Check'!$O$8:$O$13)/LOOKUP($B33,'Ihr Altersstruktur-Check'!$C$9:$C$14,'Ihr Altersstruktur-Check'!$P$8:$P$13),0)</f>
        <v>0</v>
      </c>
      <c r="S33" s="4">
        <f ca="1">IF($B33&gt;=15,R34+LOOKUP($B33,'Ihr Altersstruktur-Check'!$C$9:$C$14,'Ihr Altersstruktur-Check'!$O$8:$O$13)/LOOKUP($B33,'Ihr Altersstruktur-Check'!$C$9:$C$14,'Ihr Altersstruktur-Check'!$P$8:$P$13),0)</f>
        <v>5</v>
      </c>
      <c r="T33" s="4">
        <f ca="1">IF($B33&gt;=15,S34+LOOKUP($B33,'Ihr Altersstruktur-Check'!$C$9:$C$14,'Ihr Altersstruktur-Check'!$O$8:$O$13)/LOOKUP($B33,'Ihr Altersstruktur-Check'!$C$9:$C$14,'Ihr Altersstruktur-Check'!$P$8:$P$13),0)</f>
        <v>0</v>
      </c>
      <c r="U33" s="4">
        <f ca="1">IF($B33&gt;=15,T34+LOOKUP($B33,'Ihr Altersstruktur-Check'!$C$9:$C$14,'Ihr Altersstruktur-Check'!$O$8:$O$13)/LOOKUP($B33,'Ihr Altersstruktur-Check'!$C$9:$C$14,'Ihr Altersstruktur-Check'!$P$8:$P$13),0)</f>
        <v>0</v>
      </c>
      <c r="V33" s="4">
        <f ca="1">IF($B33&gt;=15,U34+LOOKUP($B33,'Ihr Altersstruktur-Check'!$C$9:$C$14,'Ihr Altersstruktur-Check'!$O$8:$O$13)/LOOKUP($B33,'Ihr Altersstruktur-Check'!$C$9:$C$14,'Ihr Altersstruktur-Check'!$P$8:$P$13),0)</f>
        <v>0</v>
      </c>
      <c r="W33" s="4">
        <f ca="1">IF($B33&gt;=15,V34+LOOKUP($B33,'Ihr Altersstruktur-Check'!$C$9:$C$14,'Ihr Altersstruktur-Check'!$O$8:$O$13)/LOOKUP($B33,'Ihr Altersstruktur-Check'!$C$9:$C$14,'Ihr Altersstruktur-Check'!$P$8:$P$13),0)</f>
        <v>0</v>
      </c>
      <c r="X33" s="4">
        <f ca="1">IF($B33&gt;=15,W34+LOOKUP($B33,'Ihr Altersstruktur-Check'!$C$9:$C$14,'Ihr Altersstruktur-Check'!$O$8:$O$13)/LOOKUP($B33,'Ihr Altersstruktur-Check'!$C$9:$C$14,'Ihr Altersstruktur-Check'!$P$8:$P$13),0)</f>
        <v>0</v>
      </c>
      <c r="Y33" s="4">
        <f ca="1">IF($B33&gt;=15,X34+LOOKUP($B33,'Ihr Altersstruktur-Check'!$C$9:$C$14,'Ihr Altersstruktur-Check'!$O$8:$O$13)/LOOKUP($B33,'Ihr Altersstruktur-Check'!$C$9:$C$14,'Ihr Altersstruktur-Check'!$P$8:$P$13),0)</f>
        <v>0</v>
      </c>
      <c r="Z33" s="4">
        <f ca="1">IF($B33&gt;=15,Y34+LOOKUP($B33,'Ihr Altersstruktur-Check'!$C$9:$C$14,'Ihr Altersstruktur-Check'!$O$8:$O$13)/LOOKUP($B33,'Ihr Altersstruktur-Check'!$C$9:$C$14,'Ihr Altersstruktur-Check'!$P$8:$P$13),0)</f>
        <v>5</v>
      </c>
      <c r="AA33" s="4">
        <f ca="1">IF($B33&gt;=15,Z34+LOOKUP($B33,'Ihr Altersstruktur-Check'!$C$9:$C$14,'Ihr Altersstruktur-Check'!$O$8:$O$13)/LOOKUP($B33,'Ihr Altersstruktur-Check'!$C$9:$C$14,'Ihr Altersstruktur-Check'!$P$8:$P$13),0)</f>
        <v>1</v>
      </c>
      <c r="AB33" s="4">
        <f ca="1">IF($B33&gt;=15,AA34+LOOKUP($B33,'Ihr Altersstruktur-Check'!$C$9:$C$14,'Ihr Altersstruktur-Check'!$O$8:$O$13)/LOOKUP($B33,'Ihr Altersstruktur-Check'!$C$9:$C$14,'Ihr Altersstruktur-Check'!$P$8:$P$13),0)</f>
        <v>0</v>
      </c>
      <c r="AC33" s="4">
        <f ca="1">IF($B33&gt;=15,AB34+LOOKUP($B33,'Ihr Altersstruktur-Check'!$C$9:$C$14,'Ihr Altersstruktur-Check'!$O$8:$O$13)/LOOKUP($B33,'Ihr Altersstruktur-Check'!$C$9:$C$14,'Ihr Altersstruktur-Check'!$P$8:$P$13),0)</f>
        <v>0</v>
      </c>
      <c r="AD33" s="4">
        <f ca="1">IF($B33&gt;=15,AC34+LOOKUP($B33,'Ihr Altersstruktur-Check'!$C$9:$C$14,'Ihr Altersstruktur-Check'!$O$8:$O$13)/LOOKUP($B33,'Ihr Altersstruktur-Check'!$C$9:$C$14,'Ihr Altersstruktur-Check'!$P$8:$P$13),0)</f>
        <v>0</v>
      </c>
      <c r="AE33" s="4">
        <f ca="1">IF($B33&gt;=15,AD34+LOOKUP($B33,'Ihr Altersstruktur-Check'!$C$9:$C$14,'Ihr Altersstruktur-Check'!$O$8:$O$13)/LOOKUP($B33,'Ihr Altersstruktur-Check'!$C$9:$C$14,'Ihr Altersstruktur-Check'!$P$8:$P$13),0)</f>
        <v>0</v>
      </c>
      <c r="AF33" s="4">
        <f ca="1">IF($B33&gt;=15,AE34+LOOKUP($B33,'Ihr Altersstruktur-Check'!$C$9:$C$14,'Ihr Altersstruktur-Check'!$O$8:$O$13)/LOOKUP($B33,'Ihr Altersstruktur-Check'!$C$9:$C$14,'Ihr Altersstruktur-Check'!$P$8:$P$13),0)</f>
        <v>0</v>
      </c>
      <c r="AG33" s="4">
        <f ca="1">IF($B33&gt;=15,AF34+LOOKUP($B33,'Ihr Altersstruktur-Check'!$C$9:$C$14,'Ihr Altersstruktur-Check'!$O$8:$O$13)/LOOKUP($B33,'Ihr Altersstruktur-Check'!$C$9:$C$14,'Ihr Altersstruktur-Check'!$P$8:$P$13),0)</f>
        <v>2</v>
      </c>
      <c r="AH33" s="4">
        <f ca="1">IF($B33&gt;=15,AG34+LOOKUP($B33,'Ihr Altersstruktur-Check'!$C$9:$C$14,'Ihr Altersstruktur-Check'!$O$8:$O$13)/LOOKUP($B33,'Ihr Altersstruktur-Check'!$C$9:$C$14,'Ihr Altersstruktur-Check'!$P$8:$P$13),0)</f>
        <v>0</v>
      </c>
      <c r="AI33" s="4">
        <f ca="1">IF($B33&gt;=15,AH34+LOOKUP($B33,'Ihr Altersstruktur-Check'!$C$9:$C$14,'Ihr Altersstruktur-Check'!$O$8:$O$13)/LOOKUP($B33,'Ihr Altersstruktur-Check'!$C$9:$C$14,'Ihr Altersstruktur-Check'!$P$8:$P$13),0)</f>
        <v>0</v>
      </c>
      <c r="AJ33" s="4">
        <f ca="1">IF($B33&gt;=15,AI34+LOOKUP($B33,'Ihr Altersstruktur-Check'!$C$9:$C$14,'Ihr Altersstruktur-Check'!$O$8:$O$13)/LOOKUP($B33,'Ihr Altersstruktur-Check'!$C$9:$C$14,'Ihr Altersstruktur-Check'!$P$8:$P$13),0)</f>
        <v>5</v>
      </c>
      <c r="AK33" s="4">
        <f ca="1">IF($B33&gt;=15,AJ34+LOOKUP($B33,'Ihr Altersstruktur-Check'!$C$9:$C$14,'Ihr Altersstruktur-Check'!$O$8:$O$13)/LOOKUP($B33,'Ihr Altersstruktur-Check'!$C$9:$C$14,'Ihr Altersstruktur-Check'!$P$8:$P$13),0)</f>
        <v>0</v>
      </c>
      <c r="AL33" s="4">
        <f ca="1">IF($B33&gt;=15,AK34+LOOKUP($B33,'Ihr Altersstruktur-Check'!$C$9:$C$14,'Ihr Altersstruktur-Check'!$O$8:$O$13)/LOOKUP($B33,'Ihr Altersstruktur-Check'!$C$9:$C$14,'Ihr Altersstruktur-Check'!$P$8:$P$13),0)</f>
        <v>0</v>
      </c>
      <c r="AM33" s="4">
        <f ca="1">IF($B33&gt;=15,AL34+LOOKUP($B33,'Ihr Altersstruktur-Check'!$C$9:$C$14,'Ihr Altersstruktur-Check'!$O$8:$O$13)/LOOKUP($B33,'Ihr Altersstruktur-Check'!$C$9:$C$14,'Ihr Altersstruktur-Check'!$P$8:$P$13),0)</f>
        <v>0</v>
      </c>
      <c r="AN33" s="4">
        <f ca="1">IF($B33&gt;=15,AM34+LOOKUP($B33,'Ihr Altersstruktur-Check'!$C$9:$C$14,'Ihr Altersstruktur-Check'!$O$8:$O$13)/LOOKUP($B33,'Ihr Altersstruktur-Check'!$C$9:$C$14,'Ihr Altersstruktur-Check'!$P$8:$P$13),0)</f>
        <v>0</v>
      </c>
      <c r="AO33" s="4">
        <f ca="1">IF($B33&gt;=15,AN34+LOOKUP($B33,'Ihr Altersstruktur-Check'!$C$9:$C$14,'Ihr Altersstruktur-Check'!$O$8:$O$13)/LOOKUP($B33,'Ihr Altersstruktur-Check'!$C$9:$C$14,'Ihr Altersstruktur-Check'!$P$8:$P$13),0)</f>
        <v>0</v>
      </c>
      <c r="AP33" s="4">
        <f ca="1">IF($B33&gt;=15,AO34+LOOKUP($B33,'Ihr Altersstruktur-Check'!$C$9:$C$14,'Ihr Altersstruktur-Check'!$O$8:$O$13)/LOOKUP($B33,'Ihr Altersstruktur-Check'!$C$9:$C$14,'Ihr Altersstruktur-Check'!$P$8:$P$13),0)</f>
        <v>0</v>
      </c>
      <c r="AQ33" s="4">
        <f ca="1">IF($B33&gt;=15,AP34+LOOKUP($B33,'Ihr Altersstruktur-Check'!$C$9:$C$14,'Ihr Altersstruktur-Check'!$O$8:$O$13)/LOOKUP($B33,'Ihr Altersstruktur-Check'!$C$9:$C$14,'Ihr Altersstruktur-Check'!$P$8:$P$13),0)</f>
        <v>0</v>
      </c>
      <c r="AR33" s="4">
        <f ca="1">IF($B33&gt;=15,AQ34+LOOKUP($B33,'Ihr Altersstruktur-Check'!$C$9:$C$14,'Ihr Altersstruktur-Check'!$O$8:$O$13)/LOOKUP($B33,'Ihr Altersstruktur-Check'!$C$9:$C$14,'Ihr Altersstruktur-Check'!$P$8:$P$13),0)</f>
        <v>0</v>
      </c>
      <c r="AS33" s="4">
        <f ca="1">IF($B33&gt;=15,AR34+LOOKUP($B33,'Ihr Altersstruktur-Check'!$C$9:$C$14,'Ihr Altersstruktur-Check'!$O$8:$O$13)/LOOKUP($B33,'Ihr Altersstruktur-Check'!$C$9:$C$14,'Ihr Altersstruktur-Check'!$P$8:$P$13),0)</f>
        <v>0</v>
      </c>
      <c r="AT33" s="4">
        <f ca="1">IF($B33&gt;=15,AS34+LOOKUP($B33,'Ihr Altersstruktur-Check'!$C$9:$C$14,'Ihr Altersstruktur-Check'!$O$8:$O$13)/LOOKUP($B33,'Ihr Altersstruktur-Check'!$C$9:$C$14,'Ihr Altersstruktur-Check'!$P$8:$P$13),0)</f>
        <v>0</v>
      </c>
      <c r="AU33" s="4">
        <f ca="1">IF($B33&gt;=15,AT34+LOOKUP($B33,'Ihr Altersstruktur-Check'!$C$9:$C$14,'Ihr Altersstruktur-Check'!$O$8:$O$13)/LOOKUP($B33,'Ihr Altersstruktur-Check'!$C$9:$C$14,'Ihr Altersstruktur-Check'!$P$8:$P$13),0)</f>
        <v>0</v>
      </c>
      <c r="AV33" s="4">
        <f ca="1">IF($B33&gt;=15,AU34+LOOKUP($B33,'Ihr Altersstruktur-Check'!$C$9:$C$14,'Ihr Altersstruktur-Check'!$O$8:$O$13)/LOOKUP($B33,'Ihr Altersstruktur-Check'!$C$9:$C$14,'Ihr Altersstruktur-Check'!$P$8:$P$13),0)</f>
        <v>0</v>
      </c>
      <c r="AW33" s="4">
        <f ca="1">IF($B33&gt;=15,AV34+LOOKUP($B33,'Ihr Altersstruktur-Check'!$C$9:$C$14,'Ihr Altersstruktur-Check'!$O$8:$O$13)/LOOKUP($B33,'Ihr Altersstruktur-Check'!$C$9:$C$14,'Ihr Altersstruktur-Check'!$P$8:$P$13),0)</f>
        <v>0</v>
      </c>
      <c r="AX33" s="4">
        <f ca="1">IF($B33&gt;=15,AW34+LOOKUP($B33,'Ihr Altersstruktur-Check'!$C$9:$C$14,'Ihr Altersstruktur-Check'!$O$8:$O$13)/LOOKUP($B33,'Ihr Altersstruktur-Check'!$C$9:$C$14,'Ihr Altersstruktur-Check'!$P$8:$P$13),0)</f>
        <v>0</v>
      </c>
      <c r="AY33" s="4">
        <f ca="1">IF($B33&gt;=15,AX34+LOOKUP($B33,'Ihr Altersstruktur-Check'!$C$9:$C$14,'Ihr Altersstruktur-Check'!$O$8:$O$13)/LOOKUP($B33,'Ihr Altersstruktur-Check'!$C$9:$C$14,'Ihr Altersstruktur-Check'!$P$8:$P$13),0)</f>
        <v>0</v>
      </c>
      <c r="AZ33" s="4">
        <f ca="1">IF($B33&gt;=15,AY34+LOOKUP($B33,'Ihr Altersstruktur-Check'!$C$9:$C$14,'Ihr Altersstruktur-Check'!$O$8:$O$13)/LOOKUP($B33,'Ihr Altersstruktur-Check'!$C$9:$C$14,'Ihr Altersstruktur-Check'!$P$8:$P$13),0)</f>
        <v>0</v>
      </c>
      <c r="BA33" s="4">
        <f ca="1">IF($B33&gt;=15,AZ34+LOOKUP($B33,'Ihr Altersstruktur-Check'!$C$9:$C$14,'Ihr Altersstruktur-Check'!$O$8:$O$13)/LOOKUP($B33,'Ihr Altersstruktur-Check'!$C$9:$C$14,'Ihr Altersstruktur-Check'!$P$8:$P$13),0)</f>
        <v>0</v>
      </c>
      <c r="BB33" s="4">
        <f ca="1">IF($B33&gt;=15,BA34+LOOKUP($B33,'Ihr Altersstruktur-Check'!$C$9:$C$14,'Ihr Altersstruktur-Check'!$O$8:$O$13)/LOOKUP($B33,'Ihr Altersstruktur-Check'!$C$9:$C$14,'Ihr Altersstruktur-Check'!$P$8:$P$13),0)</f>
        <v>0</v>
      </c>
      <c r="BC33" s="4">
        <f ca="1">IF($B33&gt;=15,BB34+LOOKUP($B33,'Ihr Altersstruktur-Check'!$C$9:$C$14,'Ihr Altersstruktur-Check'!$O$8:$O$13)/LOOKUP($B33,'Ihr Altersstruktur-Check'!$C$9:$C$14,'Ihr Altersstruktur-Check'!$P$8:$P$13),0)</f>
        <v>0</v>
      </c>
      <c r="BD33" s="4">
        <f ca="1">IF($B33&gt;=15,BC34+LOOKUP($B33,'Ihr Altersstruktur-Check'!$C$9:$C$14,'Ihr Altersstruktur-Check'!$O$8:$O$13)/LOOKUP($B33,'Ihr Altersstruktur-Check'!$C$9:$C$14,'Ihr Altersstruktur-Check'!$P$8:$P$13),0)</f>
        <v>0</v>
      </c>
      <c r="BE33" s="4">
        <f ca="1">IF($B33&gt;=15,BD34+LOOKUP($B33,'Ihr Altersstruktur-Check'!$C$9:$C$14,'Ihr Altersstruktur-Check'!$O$8:$O$13)/LOOKUP($B33,'Ihr Altersstruktur-Check'!$C$9:$C$14,'Ihr Altersstruktur-Check'!$P$8:$P$13),0)</f>
        <v>0</v>
      </c>
      <c r="BF33" s="4"/>
      <c r="BG33" s="4"/>
    </row>
    <row r="34" spans="1:59" x14ac:dyDescent="0.25">
      <c r="A34">
        <v>1973</v>
      </c>
      <c r="B34">
        <f t="shared" ca="1" si="14"/>
        <v>47</v>
      </c>
      <c r="C34" s="4">
        <f>'Ihr Demografie-Check'!J5</f>
        <v>0</v>
      </c>
      <c r="D34" s="4">
        <f ca="1">IF($B34&gt;=15,C35+LOOKUP($B34,'Ihr Altersstruktur-Check'!$C$9:$C$14,'Ihr Altersstruktur-Check'!$O$8:$O$13)/LOOKUP($B34,'Ihr Altersstruktur-Check'!$C$9:$C$14,'Ihr Altersstruktur-Check'!$P$8:$P$13),0)</f>
        <v>0</v>
      </c>
      <c r="E34" s="4">
        <f ca="1">IF($B34&gt;=15,D35+LOOKUP($B34,'Ihr Altersstruktur-Check'!$C$9:$C$14,'Ihr Altersstruktur-Check'!$O$8:$O$13)/LOOKUP($B34,'Ihr Altersstruktur-Check'!$C$9:$C$14,'Ihr Altersstruktur-Check'!$P$8:$P$13),0)</f>
        <v>0</v>
      </c>
      <c r="F34" s="4">
        <f ca="1">IF($B34&gt;=15,E35+LOOKUP($B34,'Ihr Altersstruktur-Check'!$C$9:$C$14,'Ihr Altersstruktur-Check'!$O$8:$O$13)/LOOKUP($B34,'Ihr Altersstruktur-Check'!$C$9:$C$14,'Ihr Altersstruktur-Check'!$P$8:$P$13),0)</f>
        <v>0</v>
      </c>
      <c r="G34" s="4">
        <f ca="1">IF($B34&gt;=15,F35+LOOKUP($B34,'Ihr Altersstruktur-Check'!$C$9:$C$14,'Ihr Altersstruktur-Check'!$O$8:$O$13)/LOOKUP($B34,'Ihr Altersstruktur-Check'!$C$9:$C$14,'Ihr Altersstruktur-Check'!$P$8:$P$13),0)</f>
        <v>0</v>
      </c>
      <c r="H34" s="4">
        <f ca="1">IF($B34&gt;=15,G35+LOOKUP($B34,'Ihr Altersstruktur-Check'!$C$9:$C$14,'Ihr Altersstruktur-Check'!$O$8:$O$13)/LOOKUP($B34,'Ihr Altersstruktur-Check'!$C$9:$C$14,'Ihr Altersstruktur-Check'!$P$8:$P$13),0)</f>
        <v>100</v>
      </c>
      <c r="I34" s="4">
        <f ca="1">IF($B34&gt;=15,H35+LOOKUP($B34,'Ihr Altersstruktur-Check'!$C$9:$C$14,'Ihr Altersstruktur-Check'!$O$8:$O$13)/LOOKUP($B34,'Ihr Altersstruktur-Check'!$C$9:$C$14,'Ihr Altersstruktur-Check'!$P$8:$P$13),0)</f>
        <v>6</v>
      </c>
      <c r="J34" s="4">
        <f ca="1">IF($B34&gt;=15,I35+LOOKUP($B34,'Ihr Altersstruktur-Check'!$C$9:$C$14,'Ihr Altersstruktur-Check'!$O$8:$O$13)/LOOKUP($B34,'Ihr Altersstruktur-Check'!$C$9:$C$14,'Ihr Altersstruktur-Check'!$P$8:$P$13),0)</f>
        <v>5</v>
      </c>
      <c r="K34" s="4">
        <f ca="1">IF($B34&gt;=15,J35+LOOKUP($B34,'Ihr Altersstruktur-Check'!$C$9:$C$14,'Ihr Altersstruktur-Check'!$O$8:$O$13)/LOOKUP($B34,'Ihr Altersstruktur-Check'!$C$9:$C$14,'Ihr Altersstruktur-Check'!$P$8:$P$13),0)</f>
        <v>4</v>
      </c>
      <c r="L34" s="4">
        <f ca="1">IF($B34&gt;=15,K35+LOOKUP($B34,'Ihr Altersstruktur-Check'!$C$9:$C$14,'Ihr Altersstruktur-Check'!$O$8:$O$13)/LOOKUP($B34,'Ihr Altersstruktur-Check'!$C$9:$C$14,'Ihr Altersstruktur-Check'!$P$8:$P$13),0)</f>
        <v>3</v>
      </c>
      <c r="M34" s="4">
        <f ca="1">IF($B34&gt;=15,L35+LOOKUP($B34,'Ihr Altersstruktur-Check'!$C$9:$C$14,'Ihr Altersstruktur-Check'!$O$8:$O$13)/LOOKUP($B34,'Ihr Altersstruktur-Check'!$C$9:$C$14,'Ihr Altersstruktur-Check'!$P$8:$P$13),0)</f>
        <v>2</v>
      </c>
      <c r="N34" s="4">
        <f ca="1">IF($B34&gt;=15,M35+LOOKUP($B34,'Ihr Altersstruktur-Check'!$C$9:$C$14,'Ihr Altersstruktur-Check'!$O$8:$O$13)/LOOKUP($B34,'Ihr Altersstruktur-Check'!$C$9:$C$14,'Ihr Altersstruktur-Check'!$P$8:$P$13),0)</f>
        <v>1</v>
      </c>
      <c r="O34" s="4">
        <f ca="1">IF($B34&gt;=15,N35+LOOKUP($B34,'Ihr Altersstruktur-Check'!$C$9:$C$14,'Ihr Altersstruktur-Check'!$O$8:$O$13)/LOOKUP($B34,'Ihr Altersstruktur-Check'!$C$9:$C$14,'Ihr Altersstruktur-Check'!$P$8:$P$13),0)</f>
        <v>0</v>
      </c>
      <c r="P34" s="4">
        <f ca="1">IF($B34&gt;=15,O35+LOOKUP($B34,'Ihr Altersstruktur-Check'!$C$9:$C$14,'Ihr Altersstruktur-Check'!$O$8:$O$13)/LOOKUP($B34,'Ihr Altersstruktur-Check'!$C$9:$C$14,'Ihr Altersstruktur-Check'!$P$8:$P$13),0)</f>
        <v>0</v>
      </c>
      <c r="Q34" s="4">
        <f ca="1">IF($B34&gt;=15,P35+LOOKUP($B34,'Ihr Altersstruktur-Check'!$C$9:$C$14,'Ihr Altersstruktur-Check'!$O$8:$O$13)/LOOKUP($B34,'Ihr Altersstruktur-Check'!$C$9:$C$14,'Ihr Altersstruktur-Check'!$P$8:$P$13),0)</f>
        <v>0</v>
      </c>
      <c r="R34" s="4">
        <f ca="1">IF($B34&gt;=15,Q35+LOOKUP($B34,'Ihr Altersstruktur-Check'!$C$9:$C$14,'Ihr Altersstruktur-Check'!$O$8:$O$13)/LOOKUP($B34,'Ihr Altersstruktur-Check'!$C$9:$C$14,'Ihr Altersstruktur-Check'!$P$8:$P$13),0)</f>
        <v>5</v>
      </c>
      <c r="S34" s="4">
        <f ca="1">IF($B34&gt;=15,R35+LOOKUP($B34,'Ihr Altersstruktur-Check'!$C$9:$C$14,'Ihr Altersstruktur-Check'!$O$8:$O$13)/LOOKUP($B34,'Ihr Altersstruktur-Check'!$C$9:$C$14,'Ihr Altersstruktur-Check'!$P$8:$P$13),0)</f>
        <v>0</v>
      </c>
      <c r="T34" s="4">
        <f ca="1">IF($B34&gt;=15,S35+LOOKUP($B34,'Ihr Altersstruktur-Check'!$C$9:$C$14,'Ihr Altersstruktur-Check'!$O$8:$O$13)/LOOKUP($B34,'Ihr Altersstruktur-Check'!$C$9:$C$14,'Ihr Altersstruktur-Check'!$P$8:$P$13),0)</f>
        <v>0</v>
      </c>
      <c r="U34" s="4">
        <f ca="1">IF($B34&gt;=15,T35+LOOKUP($B34,'Ihr Altersstruktur-Check'!$C$9:$C$14,'Ihr Altersstruktur-Check'!$O$8:$O$13)/LOOKUP($B34,'Ihr Altersstruktur-Check'!$C$9:$C$14,'Ihr Altersstruktur-Check'!$P$8:$P$13),0)</f>
        <v>0</v>
      </c>
      <c r="V34" s="4">
        <f ca="1">IF($B34&gt;=15,U35+LOOKUP($B34,'Ihr Altersstruktur-Check'!$C$9:$C$14,'Ihr Altersstruktur-Check'!$O$8:$O$13)/LOOKUP($B34,'Ihr Altersstruktur-Check'!$C$9:$C$14,'Ihr Altersstruktur-Check'!$P$8:$P$13),0)</f>
        <v>0</v>
      </c>
      <c r="W34" s="4">
        <f ca="1">IF($B34&gt;=15,V35+LOOKUP($B34,'Ihr Altersstruktur-Check'!$C$9:$C$14,'Ihr Altersstruktur-Check'!$O$8:$O$13)/LOOKUP($B34,'Ihr Altersstruktur-Check'!$C$9:$C$14,'Ihr Altersstruktur-Check'!$P$8:$P$13),0)</f>
        <v>0</v>
      </c>
      <c r="X34" s="4">
        <f ca="1">IF($B34&gt;=15,W35+LOOKUP($B34,'Ihr Altersstruktur-Check'!$C$9:$C$14,'Ihr Altersstruktur-Check'!$O$8:$O$13)/LOOKUP($B34,'Ihr Altersstruktur-Check'!$C$9:$C$14,'Ihr Altersstruktur-Check'!$P$8:$P$13),0)</f>
        <v>0</v>
      </c>
      <c r="Y34" s="4">
        <f ca="1">IF($B34&gt;=15,X35+LOOKUP($B34,'Ihr Altersstruktur-Check'!$C$9:$C$14,'Ihr Altersstruktur-Check'!$O$8:$O$13)/LOOKUP($B34,'Ihr Altersstruktur-Check'!$C$9:$C$14,'Ihr Altersstruktur-Check'!$P$8:$P$13),0)</f>
        <v>5</v>
      </c>
      <c r="Z34" s="4">
        <f ca="1">IF($B34&gt;=15,Y35+LOOKUP($B34,'Ihr Altersstruktur-Check'!$C$9:$C$14,'Ihr Altersstruktur-Check'!$O$8:$O$13)/LOOKUP($B34,'Ihr Altersstruktur-Check'!$C$9:$C$14,'Ihr Altersstruktur-Check'!$P$8:$P$13),0)</f>
        <v>1</v>
      </c>
      <c r="AA34" s="4">
        <f ca="1">IF($B34&gt;=15,Z35+LOOKUP($B34,'Ihr Altersstruktur-Check'!$C$9:$C$14,'Ihr Altersstruktur-Check'!$O$8:$O$13)/LOOKUP($B34,'Ihr Altersstruktur-Check'!$C$9:$C$14,'Ihr Altersstruktur-Check'!$P$8:$P$13),0)</f>
        <v>0</v>
      </c>
      <c r="AB34" s="4">
        <f ca="1">IF($B34&gt;=15,AA35+LOOKUP($B34,'Ihr Altersstruktur-Check'!$C$9:$C$14,'Ihr Altersstruktur-Check'!$O$8:$O$13)/LOOKUP($B34,'Ihr Altersstruktur-Check'!$C$9:$C$14,'Ihr Altersstruktur-Check'!$P$8:$P$13),0)</f>
        <v>0</v>
      </c>
      <c r="AC34" s="4">
        <f ca="1">IF($B34&gt;=15,AB35+LOOKUP($B34,'Ihr Altersstruktur-Check'!$C$9:$C$14,'Ihr Altersstruktur-Check'!$O$8:$O$13)/LOOKUP($B34,'Ihr Altersstruktur-Check'!$C$9:$C$14,'Ihr Altersstruktur-Check'!$P$8:$P$13),0)</f>
        <v>0</v>
      </c>
      <c r="AD34" s="4">
        <f ca="1">IF($B34&gt;=15,AC35+LOOKUP($B34,'Ihr Altersstruktur-Check'!$C$9:$C$14,'Ihr Altersstruktur-Check'!$O$8:$O$13)/LOOKUP($B34,'Ihr Altersstruktur-Check'!$C$9:$C$14,'Ihr Altersstruktur-Check'!$P$8:$P$13),0)</f>
        <v>0</v>
      </c>
      <c r="AE34" s="4">
        <f ca="1">IF($B34&gt;=15,AD35+LOOKUP($B34,'Ihr Altersstruktur-Check'!$C$9:$C$14,'Ihr Altersstruktur-Check'!$O$8:$O$13)/LOOKUP($B34,'Ihr Altersstruktur-Check'!$C$9:$C$14,'Ihr Altersstruktur-Check'!$P$8:$P$13),0)</f>
        <v>0</v>
      </c>
      <c r="AF34" s="4">
        <f ca="1">IF($B34&gt;=15,AE35+LOOKUP($B34,'Ihr Altersstruktur-Check'!$C$9:$C$14,'Ihr Altersstruktur-Check'!$O$8:$O$13)/LOOKUP($B34,'Ihr Altersstruktur-Check'!$C$9:$C$14,'Ihr Altersstruktur-Check'!$P$8:$P$13),0)</f>
        <v>2</v>
      </c>
      <c r="AG34" s="4">
        <f ca="1">IF($B34&gt;=15,AF35+LOOKUP($B34,'Ihr Altersstruktur-Check'!$C$9:$C$14,'Ihr Altersstruktur-Check'!$O$8:$O$13)/LOOKUP($B34,'Ihr Altersstruktur-Check'!$C$9:$C$14,'Ihr Altersstruktur-Check'!$P$8:$P$13),0)</f>
        <v>0</v>
      </c>
      <c r="AH34" s="4">
        <f ca="1">IF($B34&gt;=15,AG35+LOOKUP($B34,'Ihr Altersstruktur-Check'!$C$9:$C$14,'Ihr Altersstruktur-Check'!$O$8:$O$13)/LOOKUP($B34,'Ihr Altersstruktur-Check'!$C$9:$C$14,'Ihr Altersstruktur-Check'!$P$8:$P$13),0)</f>
        <v>0</v>
      </c>
      <c r="AI34" s="4">
        <f ca="1">IF($B34&gt;=15,AH35+LOOKUP($B34,'Ihr Altersstruktur-Check'!$C$9:$C$14,'Ihr Altersstruktur-Check'!$O$8:$O$13)/LOOKUP($B34,'Ihr Altersstruktur-Check'!$C$9:$C$14,'Ihr Altersstruktur-Check'!$P$8:$P$13),0)</f>
        <v>5</v>
      </c>
      <c r="AJ34" s="4">
        <f ca="1">IF($B34&gt;=15,AI35+LOOKUP($B34,'Ihr Altersstruktur-Check'!$C$9:$C$14,'Ihr Altersstruktur-Check'!$O$8:$O$13)/LOOKUP($B34,'Ihr Altersstruktur-Check'!$C$9:$C$14,'Ihr Altersstruktur-Check'!$P$8:$P$13),0)</f>
        <v>0</v>
      </c>
      <c r="AK34" s="4">
        <f ca="1">IF($B34&gt;=15,AJ35+LOOKUP($B34,'Ihr Altersstruktur-Check'!$C$9:$C$14,'Ihr Altersstruktur-Check'!$O$8:$O$13)/LOOKUP($B34,'Ihr Altersstruktur-Check'!$C$9:$C$14,'Ihr Altersstruktur-Check'!$P$8:$P$13),0)</f>
        <v>0</v>
      </c>
      <c r="AL34" s="4">
        <f ca="1">IF($B34&gt;=15,AK35+LOOKUP($B34,'Ihr Altersstruktur-Check'!$C$9:$C$14,'Ihr Altersstruktur-Check'!$O$8:$O$13)/LOOKUP($B34,'Ihr Altersstruktur-Check'!$C$9:$C$14,'Ihr Altersstruktur-Check'!$P$8:$P$13),0)</f>
        <v>0</v>
      </c>
      <c r="AM34" s="4">
        <f ca="1">IF($B34&gt;=15,AL35+LOOKUP($B34,'Ihr Altersstruktur-Check'!$C$9:$C$14,'Ihr Altersstruktur-Check'!$O$8:$O$13)/LOOKUP($B34,'Ihr Altersstruktur-Check'!$C$9:$C$14,'Ihr Altersstruktur-Check'!$P$8:$P$13),0)</f>
        <v>0</v>
      </c>
      <c r="AN34" s="4">
        <f ca="1">IF($B34&gt;=15,AM35+LOOKUP($B34,'Ihr Altersstruktur-Check'!$C$9:$C$14,'Ihr Altersstruktur-Check'!$O$8:$O$13)/LOOKUP($B34,'Ihr Altersstruktur-Check'!$C$9:$C$14,'Ihr Altersstruktur-Check'!$P$8:$P$13),0)</f>
        <v>0</v>
      </c>
      <c r="AO34" s="4">
        <f ca="1">IF($B34&gt;=15,AN35+LOOKUP($B34,'Ihr Altersstruktur-Check'!$C$9:$C$14,'Ihr Altersstruktur-Check'!$O$8:$O$13)/LOOKUP($B34,'Ihr Altersstruktur-Check'!$C$9:$C$14,'Ihr Altersstruktur-Check'!$P$8:$P$13),0)</f>
        <v>0</v>
      </c>
      <c r="AP34" s="4">
        <f ca="1">IF($B34&gt;=15,AO35+LOOKUP($B34,'Ihr Altersstruktur-Check'!$C$9:$C$14,'Ihr Altersstruktur-Check'!$O$8:$O$13)/LOOKUP($B34,'Ihr Altersstruktur-Check'!$C$9:$C$14,'Ihr Altersstruktur-Check'!$P$8:$P$13),0)</f>
        <v>0</v>
      </c>
      <c r="AQ34" s="4">
        <f ca="1">IF($B34&gt;=15,AP35+LOOKUP($B34,'Ihr Altersstruktur-Check'!$C$9:$C$14,'Ihr Altersstruktur-Check'!$O$8:$O$13)/LOOKUP($B34,'Ihr Altersstruktur-Check'!$C$9:$C$14,'Ihr Altersstruktur-Check'!$P$8:$P$13),0)</f>
        <v>0</v>
      </c>
      <c r="AR34" s="4">
        <f ca="1">IF($B34&gt;=15,AQ35+LOOKUP($B34,'Ihr Altersstruktur-Check'!$C$9:$C$14,'Ihr Altersstruktur-Check'!$O$8:$O$13)/LOOKUP($B34,'Ihr Altersstruktur-Check'!$C$9:$C$14,'Ihr Altersstruktur-Check'!$P$8:$P$13),0)</f>
        <v>0</v>
      </c>
      <c r="AS34" s="4">
        <f ca="1">IF($B34&gt;=15,AR35+LOOKUP($B34,'Ihr Altersstruktur-Check'!$C$9:$C$14,'Ihr Altersstruktur-Check'!$O$8:$O$13)/LOOKUP($B34,'Ihr Altersstruktur-Check'!$C$9:$C$14,'Ihr Altersstruktur-Check'!$P$8:$P$13),0)</f>
        <v>0</v>
      </c>
      <c r="AT34" s="4">
        <f ca="1">IF($B34&gt;=15,AS35+LOOKUP($B34,'Ihr Altersstruktur-Check'!$C$9:$C$14,'Ihr Altersstruktur-Check'!$O$8:$O$13)/LOOKUP($B34,'Ihr Altersstruktur-Check'!$C$9:$C$14,'Ihr Altersstruktur-Check'!$P$8:$P$13),0)</f>
        <v>0</v>
      </c>
      <c r="AU34" s="4">
        <f ca="1">IF($B34&gt;=15,AT35+LOOKUP($B34,'Ihr Altersstruktur-Check'!$C$9:$C$14,'Ihr Altersstruktur-Check'!$O$8:$O$13)/LOOKUP($B34,'Ihr Altersstruktur-Check'!$C$9:$C$14,'Ihr Altersstruktur-Check'!$P$8:$P$13),0)</f>
        <v>0</v>
      </c>
      <c r="AV34" s="4">
        <f ca="1">IF($B34&gt;=15,AU35+LOOKUP($B34,'Ihr Altersstruktur-Check'!$C$9:$C$14,'Ihr Altersstruktur-Check'!$O$8:$O$13)/LOOKUP($B34,'Ihr Altersstruktur-Check'!$C$9:$C$14,'Ihr Altersstruktur-Check'!$P$8:$P$13),0)</f>
        <v>0</v>
      </c>
      <c r="AW34" s="4">
        <f ca="1">IF($B34&gt;=15,AV35+LOOKUP($B34,'Ihr Altersstruktur-Check'!$C$9:$C$14,'Ihr Altersstruktur-Check'!$O$8:$O$13)/LOOKUP($B34,'Ihr Altersstruktur-Check'!$C$9:$C$14,'Ihr Altersstruktur-Check'!$P$8:$P$13),0)</f>
        <v>0</v>
      </c>
      <c r="AX34" s="4">
        <f ca="1">IF($B34&gt;=15,AW35+LOOKUP($B34,'Ihr Altersstruktur-Check'!$C$9:$C$14,'Ihr Altersstruktur-Check'!$O$8:$O$13)/LOOKUP($B34,'Ihr Altersstruktur-Check'!$C$9:$C$14,'Ihr Altersstruktur-Check'!$P$8:$P$13),0)</f>
        <v>0</v>
      </c>
      <c r="AY34" s="4">
        <f ca="1">IF($B34&gt;=15,AX35+LOOKUP($B34,'Ihr Altersstruktur-Check'!$C$9:$C$14,'Ihr Altersstruktur-Check'!$O$8:$O$13)/LOOKUP($B34,'Ihr Altersstruktur-Check'!$C$9:$C$14,'Ihr Altersstruktur-Check'!$P$8:$P$13),0)</f>
        <v>0</v>
      </c>
      <c r="AZ34" s="4">
        <f ca="1">IF($B34&gt;=15,AY35+LOOKUP($B34,'Ihr Altersstruktur-Check'!$C$9:$C$14,'Ihr Altersstruktur-Check'!$O$8:$O$13)/LOOKUP($B34,'Ihr Altersstruktur-Check'!$C$9:$C$14,'Ihr Altersstruktur-Check'!$P$8:$P$13),0)</f>
        <v>0</v>
      </c>
      <c r="BA34" s="4">
        <f ca="1">IF($B34&gt;=15,AZ35+LOOKUP($B34,'Ihr Altersstruktur-Check'!$C$9:$C$14,'Ihr Altersstruktur-Check'!$O$8:$O$13)/LOOKUP($B34,'Ihr Altersstruktur-Check'!$C$9:$C$14,'Ihr Altersstruktur-Check'!$P$8:$P$13),0)</f>
        <v>0</v>
      </c>
      <c r="BB34" s="4">
        <f ca="1">IF($B34&gt;=15,BA35+LOOKUP($B34,'Ihr Altersstruktur-Check'!$C$9:$C$14,'Ihr Altersstruktur-Check'!$O$8:$O$13)/LOOKUP($B34,'Ihr Altersstruktur-Check'!$C$9:$C$14,'Ihr Altersstruktur-Check'!$P$8:$P$13),0)</f>
        <v>0</v>
      </c>
      <c r="BC34" s="4">
        <f ca="1">IF($B34&gt;=15,BB35+LOOKUP($B34,'Ihr Altersstruktur-Check'!$C$9:$C$14,'Ihr Altersstruktur-Check'!$O$8:$O$13)/LOOKUP($B34,'Ihr Altersstruktur-Check'!$C$9:$C$14,'Ihr Altersstruktur-Check'!$P$8:$P$13),0)</f>
        <v>0</v>
      </c>
      <c r="BD34" s="4">
        <f ca="1">IF($B34&gt;=15,BC35+LOOKUP($B34,'Ihr Altersstruktur-Check'!$C$9:$C$14,'Ihr Altersstruktur-Check'!$O$8:$O$13)/LOOKUP($B34,'Ihr Altersstruktur-Check'!$C$9:$C$14,'Ihr Altersstruktur-Check'!$P$8:$P$13),0)</f>
        <v>0</v>
      </c>
      <c r="BE34" s="4">
        <f ca="1">IF($B34&gt;=15,BD35+LOOKUP($B34,'Ihr Altersstruktur-Check'!$C$9:$C$14,'Ihr Altersstruktur-Check'!$O$8:$O$13)/LOOKUP($B34,'Ihr Altersstruktur-Check'!$C$9:$C$14,'Ihr Altersstruktur-Check'!$P$8:$P$13),0)</f>
        <v>0</v>
      </c>
      <c r="BF34" s="4"/>
      <c r="BG34" s="4"/>
    </row>
    <row r="35" spans="1:59" x14ac:dyDescent="0.25">
      <c r="A35">
        <v>1974</v>
      </c>
      <c r="B35">
        <f t="shared" ca="1" si="14"/>
        <v>46</v>
      </c>
      <c r="C35" s="4">
        <f>'Ihr Demografie-Check'!G20</f>
        <v>0</v>
      </c>
      <c r="D35" s="4">
        <f ca="1">IF($B35&gt;=15,C36+LOOKUP($B35,'Ihr Altersstruktur-Check'!$C$9:$C$14,'Ihr Altersstruktur-Check'!$O$8:$O$13)/LOOKUP($B35,'Ihr Altersstruktur-Check'!$C$9:$C$14,'Ihr Altersstruktur-Check'!$P$8:$P$13),0)</f>
        <v>0</v>
      </c>
      <c r="E35" s="4">
        <f ca="1">IF($B35&gt;=15,D36+LOOKUP($B35,'Ihr Altersstruktur-Check'!$C$9:$C$14,'Ihr Altersstruktur-Check'!$O$8:$O$13)/LOOKUP($B35,'Ihr Altersstruktur-Check'!$C$9:$C$14,'Ihr Altersstruktur-Check'!$P$8:$P$13),0)</f>
        <v>0</v>
      </c>
      <c r="F35" s="4">
        <f ca="1">IF($B35&gt;=15,E36+LOOKUP($B35,'Ihr Altersstruktur-Check'!$C$9:$C$14,'Ihr Altersstruktur-Check'!$O$8:$O$13)/LOOKUP($B35,'Ihr Altersstruktur-Check'!$C$9:$C$14,'Ihr Altersstruktur-Check'!$P$8:$P$13),0)</f>
        <v>0</v>
      </c>
      <c r="G35" s="4">
        <f ca="1">IF($B35&gt;=15,F36+LOOKUP($B35,'Ihr Altersstruktur-Check'!$C$9:$C$14,'Ihr Altersstruktur-Check'!$O$8:$O$13)/LOOKUP($B35,'Ihr Altersstruktur-Check'!$C$9:$C$14,'Ihr Altersstruktur-Check'!$P$8:$P$13),0)</f>
        <v>100</v>
      </c>
      <c r="H35" s="4">
        <f ca="1">IF($B35&gt;=15,G36+LOOKUP($B35,'Ihr Altersstruktur-Check'!$C$9:$C$14,'Ihr Altersstruktur-Check'!$O$8:$O$13)/LOOKUP($B35,'Ihr Altersstruktur-Check'!$C$9:$C$14,'Ihr Altersstruktur-Check'!$P$8:$P$13),0)</f>
        <v>6</v>
      </c>
      <c r="I35" s="4">
        <f ca="1">IF($B35&gt;=15,H36+LOOKUP($B35,'Ihr Altersstruktur-Check'!$C$9:$C$14,'Ihr Altersstruktur-Check'!$O$8:$O$13)/LOOKUP($B35,'Ihr Altersstruktur-Check'!$C$9:$C$14,'Ihr Altersstruktur-Check'!$P$8:$P$13),0)</f>
        <v>5</v>
      </c>
      <c r="J35" s="4">
        <f ca="1">IF($B35&gt;=15,I36+LOOKUP($B35,'Ihr Altersstruktur-Check'!$C$9:$C$14,'Ihr Altersstruktur-Check'!$O$8:$O$13)/LOOKUP($B35,'Ihr Altersstruktur-Check'!$C$9:$C$14,'Ihr Altersstruktur-Check'!$P$8:$P$13),0)</f>
        <v>4</v>
      </c>
      <c r="K35" s="4">
        <f ca="1">IF($B35&gt;=15,J36+LOOKUP($B35,'Ihr Altersstruktur-Check'!$C$9:$C$14,'Ihr Altersstruktur-Check'!$O$8:$O$13)/LOOKUP($B35,'Ihr Altersstruktur-Check'!$C$9:$C$14,'Ihr Altersstruktur-Check'!$P$8:$P$13),0)</f>
        <v>3</v>
      </c>
      <c r="L35" s="4">
        <f ca="1">IF($B35&gt;=15,K36+LOOKUP($B35,'Ihr Altersstruktur-Check'!$C$9:$C$14,'Ihr Altersstruktur-Check'!$O$8:$O$13)/LOOKUP($B35,'Ihr Altersstruktur-Check'!$C$9:$C$14,'Ihr Altersstruktur-Check'!$P$8:$P$13),0)</f>
        <v>2</v>
      </c>
      <c r="M35" s="4">
        <f ca="1">IF($B35&gt;=15,L36+LOOKUP($B35,'Ihr Altersstruktur-Check'!$C$9:$C$14,'Ihr Altersstruktur-Check'!$O$8:$O$13)/LOOKUP($B35,'Ihr Altersstruktur-Check'!$C$9:$C$14,'Ihr Altersstruktur-Check'!$P$8:$P$13),0)</f>
        <v>1</v>
      </c>
      <c r="N35" s="4">
        <f ca="1">IF($B35&gt;=15,M36+LOOKUP($B35,'Ihr Altersstruktur-Check'!$C$9:$C$14,'Ihr Altersstruktur-Check'!$O$8:$O$13)/LOOKUP($B35,'Ihr Altersstruktur-Check'!$C$9:$C$14,'Ihr Altersstruktur-Check'!$P$8:$P$13),0)</f>
        <v>0</v>
      </c>
      <c r="O35" s="4">
        <f ca="1">IF($B35&gt;=15,N36+LOOKUP($B35,'Ihr Altersstruktur-Check'!$C$9:$C$14,'Ihr Altersstruktur-Check'!$O$8:$O$13)/LOOKUP($B35,'Ihr Altersstruktur-Check'!$C$9:$C$14,'Ihr Altersstruktur-Check'!$P$8:$P$13),0)</f>
        <v>0</v>
      </c>
      <c r="P35" s="4">
        <f ca="1">IF($B35&gt;=15,O36+LOOKUP($B35,'Ihr Altersstruktur-Check'!$C$9:$C$14,'Ihr Altersstruktur-Check'!$O$8:$O$13)/LOOKUP($B35,'Ihr Altersstruktur-Check'!$C$9:$C$14,'Ihr Altersstruktur-Check'!$P$8:$P$13),0)</f>
        <v>0</v>
      </c>
      <c r="Q35" s="4">
        <f ca="1">IF($B35&gt;=15,P36+LOOKUP($B35,'Ihr Altersstruktur-Check'!$C$9:$C$14,'Ihr Altersstruktur-Check'!$O$8:$O$13)/LOOKUP($B35,'Ihr Altersstruktur-Check'!$C$9:$C$14,'Ihr Altersstruktur-Check'!$P$8:$P$13),0)</f>
        <v>5</v>
      </c>
      <c r="R35" s="4">
        <f ca="1">IF($B35&gt;=15,Q36+LOOKUP($B35,'Ihr Altersstruktur-Check'!$C$9:$C$14,'Ihr Altersstruktur-Check'!$O$8:$O$13)/LOOKUP($B35,'Ihr Altersstruktur-Check'!$C$9:$C$14,'Ihr Altersstruktur-Check'!$P$8:$P$13),0)</f>
        <v>0</v>
      </c>
      <c r="S35" s="4">
        <f ca="1">IF($B35&gt;=15,R36+LOOKUP($B35,'Ihr Altersstruktur-Check'!$C$9:$C$14,'Ihr Altersstruktur-Check'!$O$8:$O$13)/LOOKUP($B35,'Ihr Altersstruktur-Check'!$C$9:$C$14,'Ihr Altersstruktur-Check'!$P$8:$P$13),0)</f>
        <v>0</v>
      </c>
      <c r="T35" s="4">
        <f ca="1">IF($B35&gt;=15,S36+LOOKUP($B35,'Ihr Altersstruktur-Check'!$C$9:$C$14,'Ihr Altersstruktur-Check'!$O$8:$O$13)/LOOKUP($B35,'Ihr Altersstruktur-Check'!$C$9:$C$14,'Ihr Altersstruktur-Check'!$P$8:$P$13),0)</f>
        <v>0</v>
      </c>
      <c r="U35" s="4">
        <f ca="1">IF($B35&gt;=15,T36+LOOKUP($B35,'Ihr Altersstruktur-Check'!$C$9:$C$14,'Ihr Altersstruktur-Check'!$O$8:$O$13)/LOOKUP($B35,'Ihr Altersstruktur-Check'!$C$9:$C$14,'Ihr Altersstruktur-Check'!$P$8:$P$13),0)</f>
        <v>0</v>
      </c>
      <c r="V35" s="4">
        <f ca="1">IF($B35&gt;=15,U36+LOOKUP($B35,'Ihr Altersstruktur-Check'!$C$9:$C$14,'Ihr Altersstruktur-Check'!$O$8:$O$13)/LOOKUP($B35,'Ihr Altersstruktur-Check'!$C$9:$C$14,'Ihr Altersstruktur-Check'!$P$8:$P$13),0)</f>
        <v>0</v>
      </c>
      <c r="W35" s="4">
        <f ca="1">IF($B35&gt;=15,V36+LOOKUP($B35,'Ihr Altersstruktur-Check'!$C$9:$C$14,'Ihr Altersstruktur-Check'!$O$8:$O$13)/LOOKUP($B35,'Ihr Altersstruktur-Check'!$C$9:$C$14,'Ihr Altersstruktur-Check'!$P$8:$P$13),0)</f>
        <v>0</v>
      </c>
      <c r="X35" s="4">
        <f ca="1">IF($B35&gt;=15,W36+LOOKUP($B35,'Ihr Altersstruktur-Check'!$C$9:$C$14,'Ihr Altersstruktur-Check'!$O$8:$O$13)/LOOKUP($B35,'Ihr Altersstruktur-Check'!$C$9:$C$14,'Ihr Altersstruktur-Check'!$P$8:$P$13),0)</f>
        <v>5</v>
      </c>
      <c r="Y35" s="4">
        <f ca="1">IF($B35&gt;=15,X36+LOOKUP($B35,'Ihr Altersstruktur-Check'!$C$9:$C$14,'Ihr Altersstruktur-Check'!$O$8:$O$13)/LOOKUP($B35,'Ihr Altersstruktur-Check'!$C$9:$C$14,'Ihr Altersstruktur-Check'!$P$8:$P$13),0)</f>
        <v>1</v>
      </c>
      <c r="Z35" s="4">
        <f ca="1">IF($B35&gt;=15,Y36+LOOKUP($B35,'Ihr Altersstruktur-Check'!$C$9:$C$14,'Ihr Altersstruktur-Check'!$O$8:$O$13)/LOOKUP($B35,'Ihr Altersstruktur-Check'!$C$9:$C$14,'Ihr Altersstruktur-Check'!$P$8:$P$13),0)</f>
        <v>0</v>
      </c>
      <c r="AA35" s="4">
        <f ca="1">IF($B35&gt;=15,Z36+LOOKUP($B35,'Ihr Altersstruktur-Check'!$C$9:$C$14,'Ihr Altersstruktur-Check'!$O$8:$O$13)/LOOKUP($B35,'Ihr Altersstruktur-Check'!$C$9:$C$14,'Ihr Altersstruktur-Check'!$P$8:$P$13),0)</f>
        <v>0</v>
      </c>
      <c r="AB35" s="4">
        <f ca="1">IF($B35&gt;=15,AA36+LOOKUP($B35,'Ihr Altersstruktur-Check'!$C$9:$C$14,'Ihr Altersstruktur-Check'!$O$8:$O$13)/LOOKUP($B35,'Ihr Altersstruktur-Check'!$C$9:$C$14,'Ihr Altersstruktur-Check'!$P$8:$P$13),0)</f>
        <v>0</v>
      </c>
      <c r="AC35" s="4">
        <f ca="1">IF($B35&gt;=15,AB36+LOOKUP($B35,'Ihr Altersstruktur-Check'!$C$9:$C$14,'Ihr Altersstruktur-Check'!$O$8:$O$13)/LOOKUP($B35,'Ihr Altersstruktur-Check'!$C$9:$C$14,'Ihr Altersstruktur-Check'!$P$8:$P$13),0)</f>
        <v>0</v>
      </c>
      <c r="AD35" s="4">
        <f ca="1">IF($B35&gt;=15,AC36+LOOKUP($B35,'Ihr Altersstruktur-Check'!$C$9:$C$14,'Ihr Altersstruktur-Check'!$O$8:$O$13)/LOOKUP($B35,'Ihr Altersstruktur-Check'!$C$9:$C$14,'Ihr Altersstruktur-Check'!$P$8:$P$13),0)</f>
        <v>0</v>
      </c>
      <c r="AE35" s="4">
        <f ca="1">IF($B35&gt;=15,AD36+LOOKUP($B35,'Ihr Altersstruktur-Check'!$C$9:$C$14,'Ihr Altersstruktur-Check'!$O$8:$O$13)/LOOKUP($B35,'Ihr Altersstruktur-Check'!$C$9:$C$14,'Ihr Altersstruktur-Check'!$P$8:$P$13),0)</f>
        <v>2</v>
      </c>
      <c r="AF35" s="4">
        <f ca="1">IF($B35&gt;=15,AE36+LOOKUP($B35,'Ihr Altersstruktur-Check'!$C$9:$C$14,'Ihr Altersstruktur-Check'!$O$8:$O$13)/LOOKUP($B35,'Ihr Altersstruktur-Check'!$C$9:$C$14,'Ihr Altersstruktur-Check'!$P$8:$P$13),0)</f>
        <v>0</v>
      </c>
      <c r="AG35" s="4">
        <f ca="1">IF($B35&gt;=15,AF36+LOOKUP($B35,'Ihr Altersstruktur-Check'!$C$9:$C$14,'Ihr Altersstruktur-Check'!$O$8:$O$13)/LOOKUP($B35,'Ihr Altersstruktur-Check'!$C$9:$C$14,'Ihr Altersstruktur-Check'!$P$8:$P$13),0)</f>
        <v>0</v>
      </c>
      <c r="AH35" s="4">
        <f ca="1">IF($B35&gt;=15,AG36+LOOKUP($B35,'Ihr Altersstruktur-Check'!$C$9:$C$14,'Ihr Altersstruktur-Check'!$O$8:$O$13)/LOOKUP($B35,'Ihr Altersstruktur-Check'!$C$9:$C$14,'Ihr Altersstruktur-Check'!$P$8:$P$13),0)</f>
        <v>5</v>
      </c>
      <c r="AI35" s="4">
        <f ca="1">IF($B35&gt;=15,AH36+LOOKUP($B35,'Ihr Altersstruktur-Check'!$C$9:$C$14,'Ihr Altersstruktur-Check'!$O$8:$O$13)/LOOKUP($B35,'Ihr Altersstruktur-Check'!$C$9:$C$14,'Ihr Altersstruktur-Check'!$P$8:$P$13),0)</f>
        <v>0</v>
      </c>
      <c r="AJ35" s="4">
        <f ca="1">IF($B35&gt;=15,AI36+LOOKUP($B35,'Ihr Altersstruktur-Check'!$C$9:$C$14,'Ihr Altersstruktur-Check'!$O$8:$O$13)/LOOKUP($B35,'Ihr Altersstruktur-Check'!$C$9:$C$14,'Ihr Altersstruktur-Check'!$P$8:$P$13),0)</f>
        <v>0</v>
      </c>
      <c r="AK35" s="4">
        <f ca="1">IF($B35&gt;=15,AJ36+LOOKUP($B35,'Ihr Altersstruktur-Check'!$C$9:$C$14,'Ihr Altersstruktur-Check'!$O$8:$O$13)/LOOKUP($B35,'Ihr Altersstruktur-Check'!$C$9:$C$14,'Ihr Altersstruktur-Check'!$P$8:$P$13),0)</f>
        <v>0</v>
      </c>
      <c r="AL35" s="4">
        <f ca="1">IF($B35&gt;=15,AK36+LOOKUP($B35,'Ihr Altersstruktur-Check'!$C$9:$C$14,'Ihr Altersstruktur-Check'!$O$8:$O$13)/LOOKUP($B35,'Ihr Altersstruktur-Check'!$C$9:$C$14,'Ihr Altersstruktur-Check'!$P$8:$P$13),0)</f>
        <v>0</v>
      </c>
      <c r="AM35" s="4">
        <f ca="1">IF($B35&gt;=15,AL36+LOOKUP($B35,'Ihr Altersstruktur-Check'!$C$9:$C$14,'Ihr Altersstruktur-Check'!$O$8:$O$13)/LOOKUP($B35,'Ihr Altersstruktur-Check'!$C$9:$C$14,'Ihr Altersstruktur-Check'!$P$8:$P$13),0)</f>
        <v>0</v>
      </c>
      <c r="AN35" s="4">
        <f ca="1">IF($B35&gt;=15,AM36+LOOKUP($B35,'Ihr Altersstruktur-Check'!$C$9:$C$14,'Ihr Altersstruktur-Check'!$O$8:$O$13)/LOOKUP($B35,'Ihr Altersstruktur-Check'!$C$9:$C$14,'Ihr Altersstruktur-Check'!$P$8:$P$13),0)</f>
        <v>0</v>
      </c>
      <c r="AO35" s="4">
        <f ca="1">IF($B35&gt;=15,AN36+LOOKUP($B35,'Ihr Altersstruktur-Check'!$C$9:$C$14,'Ihr Altersstruktur-Check'!$O$8:$O$13)/LOOKUP($B35,'Ihr Altersstruktur-Check'!$C$9:$C$14,'Ihr Altersstruktur-Check'!$P$8:$P$13),0)</f>
        <v>0</v>
      </c>
      <c r="AP35" s="4">
        <f ca="1">IF($B35&gt;=15,AO36+LOOKUP($B35,'Ihr Altersstruktur-Check'!$C$9:$C$14,'Ihr Altersstruktur-Check'!$O$8:$O$13)/LOOKUP($B35,'Ihr Altersstruktur-Check'!$C$9:$C$14,'Ihr Altersstruktur-Check'!$P$8:$P$13),0)</f>
        <v>0</v>
      </c>
      <c r="AQ35" s="4">
        <f ca="1">IF($B35&gt;=15,AP36+LOOKUP($B35,'Ihr Altersstruktur-Check'!$C$9:$C$14,'Ihr Altersstruktur-Check'!$O$8:$O$13)/LOOKUP($B35,'Ihr Altersstruktur-Check'!$C$9:$C$14,'Ihr Altersstruktur-Check'!$P$8:$P$13),0)</f>
        <v>0</v>
      </c>
      <c r="AR35" s="4">
        <f ca="1">IF($B35&gt;=15,AQ36+LOOKUP($B35,'Ihr Altersstruktur-Check'!$C$9:$C$14,'Ihr Altersstruktur-Check'!$O$8:$O$13)/LOOKUP($B35,'Ihr Altersstruktur-Check'!$C$9:$C$14,'Ihr Altersstruktur-Check'!$P$8:$P$13),0)</f>
        <v>0</v>
      </c>
      <c r="AS35" s="4">
        <f ca="1">IF($B35&gt;=15,AR36+LOOKUP($B35,'Ihr Altersstruktur-Check'!$C$9:$C$14,'Ihr Altersstruktur-Check'!$O$8:$O$13)/LOOKUP($B35,'Ihr Altersstruktur-Check'!$C$9:$C$14,'Ihr Altersstruktur-Check'!$P$8:$P$13),0)</f>
        <v>0</v>
      </c>
      <c r="AT35" s="4">
        <f ca="1">IF($B35&gt;=15,AS36+LOOKUP($B35,'Ihr Altersstruktur-Check'!$C$9:$C$14,'Ihr Altersstruktur-Check'!$O$8:$O$13)/LOOKUP($B35,'Ihr Altersstruktur-Check'!$C$9:$C$14,'Ihr Altersstruktur-Check'!$P$8:$P$13),0)</f>
        <v>0</v>
      </c>
      <c r="AU35" s="4">
        <f ca="1">IF($B35&gt;=15,AT36+LOOKUP($B35,'Ihr Altersstruktur-Check'!$C$9:$C$14,'Ihr Altersstruktur-Check'!$O$8:$O$13)/LOOKUP($B35,'Ihr Altersstruktur-Check'!$C$9:$C$14,'Ihr Altersstruktur-Check'!$P$8:$P$13),0)</f>
        <v>0</v>
      </c>
      <c r="AV35" s="4">
        <f ca="1">IF($B35&gt;=15,AU36+LOOKUP($B35,'Ihr Altersstruktur-Check'!$C$9:$C$14,'Ihr Altersstruktur-Check'!$O$8:$O$13)/LOOKUP($B35,'Ihr Altersstruktur-Check'!$C$9:$C$14,'Ihr Altersstruktur-Check'!$P$8:$P$13),0)</f>
        <v>0</v>
      </c>
      <c r="AW35" s="4">
        <f ca="1">IF($B35&gt;=15,AV36+LOOKUP($B35,'Ihr Altersstruktur-Check'!$C$9:$C$14,'Ihr Altersstruktur-Check'!$O$8:$O$13)/LOOKUP($B35,'Ihr Altersstruktur-Check'!$C$9:$C$14,'Ihr Altersstruktur-Check'!$P$8:$P$13),0)</f>
        <v>0</v>
      </c>
      <c r="AX35" s="4">
        <f ca="1">IF($B35&gt;=15,AW36+LOOKUP($B35,'Ihr Altersstruktur-Check'!$C$9:$C$14,'Ihr Altersstruktur-Check'!$O$8:$O$13)/LOOKUP($B35,'Ihr Altersstruktur-Check'!$C$9:$C$14,'Ihr Altersstruktur-Check'!$P$8:$P$13),0)</f>
        <v>0</v>
      </c>
      <c r="AY35" s="4">
        <f ca="1">IF($B35&gt;=15,AX36+LOOKUP($B35,'Ihr Altersstruktur-Check'!$C$9:$C$14,'Ihr Altersstruktur-Check'!$O$8:$O$13)/LOOKUP($B35,'Ihr Altersstruktur-Check'!$C$9:$C$14,'Ihr Altersstruktur-Check'!$P$8:$P$13),0)</f>
        <v>0</v>
      </c>
      <c r="AZ35" s="4">
        <f ca="1">IF($B35&gt;=15,AY36+LOOKUP($B35,'Ihr Altersstruktur-Check'!$C$9:$C$14,'Ihr Altersstruktur-Check'!$O$8:$O$13)/LOOKUP($B35,'Ihr Altersstruktur-Check'!$C$9:$C$14,'Ihr Altersstruktur-Check'!$P$8:$P$13),0)</f>
        <v>0</v>
      </c>
      <c r="BA35" s="4">
        <f ca="1">IF($B35&gt;=15,AZ36+LOOKUP($B35,'Ihr Altersstruktur-Check'!$C$9:$C$14,'Ihr Altersstruktur-Check'!$O$8:$O$13)/LOOKUP($B35,'Ihr Altersstruktur-Check'!$C$9:$C$14,'Ihr Altersstruktur-Check'!$P$8:$P$13),0)</f>
        <v>0</v>
      </c>
      <c r="BB35" s="4">
        <f ca="1">IF($B35&gt;=15,BA36+LOOKUP($B35,'Ihr Altersstruktur-Check'!$C$9:$C$14,'Ihr Altersstruktur-Check'!$O$8:$O$13)/LOOKUP($B35,'Ihr Altersstruktur-Check'!$C$9:$C$14,'Ihr Altersstruktur-Check'!$P$8:$P$13),0)</f>
        <v>0</v>
      </c>
      <c r="BC35" s="4">
        <f ca="1">IF($B35&gt;=15,BB36+LOOKUP($B35,'Ihr Altersstruktur-Check'!$C$9:$C$14,'Ihr Altersstruktur-Check'!$O$8:$O$13)/LOOKUP($B35,'Ihr Altersstruktur-Check'!$C$9:$C$14,'Ihr Altersstruktur-Check'!$P$8:$P$13),0)</f>
        <v>0</v>
      </c>
      <c r="BD35" s="4">
        <f ca="1">IF($B35&gt;=15,BC36+LOOKUP($B35,'Ihr Altersstruktur-Check'!$C$9:$C$14,'Ihr Altersstruktur-Check'!$O$8:$O$13)/LOOKUP($B35,'Ihr Altersstruktur-Check'!$C$9:$C$14,'Ihr Altersstruktur-Check'!$P$8:$P$13),0)</f>
        <v>0</v>
      </c>
      <c r="BE35" s="4">
        <f ca="1">IF($B35&gt;=15,BD36+LOOKUP($B35,'Ihr Altersstruktur-Check'!$C$9:$C$14,'Ihr Altersstruktur-Check'!$O$8:$O$13)/LOOKUP($B35,'Ihr Altersstruktur-Check'!$C$9:$C$14,'Ihr Altersstruktur-Check'!$P$8:$P$13),0)</f>
        <v>0</v>
      </c>
      <c r="BF35" s="4"/>
      <c r="BG35" s="4"/>
    </row>
    <row r="36" spans="1:59" x14ac:dyDescent="0.25">
      <c r="A36">
        <v>1975</v>
      </c>
      <c r="B36">
        <f t="shared" ca="1" si="14"/>
        <v>45</v>
      </c>
      <c r="C36" s="4">
        <f>'Ihr Demografie-Check'!G19</f>
        <v>0</v>
      </c>
      <c r="D36" s="4">
        <f ca="1">IF($B36&gt;=15,C37+LOOKUP($B36,'Ihr Altersstruktur-Check'!$C$9:$C$14,'Ihr Altersstruktur-Check'!$O$8:$O$13)/LOOKUP($B36,'Ihr Altersstruktur-Check'!$C$9:$C$14,'Ihr Altersstruktur-Check'!$P$8:$P$13),0)</f>
        <v>0</v>
      </c>
      <c r="E36" s="4">
        <f ca="1">IF($B36&gt;=15,D37+LOOKUP($B36,'Ihr Altersstruktur-Check'!$C$9:$C$14,'Ihr Altersstruktur-Check'!$O$8:$O$13)/LOOKUP($B36,'Ihr Altersstruktur-Check'!$C$9:$C$14,'Ihr Altersstruktur-Check'!$P$8:$P$13),0)</f>
        <v>0</v>
      </c>
      <c r="F36" s="4">
        <f ca="1">IF($B36&gt;=15,E37+LOOKUP($B36,'Ihr Altersstruktur-Check'!$C$9:$C$14,'Ihr Altersstruktur-Check'!$O$8:$O$13)/LOOKUP($B36,'Ihr Altersstruktur-Check'!$C$9:$C$14,'Ihr Altersstruktur-Check'!$P$8:$P$13),0)</f>
        <v>100</v>
      </c>
      <c r="G36" s="4">
        <f ca="1">IF($B36&gt;=15,F37+LOOKUP($B36,'Ihr Altersstruktur-Check'!$C$9:$C$14,'Ihr Altersstruktur-Check'!$O$8:$O$13)/LOOKUP($B36,'Ihr Altersstruktur-Check'!$C$9:$C$14,'Ihr Altersstruktur-Check'!$P$8:$P$13),0)</f>
        <v>6</v>
      </c>
      <c r="H36" s="4">
        <f ca="1">IF($B36&gt;=15,G37+LOOKUP($B36,'Ihr Altersstruktur-Check'!$C$9:$C$14,'Ihr Altersstruktur-Check'!$O$8:$O$13)/LOOKUP($B36,'Ihr Altersstruktur-Check'!$C$9:$C$14,'Ihr Altersstruktur-Check'!$P$8:$P$13),0)</f>
        <v>5</v>
      </c>
      <c r="I36" s="4">
        <f ca="1">IF($B36&gt;=15,H37+LOOKUP($B36,'Ihr Altersstruktur-Check'!$C$9:$C$14,'Ihr Altersstruktur-Check'!$O$8:$O$13)/LOOKUP($B36,'Ihr Altersstruktur-Check'!$C$9:$C$14,'Ihr Altersstruktur-Check'!$P$8:$P$13),0)</f>
        <v>4</v>
      </c>
      <c r="J36" s="4">
        <f ca="1">IF($B36&gt;=15,I37+LOOKUP($B36,'Ihr Altersstruktur-Check'!$C$9:$C$14,'Ihr Altersstruktur-Check'!$O$8:$O$13)/LOOKUP($B36,'Ihr Altersstruktur-Check'!$C$9:$C$14,'Ihr Altersstruktur-Check'!$P$8:$P$13),0)</f>
        <v>3</v>
      </c>
      <c r="K36" s="4">
        <f ca="1">IF($B36&gt;=15,J37+LOOKUP($B36,'Ihr Altersstruktur-Check'!$C$9:$C$14,'Ihr Altersstruktur-Check'!$O$8:$O$13)/LOOKUP($B36,'Ihr Altersstruktur-Check'!$C$9:$C$14,'Ihr Altersstruktur-Check'!$P$8:$P$13),0)</f>
        <v>2</v>
      </c>
      <c r="L36" s="4">
        <f ca="1">IF($B36&gt;=15,K37+LOOKUP($B36,'Ihr Altersstruktur-Check'!$C$9:$C$14,'Ihr Altersstruktur-Check'!$O$8:$O$13)/LOOKUP($B36,'Ihr Altersstruktur-Check'!$C$9:$C$14,'Ihr Altersstruktur-Check'!$P$8:$P$13),0)</f>
        <v>1</v>
      </c>
      <c r="M36" s="4">
        <f ca="1">IF($B36&gt;=15,L37+LOOKUP($B36,'Ihr Altersstruktur-Check'!$C$9:$C$14,'Ihr Altersstruktur-Check'!$O$8:$O$13)/LOOKUP($B36,'Ihr Altersstruktur-Check'!$C$9:$C$14,'Ihr Altersstruktur-Check'!$P$8:$P$13),0)</f>
        <v>0</v>
      </c>
      <c r="N36" s="4">
        <f ca="1">IF($B36&gt;=15,M37+LOOKUP($B36,'Ihr Altersstruktur-Check'!$C$9:$C$14,'Ihr Altersstruktur-Check'!$O$8:$O$13)/LOOKUP($B36,'Ihr Altersstruktur-Check'!$C$9:$C$14,'Ihr Altersstruktur-Check'!$P$8:$P$13),0)</f>
        <v>0</v>
      </c>
      <c r="O36" s="4">
        <f ca="1">IF($B36&gt;=15,N37+LOOKUP($B36,'Ihr Altersstruktur-Check'!$C$9:$C$14,'Ihr Altersstruktur-Check'!$O$8:$O$13)/LOOKUP($B36,'Ihr Altersstruktur-Check'!$C$9:$C$14,'Ihr Altersstruktur-Check'!$P$8:$P$13),0)</f>
        <v>0</v>
      </c>
      <c r="P36" s="4">
        <f ca="1">IF($B36&gt;=15,O37+LOOKUP($B36,'Ihr Altersstruktur-Check'!$C$9:$C$14,'Ihr Altersstruktur-Check'!$O$8:$O$13)/LOOKUP($B36,'Ihr Altersstruktur-Check'!$C$9:$C$14,'Ihr Altersstruktur-Check'!$P$8:$P$13),0)</f>
        <v>5</v>
      </c>
      <c r="Q36" s="4">
        <f ca="1">IF($B36&gt;=15,P37+LOOKUP($B36,'Ihr Altersstruktur-Check'!$C$9:$C$14,'Ihr Altersstruktur-Check'!$O$8:$O$13)/LOOKUP($B36,'Ihr Altersstruktur-Check'!$C$9:$C$14,'Ihr Altersstruktur-Check'!$P$8:$P$13),0)</f>
        <v>0</v>
      </c>
      <c r="R36" s="4">
        <f ca="1">IF($B36&gt;=15,Q37+LOOKUP($B36,'Ihr Altersstruktur-Check'!$C$9:$C$14,'Ihr Altersstruktur-Check'!$O$8:$O$13)/LOOKUP($B36,'Ihr Altersstruktur-Check'!$C$9:$C$14,'Ihr Altersstruktur-Check'!$P$8:$P$13),0)</f>
        <v>0</v>
      </c>
      <c r="S36" s="4">
        <f ca="1">IF($B36&gt;=15,R37+LOOKUP($B36,'Ihr Altersstruktur-Check'!$C$9:$C$14,'Ihr Altersstruktur-Check'!$O$8:$O$13)/LOOKUP($B36,'Ihr Altersstruktur-Check'!$C$9:$C$14,'Ihr Altersstruktur-Check'!$P$8:$P$13),0)</f>
        <v>0</v>
      </c>
      <c r="T36" s="4">
        <f ca="1">IF($B36&gt;=15,S37+LOOKUP($B36,'Ihr Altersstruktur-Check'!$C$9:$C$14,'Ihr Altersstruktur-Check'!$O$8:$O$13)/LOOKUP($B36,'Ihr Altersstruktur-Check'!$C$9:$C$14,'Ihr Altersstruktur-Check'!$P$8:$P$13),0)</f>
        <v>0</v>
      </c>
      <c r="U36" s="4">
        <f ca="1">IF($B36&gt;=15,T37+LOOKUP($B36,'Ihr Altersstruktur-Check'!$C$9:$C$14,'Ihr Altersstruktur-Check'!$O$8:$O$13)/LOOKUP($B36,'Ihr Altersstruktur-Check'!$C$9:$C$14,'Ihr Altersstruktur-Check'!$P$8:$P$13),0)</f>
        <v>0</v>
      </c>
      <c r="V36" s="4">
        <f ca="1">IF($B36&gt;=15,U37+LOOKUP($B36,'Ihr Altersstruktur-Check'!$C$9:$C$14,'Ihr Altersstruktur-Check'!$O$8:$O$13)/LOOKUP($B36,'Ihr Altersstruktur-Check'!$C$9:$C$14,'Ihr Altersstruktur-Check'!$P$8:$P$13),0)</f>
        <v>0</v>
      </c>
      <c r="W36" s="4">
        <f ca="1">IF($B36&gt;=15,V37+LOOKUP($B36,'Ihr Altersstruktur-Check'!$C$9:$C$14,'Ihr Altersstruktur-Check'!$O$8:$O$13)/LOOKUP($B36,'Ihr Altersstruktur-Check'!$C$9:$C$14,'Ihr Altersstruktur-Check'!$P$8:$P$13),0)</f>
        <v>5</v>
      </c>
      <c r="X36" s="4">
        <f ca="1">IF($B36&gt;=15,W37+LOOKUP($B36,'Ihr Altersstruktur-Check'!$C$9:$C$14,'Ihr Altersstruktur-Check'!$O$8:$O$13)/LOOKUP($B36,'Ihr Altersstruktur-Check'!$C$9:$C$14,'Ihr Altersstruktur-Check'!$P$8:$P$13),0)</f>
        <v>1</v>
      </c>
      <c r="Y36" s="4">
        <f ca="1">IF($B36&gt;=15,X37+LOOKUP($B36,'Ihr Altersstruktur-Check'!$C$9:$C$14,'Ihr Altersstruktur-Check'!$O$8:$O$13)/LOOKUP($B36,'Ihr Altersstruktur-Check'!$C$9:$C$14,'Ihr Altersstruktur-Check'!$P$8:$P$13),0)</f>
        <v>0</v>
      </c>
      <c r="Z36" s="4">
        <f ca="1">IF($B36&gt;=15,Y37+LOOKUP($B36,'Ihr Altersstruktur-Check'!$C$9:$C$14,'Ihr Altersstruktur-Check'!$O$8:$O$13)/LOOKUP($B36,'Ihr Altersstruktur-Check'!$C$9:$C$14,'Ihr Altersstruktur-Check'!$P$8:$P$13),0)</f>
        <v>0</v>
      </c>
      <c r="AA36" s="4">
        <f ca="1">IF($B36&gt;=15,Z37+LOOKUP($B36,'Ihr Altersstruktur-Check'!$C$9:$C$14,'Ihr Altersstruktur-Check'!$O$8:$O$13)/LOOKUP($B36,'Ihr Altersstruktur-Check'!$C$9:$C$14,'Ihr Altersstruktur-Check'!$P$8:$P$13),0)</f>
        <v>0</v>
      </c>
      <c r="AB36" s="4">
        <f ca="1">IF($B36&gt;=15,AA37+LOOKUP($B36,'Ihr Altersstruktur-Check'!$C$9:$C$14,'Ihr Altersstruktur-Check'!$O$8:$O$13)/LOOKUP($B36,'Ihr Altersstruktur-Check'!$C$9:$C$14,'Ihr Altersstruktur-Check'!$P$8:$P$13),0)</f>
        <v>0</v>
      </c>
      <c r="AC36" s="4">
        <f ca="1">IF($B36&gt;=15,AB37+LOOKUP($B36,'Ihr Altersstruktur-Check'!$C$9:$C$14,'Ihr Altersstruktur-Check'!$O$8:$O$13)/LOOKUP($B36,'Ihr Altersstruktur-Check'!$C$9:$C$14,'Ihr Altersstruktur-Check'!$P$8:$P$13),0)</f>
        <v>0</v>
      </c>
      <c r="AD36" s="4">
        <f ca="1">IF($B36&gt;=15,AC37+LOOKUP($B36,'Ihr Altersstruktur-Check'!$C$9:$C$14,'Ihr Altersstruktur-Check'!$O$8:$O$13)/LOOKUP($B36,'Ihr Altersstruktur-Check'!$C$9:$C$14,'Ihr Altersstruktur-Check'!$P$8:$P$13),0)</f>
        <v>2</v>
      </c>
      <c r="AE36" s="4">
        <f ca="1">IF($B36&gt;=15,AD37+LOOKUP($B36,'Ihr Altersstruktur-Check'!$C$9:$C$14,'Ihr Altersstruktur-Check'!$O$8:$O$13)/LOOKUP($B36,'Ihr Altersstruktur-Check'!$C$9:$C$14,'Ihr Altersstruktur-Check'!$P$8:$P$13),0)</f>
        <v>0</v>
      </c>
      <c r="AF36" s="4">
        <f ca="1">IF($B36&gt;=15,AE37+LOOKUP($B36,'Ihr Altersstruktur-Check'!$C$9:$C$14,'Ihr Altersstruktur-Check'!$O$8:$O$13)/LOOKUP($B36,'Ihr Altersstruktur-Check'!$C$9:$C$14,'Ihr Altersstruktur-Check'!$P$8:$P$13),0)</f>
        <v>0</v>
      </c>
      <c r="AG36" s="4">
        <f ca="1">IF($B36&gt;=15,AF37+LOOKUP($B36,'Ihr Altersstruktur-Check'!$C$9:$C$14,'Ihr Altersstruktur-Check'!$O$8:$O$13)/LOOKUP($B36,'Ihr Altersstruktur-Check'!$C$9:$C$14,'Ihr Altersstruktur-Check'!$P$8:$P$13),0)</f>
        <v>5</v>
      </c>
      <c r="AH36" s="4">
        <f ca="1">IF($B36&gt;=15,AG37+LOOKUP($B36,'Ihr Altersstruktur-Check'!$C$9:$C$14,'Ihr Altersstruktur-Check'!$O$8:$O$13)/LOOKUP($B36,'Ihr Altersstruktur-Check'!$C$9:$C$14,'Ihr Altersstruktur-Check'!$P$8:$P$13),0)</f>
        <v>0</v>
      </c>
      <c r="AI36" s="4">
        <f ca="1">IF($B36&gt;=15,AH37+LOOKUP($B36,'Ihr Altersstruktur-Check'!$C$9:$C$14,'Ihr Altersstruktur-Check'!$O$8:$O$13)/LOOKUP($B36,'Ihr Altersstruktur-Check'!$C$9:$C$14,'Ihr Altersstruktur-Check'!$P$8:$P$13),0)</f>
        <v>0</v>
      </c>
      <c r="AJ36" s="4">
        <f ca="1">IF($B36&gt;=15,AI37+LOOKUP($B36,'Ihr Altersstruktur-Check'!$C$9:$C$14,'Ihr Altersstruktur-Check'!$O$8:$O$13)/LOOKUP($B36,'Ihr Altersstruktur-Check'!$C$9:$C$14,'Ihr Altersstruktur-Check'!$P$8:$P$13),0)</f>
        <v>0</v>
      </c>
      <c r="AK36" s="4">
        <f ca="1">IF($B36&gt;=15,AJ37+LOOKUP($B36,'Ihr Altersstruktur-Check'!$C$9:$C$14,'Ihr Altersstruktur-Check'!$O$8:$O$13)/LOOKUP($B36,'Ihr Altersstruktur-Check'!$C$9:$C$14,'Ihr Altersstruktur-Check'!$P$8:$P$13),0)</f>
        <v>0</v>
      </c>
      <c r="AL36" s="4">
        <f ca="1">IF($B36&gt;=15,AK37+LOOKUP($B36,'Ihr Altersstruktur-Check'!$C$9:$C$14,'Ihr Altersstruktur-Check'!$O$8:$O$13)/LOOKUP($B36,'Ihr Altersstruktur-Check'!$C$9:$C$14,'Ihr Altersstruktur-Check'!$P$8:$P$13),0)</f>
        <v>0</v>
      </c>
      <c r="AM36" s="4">
        <f ca="1">IF($B36&gt;=15,AL37+LOOKUP($B36,'Ihr Altersstruktur-Check'!$C$9:$C$14,'Ihr Altersstruktur-Check'!$O$8:$O$13)/LOOKUP($B36,'Ihr Altersstruktur-Check'!$C$9:$C$14,'Ihr Altersstruktur-Check'!$P$8:$P$13),0)</f>
        <v>0</v>
      </c>
      <c r="AN36" s="4">
        <f ca="1">IF($B36&gt;=15,AM37+LOOKUP($B36,'Ihr Altersstruktur-Check'!$C$9:$C$14,'Ihr Altersstruktur-Check'!$O$8:$O$13)/LOOKUP($B36,'Ihr Altersstruktur-Check'!$C$9:$C$14,'Ihr Altersstruktur-Check'!$P$8:$P$13),0)</f>
        <v>0</v>
      </c>
      <c r="AO36" s="4">
        <f ca="1">IF($B36&gt;=15,AN37+LOOKUP($B36,'Ihr Altersstruktur-Check'!$C$9:$C$14,'Ihr Altersstruktur-Check'!$O$8:$O$13)/LOOKUP($B36,'Ihr Altersstruktur-Check'!$C$9:$C$14,'Ihr Altersstruktur-Check'!$P$8:$P$13),0)</f>
        <v>0</v>
      </c>
      <c r="AP36" s="4">
        <f ca="1">IF($B36&gt;=15,AO37+LOOKUP($B36,'Ihr Altersstruktur-Check'!$C$9:$C$14,'Ihr Altersstruktur-Check'!$O$8:$O$13)/LOOKUP($B36,'Ihr Altersstruktur-Check'!$C$9:$C$14,'Ihr Altersstruktur-Check'!$P$8:$P$13),0)</f>
        <v>0</v>
      </c>
      <c r="AQ36" s="4">
        <f ca="1">IF($B36&gt;=15,AP37+LOOKUP($B36,'Ihr Altersstruktur-Check'!$C$9:$C$14,'Ihr Altersstruktur-Check'!$O$8:$O$13)/LOOKUP($B36,'Ihr Altersstruktur-Check'!$C$9:$C$14,'Ihr Altersstruktur-Check'!$P$8:$P$13),0)</f>
        <v>0</v>
      </c>
      <c r="AR36" s="4">
        <f ca="1">IF($B36&gt;=15,AQ37+LOOKUP($B36,'Ihr Altersstruktur-Check'!$C$9:$C$14,'Ihr Altersstruktur-Check'!$O$8:$O$13)/LOOKUP($B36,'Ihr Altersstruktur-Check'!$C$9:$C$14,'Ihr Altersstruktur-Check'!$P$8:$P$13),0)</f>
        <v>0</v>
      </c>
      <c r="AS36" s="4">
        <f ca="1">IF($B36&gt;=15,AR37+LOOKUP($B36,'Ihr Altersstruktur-Check'!$C$9:$C$14,'Ihr Altersstruktur-Check'!$O$8:$O$13)/LOOKUP($B36,'Ihr Altersstruktur-Check'!$C$9:$C$14,'Ihr Altersstruktur-Check'!$P$8:$P$13),0)</f>
        <v>0</v>
      </c>
      <c r="AT36" s="4">
        <f ca="1">IF($B36&gt;=15,AS37+LOOKUP($B36,'Ihr Altersstruktur-Check'!$C$9:$C$14,'Ihr Altersstruktur-Check'!$O$8:$O$13)/LOOKUP($B36,'Ihr Altersstruktur-Check'!$C$9:$C$14,'Ihr Altersstruktur-Check'!$P$8:$P$13),0)</f>
        <v>0</v>
      </c>
      <c r="AU36" s="4">
        <f ca="1">IF($B36&gt;=15,AT37+LOOKUP($B36,'Ihr Altersstruktur-Check'!$C$9:$C$14,'Ihr Altersstruktur-Check'!$O$8:$O$13)/LOOKUP($B36,'Ihr Altersstruktur-Check'!$C$9:$C$14,'Ihr Altersstruktur-Check'!$P$8:$P$13),0)</f>
        <v>0</v>
      </c>
      <c r="AV36" s="4">
        <f ca="1">IF($B36&gt;=15,AU37+LOOKUP($B36,'Ihr Altersstruktur-Check'!$C$9:$C$14,'Ihr Altersstruktur-Check'!$O$8:$O$13)/LOOKUP($B36,'Ihr Altersstruktur-Check'!$C$9:$C$14,'Ihr Altersstruktur-Check'!$P$8:$P$13),0)</f>
        <v>0</v>
      </c>
      <c r="AW36" s="4">
        <f ca="1">IF($B36&gt;=15,AV37+LOOKUP($B36,'Ihr Altersstruktur-Check'!$C$9:$C$14,'Ihr Altersstruktur-Check'!$O$8:$O$13)/LOOKUP($B36,'Ihr Altersstruktur-Check'!$C$9:$C$14,'Ihr Altersstruktur-Check'!$P$8:$P$13),0)</f>
        <v>0</v>
      </c>
      <c r="AX36" s="4">
        <f ca="1">IF($B36&gt;=15,AW37+LOOKUP($B36,'Ihr Altersstruktur-Check'!$C$9:$C$14,'Ihr Altersstruktur-Check'!$O$8:$O$13)/LOOKUP($B36,'Ihr Altersstruktur-Check'!$C$9:$C$14,'Ihr Altersstruktur-Check'!$P$8:$P$13),0)</f>
        <v>0</v>
      </c>
      <c r="AY36" s="4">
        <f ca="1">IF($B36&gt;=15,AX37+LOOKUP($B36,'Ihr Altersstruktur-Check'!$C$9:$C$14,'Ihr Altersstruktur-Check'!$O$8:$O$13)/LOOKUP($B36,'Ihr Altersstruktur-Check'!$C$9:$C$14,'Ihr Altersstruktur-Check'!$P$8:$P$13),0)</f>
        <v>0</v>
      </c>
      <c r="AZ36" s="4">
        <f ca="1">IF($B36&gt;=15,AY37+LOOKUP($B36,'Ihr Altersstruktur-Check'!$C$9:$C$14,'Ihr Altersstruktur-Check'!$O$8:$O$13)/LOOKUP($B36,'Ihr Altersstruktur-Check'!$C$9:$C$14,'Ihr Altersstruktur-Check'!$P$8:$P$13),0)</f>
        <v>0</v>
      </c>
      <c r="BA36" s="4">
        <f ca="1">IF($B36&gt;=15,AZ37+LOOKUP($B36,'Ihr Altersstruktur-Check'!$C$9:$C$14,'Ihr Altersstruktur-Check'!$O$8:$O$13)/LOOKUP($B36,'Ihr Altersstruktur-Check'!$C$9:$C$14,'Ihr Altersstruktur-Check'!$P$8:$P$13),0)</f>
        <v>0</v>
      </c>
      <c r="BB36" s="4">
        <f ca="1">IF($B36&gt;=15,BA37+LOOKUP($B36,'Ihr Altersstruktur-Check'!$C$9:$C$14,'Ihr Altersstruktur-Check'!$O$8:$O$13)/LOOKUP($B36,'Ihr Altersstruktur-Check'!$C$9:$C$14,'Ihr Altersstruktur-Check'!$P$8:$P$13),0)</f>
        <v>0</v>
      </c>
      <c r="BC36" s="4">
        <f ca="1">IF($B36&gt;=15,BB37+LOOKUP($B36,'Ihr Altersstruktur-Check'!$C$9:$C$14,'Ihr Altersstruktur-Check'!$O$8:$O$13)/LOOKUP($B36,'Ihr Altersstruktur-Check'!$C$9:$C$14,'Ihr Altersstruktur-Check'!$P$8:$P$13),0)</f>
        <v>0</v>
      </c>
      <c r="BD36" s="4">
        <f ca="1">IF($B36&gt;=15,BC37+LOOKUP($B36,'Ihr Altersstruktur-Check'!$C$9:$C$14,'Ihr Altersstruktur-Check'!$O$8:$O$13)/LOOKUP($B36,'Ihr Altersstruktur-Check'!$C$9:$C$14,'Ihr Altersstruktur-Check'!$P$8:$P$13),0)</f>
        <v>0</v>
      </c>
      <c r="BE36" s="4">
        <f ca="1">IF($B36&gt;=15,BD37+LOOKUP($B36,'Ihr Altersstruktur-Check'!$C$9:$C$14,'Ihr Altersstruktur-Check'!$O$8:$O$13)/LOOKUP($B36,'Ihr Altersstruktur-Check'!$C$9:$C$14,'Ihr Altersstruktur-Check'!$P$8:$P$13),0)</f>
        <v>0</v>
      </c>
      <c r="BF36" s="4"/>
      <c r="BG36" s="4"/>
    </row>
    <row r="37" spans="1:59" x14ac:dyDescent="0.25">
      <c r="A37">
        <v>1976</v>
      </c>
      <c r="B37">
        <f t="shared" ca="1" si="14"/>
        <v>44</v>
      </c>
      <c r="C37" s="4">
        <f>'Ihr Demografie-Check'!G18</f>
        <v>0</v>
      </c>
      <c r="D37" s="4">
        <f ca="1">IF($B37&gt;=15,C38+LOOKUP($B37,'Ihr Altersstruktur-Check'!$C$9:$C$14,'Ihr Altersstruktur-Check'!$O$8:$O$13)/LOOKUP($B37,'Ihr Altersstruktur-Check'!$C$9:$C$14,'Ihr Altersstruktur-Check'!$P$8:$P$13),0)</f>
        <v>0</v>
      </c>
      <c r="E37" s="4">
        <f ca="1">IF($B37&gt;=15,D38+LOOKUP($B37,'Ihr Altersstruktur-Check'!$C$9:$C$14,'Ihr Altersstruktur-Check'!$O$8:$O$13)/LOOKUP($B37,'Ihr Altersstruktur-Check'!$C$9:$C$14,'Ihr Altersstruktur-Check'!$P$8:$P$13),0)</f>
        <v>100</v>
      </c>
      <c r="F37" s="4">
        <f ca="1">IF($B37&gt;=15,E38+LOOKUP($B37,'Ihr Altersstruktur-Check'!$C$9:$C$14,'Ihr Altersstruktur-Check'!$O$8:$O$13)/LOOKUP($B37,'Ihr Altersstruktur-Check'!$C$9:$C$14,'Ihr Altersstruktur-Check'!$P$8:$P$13),0)</f>
        <v>6</v>
      </c>
      <c r="G37" s="4">
        <f ca="1">IF($B37&gt;=15,F38+LOOKUP($B37,'Ihr Altersstruktur-Check'!$C$9:$C$14,'Ihr Altersstruktur-Check'!$O$8:$O$13)/LOOKUP($B37,'Ihr Altersstruktur-Check'!$C$9:$C$14,'Ihr Altersstruktur-Check'!$P$8:$P$13),0)</f>
        <v>5</v>
      </c>
      <c r="H37" s="4">
        <f ca="1">IF($B37&gt;=15,G38+LOOKUP($B37,'Ihr Altersstruktur-Check'!$C$9:$C$14,'Ihr Altersstruktur-Check'!$O$8:$O$13)/LOOKUP($B37,'Ihr Altersstruktur-Check'!$C$9:$C$14,'Ihr Altersstruktur-Check'!$P$8:$P$13),0)</f>
        <v>4</v>
      </c>
      <c r="I37" s="4">
        <f ca="1">IF($B37&gt;=15,H38+LOOKUP($B37,'Ihr Altersstruktur-Check'!$C$9:$C$14,'Ihr Altersstruktur-Check'!$O$8:$O$13)/LOOKUP($B37,'Ihr Altersstruktur-Check'!$C$9:$C$14,'Ihr Altersstruktur-Check'!$P$8:$P$13),0)</f>
        <v>3</v>
      </c>
      <c r="J37" s="4">
        <f ca="1">IF($B37&gt;=15,I38+LOOKUP($B37,'Ihr Altersstruktur-Check'!$C$9:$C$14,'Ihr Altersstruktur-Check'!$O$8:$O$13)/LOOKUP($B37,'Ihr Altersstruktur-Check'!$C$9:$C$14,'Ihr Altersstruktur-Check'!$P$8:$P$13),0)</f>
        <v>2</v>
      </c>
      <c r="K37" s="4">
        <f ca="1">IF($B37&gt;=15,J38+LOOKUP($B37,'Ihr Altersstruktur-Check'!$C$9:$C$14,'Ihr Altersstruktur-Check'!$O$8:$O$13)/LOOKUP($B37,'Ihr Altersstruktur-Check'!$C$9:$C$14,'Ihr Altersstruktur-Check'!$P$8:$P$13),0)</f>
        <v>1</v>
      </c>
      <c r="L37" s="4">
        <f ca="1">IF($B37&gt;=15,K38+LOOKUP($B37,'Ihr Altersstruktur-Check'!$C$9:$C$14,'Ihr Altersstruktur-Check'!$O$8:$O$13)/LOOKUP($B37,'Ihr Altersstruktur-Check'!$C$9:$C$14,'Ihr Altersstruktur-Check'!$P$8:$P$13),0)</f>
        <v>0</v>
      </c>
      <c r="M37" s="4">
        <f ca="1">IF($B37&gt;=15,L38+LOOKUP($B37,'Ihr Altersstruktur-Check'!$C$9:$C$14,'Ihr Altersstruktur-Check'!$O$8:$O$13)/LOOKUP($B37,'Ihr Altersstruktur-Check'!$C$9:$C$14,'Ihr Altersstruktur-Check'!$P$8:$P$13),0)</f>
        <v>0</v>
      </c>
      <c r="N37" s="4">
        <f ca="1">IF($B37&gt;=15,M38+LOOKUP($B37,'Ihr Altersstruktur-Check'!$C$9:$C$14,'Ihr Altersstruktur-Check'!$O$8:$O$13)/LOOKUP($B37,'Ihr Altersstruktur-Check'!$C$9:$C$14,'Ihr Altersstruktur-Check'!$P$8:$P$13),0)</f>
        <v>0</v>
      </c>
      <c r="O37" s="4">
        <f ca="1">IF($B37&gt;=15,N38+LOOKUP($B37,'Ihr Altersstruktur-Check'!$C$9:$C$14,'Ihr Altersstruktur-Check'!$O$8:$O$13)/LOOKUP($B37,'Ihr Altersstruktur-Check'!$C$9:$C$14,'Ihr Altersstruktur-Check'!$P$8:$P$13),0)</f>
        <v>5</v>
      </c>
      <c r="P37" s="4">
        <f ca="1">IF($B37&gt;=15,O38+LOOKUP($B37,'Ihr Altersstruktur-Check'!$C$9:$C$14,'Ihr Altersstruktur-Check'!$O$8:$O$13)/LOOKUP($B37,'Ihr Altersstruktur-Check'!$C$9:$C$14,'Ihr Altersstruktur-Check'!$P$8:$P$13),0)</f>
        <v>0</v>
      </c>
      <c r="Q37" s="4">
        <f ca="1">IF($B37&gt;=15,P38+LOOKUP($B37,'Ihr Altersstruktur-Check'!$C$9:$C$14,'Ihr Altersstruktur-Check'!$O$8:$O$13)/LOOKUP($B37,'Ihr Altersstruktur-Check'!$C$9:$C$14,'Ihr Altersstruktur-Check'!$P$8:$P$13),0)</f>
        <v>0</v>
      </c>
      <c r="R37" s="4">
        <f ca="1">IF($B37&gt;=15,Q38+LOOKUP($B37,'Ihr Altersstruktur-Check'!$C$9:$C$14,'Ihr Altersstruktur-Check'!$O$8:$O$13)/LOOKUP($B37,'Ihr Altersstruktur-Check'!$C$9:$C$14,'Ihr Altersstruktur-Check'!$P$8:$P$13),0)</f>
        <v>0</v>
      </c>
      <c r="S37" s="4">
        <f ca="1">IF($B37&gt;=15,R38+LOOKUP($B37,'Ihr Altersstruktur-Check'!$C$9:$C$14,'Ihr Altersstruktur-Check'!$O$8:$O$13)/LOOKUP($B37,'Ihr Altersstruktur-Check'!$C$9:$C$14,'Ihr Altersstruktur-Check'!$P$8:$P$13),0)</f>
        <v>0</v>
      </c>
      <c r="T37" s="4">
        <f ca="1">IF($B37&gt;=15,S38+LOOKUP($B37,'Ihr Altersstruktur-Check'!$C$9:$C$14,'Ihr Altersstruktur-Check'!$O$8:$O$13)/LOOKUP($B37,'Ihr Altersstruktur-Check'!$C$9:$C$14,'Ihr Altersstruktur-Check'!$P$8:$P$13),0)</f>
        <v>0</v>
      </c>
      <c r="U37" s="4">
        <f ca="1">IF($B37&gt;=15,T38+LOOKUP($B37,'Ihr Altersstruktur-Check'!$C$9:$C$14,'Ihr Altersstruktur-Check'!$O$8:$O$13)/LOOKUP($B37,'Ihr Altersstruktur-Check'!$C$9:$C$14,'Ihr Altersstruktur-Check'!$P$8:$P$13),0)</f>
        <v>0</v>
      </c>
      <c r="V37" s="4">
        <f ca="1">IF($B37&gt;=15,U38+LOOKUP($B37,'Ihr Altersstruktur-Check'!$C$9:$C$14,'Ihr Altersstruktur-Check'!$O$8:$O$13)/LOOKUP($B37,'Ihr Altersstruktur-Check'!$C$9:$C$14,'Ihr Altersstruktur-Check'!$P$8:$P$13),0)</f>
        <v>5</v>
      </c>
      <c r="W37" s="4">
        <f ca="1">IF($B37&gt;=15,V38+LOOKUP($B37,'Ihr Altersstruktur-Check'!$C$9:$C$14,'Ihr Altersstruktur-Check'!$O$8:$O$13)/LOOKUP($B37,'Ihr Altersstruktur-Check'!$C$9:$C$14,'Ihr Altersstruktur-Check'!$P$8:$P$13),0)</f>
        <v>1</v>
      </c>
      <c r="X37" s="4">
        <f ca="1">IF($B37&gt;=15,W38+LOOKUP($B37,'Ihr Altersstruktur-Check'!$C$9:$C$14,'Ihr Altersstruktur-Check'!$O$8:$O$13)/LOOKUP($B37,'Ihr Altersstruktur-Check'!$C$9:$C$14,'Ihr Altersstruktur-Check'!$P$8:$P$13),0)</f>
        <v>0</v>
      </c>
      <c r="Y37" s="4">
        <f ca="1">IF($B37&gt;=15,X38+LOOKUP($B37,'Ihr Altersstruktur-Check'!$C$9:$C$14,'Ihr Altersstruktur-Check'!$O$8:$O$13)/LOOKUP($B37,'Ihr Altersstruktur-Check'!$C$9:$C$14,'Ihr Altersstruktur-Check'!$P$8:$P$13),0)</f>
        <v>0</v>
      </c>
      <c r="Z37" s="4">
        <f ca="1">IF($B37&gt;=15,Y38+LOOKUP($B37,'Ihr Altersstruktur-Check'!$C$9:$C$14,'Ihr Altersstruktur-Check'!$O$8:$O$13)/LOOKUP($B37,'Ihr Altersstruktur-Check'!$C$9:$C$14,'Ihr Altersstruktur-Check'!$P$8:$P$13),0)</f>
        <v>0</v>
      </c>
      <c r="AA37" s="4">
        <f ca="1">IF($B37&gt;=15,Z38+LOOKUP($B37,'Ihr Altersstruktur-Check'!$C$9:$C$14,'Ihr Altersstruktur-Check'!$O$8:$O$13)/LOOKUP($B37,'Ihr Altersstruktur-Check'!$C$9:$C$14,'Ihr Altersstruktur-Check'!$P$8:$P$13),0)</f>
        <v>0</v>
      </c>
      <c r="AB37" s="4">
        <f ca="1">IF($B37&gt;=15,AA38+LOOKUP($B37,'Ihr Altersstruktur-Check'!$C$9:$C$14,'Ihr Altersstruktur-Check'!$O$8:$O$13)/LOOKUP($B37,'Ihr Altersstruktur-Check'!$C$9:$C$14,'Ihr Altersstruktur-Check'!$P$8:$P$13),0)</f>
        <v>0</v>
      </c>
      <c r="AC37" s="4">
        <f ca="1">IF($B37&gt;=15,AB38+LOOKUP($B37,'Ihr Altersstruktur-Check'!$C$9:$C$14,'Ihr Altersstruktur-Check'!$O$8:$O$13)/LOOKUP($B37,'Ihr Altersstruktur-Check'!$C$9:$C$14,'Ihr Altersstruktur-Check'!$P$8:$P$13),0)</f>
        <v>2</v>
      </c>
      <c r="AD37" s="4">
        <f ca="1">IF($B37&gt;=15,AC38+LOOKUP($B37,'Ihr Altersstruktur-Check'!$C$9:$C$14,'Ihr Altersstruktur-Check'!$O$8:$O$13)/LOOKUP($B37,'Ihr Altersstruktur-Check'!$C$9:$C$14,'Ihr Altersstruktur-Check'!$P$8:$P$13),0)</f>
        <v>0</v>
      </c>
      <c r="AE37" s="4">
        <f ca="1">IF($B37&gt;=15,AD38+LOOKUP($B37,'Ihr Altersstruktur-Check'!$C$9:$C$14,'Ihr Altersstruktur-Check'!$O$8:$O$13)/LOOKUP($B37,'Ihr Altersstruktur-Check'!$C$9:$C$14,'Ihr Altersstruktur-Check'!$P$8:$P$13),0)</f>
        <v>0</v>
      </c>
      <c r="AF37" s="4">
        <f ca="1">IF($B37&gt;=15,AE38+LOOKUP($B37,'Ihr Altersstruktur-Check'!$C$9:$C$14,'Ihr Altersstruktur-Check'!$O$8:$O$13)/LOOKUP($B37,'Ihr Altersstruktur-Check'!$C$9:$C$14,'Ihr Altersstruktur-Check'!$P$8:$P$13),0)</f>
        <v>5</v>
      </c>
      <c r="AG37" s="4">
        <f ca="1">IF($B37&gt;=15,AF38+LOOKUP($B37,'Ihr Altersstruktur-Check'!$C$9:$C$14,'Ihr Altersstruktur-Check'!$O$8:$O$13)/LOOKUP($B37,'Ihr Altersstruktur-Check'!$C$9:$C$14,'Ihr Altersstruktur-Check'!$P$8:$P$13),0)</f>
        <v>0</v>
      </c>
      <c r="AH37" s="4">
        <f ca="1">IF($B37&gt;=15,AG38+LOOKUP($B37,'Ihr Altersstruktur-Check'!$C$9:$C$14,'Ihr Altersstruktur-Check'!$O$8:$O$13)/LOOKUP($B37,'Ihr Altersstruktur-Check'!$C$9:$C$14,'Ihr Altersstruktur-Check'!$P$8:$P$13),0)</f>
        <v>0</v>
      </c>
      <c r="AI37" s="4">
        <f ca="1">IF($B37&gt;=15,AH38+LOOKUP($B37,'Ihr Altersstruktur-Check'!$C$9:$C$14,'Ihr Altersstruktur-Check'!$O$8:$O$13)/LOOKUP($B37,'Ihr Altersstruktur-Check'!$C$9:$C$14,'Ihr Altersstruktur-Check'!$P$8:$P$13),0)</f>
        <v>0</v>
      </c>
      <c r="AJ37" s="4">
        <f ca="1">IF($B37&gt;=15,AI38+LOOKUP($B37,'Ihr Altersstruktur-Check'!$C$9:$C$14,'Ihr Altersstruktur-Check'!$O$8:$O$13)/LOOKUP($B37,'Ihr Altersstruktur-Check'!$C$9:$C$14,'Ihr Altersstruktur-Check'!$P$8:$P$13),0)</f>
        <v>0</v>
      </c>
      <c r="AK37" s="4">
        <f ca="1">IF($B37&gt;=15,AJ38+LOOKUP($B37,'Ihr Altersstruktur-Check'!$C$9:$C$14,'Ihr Altersstruktur-Check'!$O$8:$O$13)/LOOKUP($B37,'Ihr Altersstruktur-Check'!$C$9:$C$14,'Ihr Altersstruktur-Check'!$P$8:$P$13),0)</f>
        <v>0</v>
      </c>
      <c r="AL37" s="4">
        <f ca="1">IF($B37&gt;=15,AK38+LOOKUP($B37,'Ihr Altersstruktur-Check'!$C$9:$C$14,'Ihr Altersstruktur-Check'!$O$8:$O$13)/LOOKUP($B37,'Ihr Altersstruktur-Check'!$C$9:$C$14,'Ihr Altersstruktur-Check'!$P$8:$P$13),0)</f>
        <v>0</v>
      </c>
      <c r="AM37" s="4">
        <f ca="1">IF($B37&gt;=15,AL38+LOOKUP($B37,'Ihr Altersstruktur-Check'!$C$9:$C$14,'Ihr Altersstruktur-Check'!$O$8:$O$13)/LOOKUP($B37,'Ihr Altersstruktur-Check'!$C$9:$C$14,'Ihr Altersstruktur-Check'!$P$8:$P$13),0)</f>
        <v>0</v>
      </c>
      <c r="AN37" s="4">
        <f ca="1">IF($B37&gt;=15,AM38+LOOKUP($B37,'Ihr Altersstruktur-Check'!$C$9:$C$14,'Ihr Altersstruktur-Check'!$O$8:$O$13)/LOOKUP($B37,'Ihr Altersstruktur-Check'!$C$9:$C$14,'Ihr Altersstruktur-Check'!$P$8:$P$13),0)</f>
        <v>0</v>
      </c>
      <c r="AO37" s="4">
        <f ca="1">IF($B37&gt;=15,AN38+LOOKUP($B37,'Ihr Altersstruktur-Check'!$C$9:$C$14,'Ihr Altersstruktur-Check'!$O$8:$O$13)/LOOKUP($B37,'Ihr Altersstruktur-Check'!$C$9:$C$14,'Ihr Altersstruktur-Check'!$P$8:$P$13),0)</f>
        <v>0</v>
      </c>
      <c r="AP37" s="4">
        <f ca="1">IF($B37&gt;=15,AO38+LOOKUP($B37,'Ihr Altersstruktur-Check'!$C$9:$C$14,'Ihr Altersstruktur-Check'!$O$8:$O$13)/LOOKUP($B37,'Ihr Altersstruktur-Check'!$C$9:$C$14,'Ihr Altersstruktur-Check'!$P$8:$P$13),0)</f>
        <v>0</v>
      </c>
      <c r="AQ37" s="4">
        <f ca="1">IF($B37&gt;=15,AP38+LOOKUP($B37,'Ihr Altersstruktur-Check'!$C$9:$C$14,'Ihr Altersstruktur-Check'!$O$8:$O$13)/LOOKUP($B37,'Ihr Altersstruktur-Check'!$C$9:$C$14,'Ihr Altersstruktur-Check'!$P$8:$P$13),0)</f>
        <v>0</v>
      </c>
      <c r="AR37" s="4">
        <f ca="1">IF($B37&gt;=15,AQ38+LOOKUP($B37,'Ihr Altersstruktur-Check'!$C$9:$C$14,'Ihr Altersstruktur-Check'!$O$8:$O$13)/LOOKUP($B37,'Ihr Altersstruktur-Check'!$C$9:$C$14,'Ihr Altersstruktur-Check'!$P$8:$P$13),0)</f>
        <v>0</v>
      </c>
      <c r="AS37" s="4">
        <f ca="1">IF($B37&gt;=15,AR38+LOOKUP($B37,'Ihr Altersstruktur-Check'!$C$9:$C$14,'Ihr Altersstruktur-Check'!$O$8:$O$13)/LOOKUP($B37,'Ihr Altersstruktur-Check'!$C$9:$C$14,'Ihr Altersstruktur-Check'!$P$8:$P$13),0)</f>
        <v>0</v>
      </c>
      <c r="AT37" s="4">
        <f ca="1">IF($B37&gt;=15,AS38+LOOKUP($B37,'Ihr Altersstruktur-Check'!$C$9:$C$14,'Ihr Altersstruktur-Check'!$O$8:$O$13)/LOOKUP($B37,'Ihr Altersstruktur-Check'!$C$9:$C$14,'Ihr Altersstruktur-Check'!$P$8:$P$13),0)</f>
        <v>0</v>
      </c>
      <c r="AU37" s="4">
        <f ca="1">IF($B37&gt;=15,AT38+LOOKUP($B37,'Ihr Altersstruktur-Check'!$C$9:$C$14,'Ihr Altersstruktur-Check'!$O$8:$O$13)/LOOKUP($B37,'Ihr Altersstruktur-Check'!$C$9:$C$14,'Ihr Altersstruktur-Check'!$P$8:$P$13),0)</f>
        <v>0</v>
      </c>
      <c r="AV37" s="4">
        <f ca="1">IF($B37&gt;=15,AU38+LOOKUP($B37,'Ihr Altersstruktur-Check'!$C$9:$C$14,'Ihr Altersstruktur-Check'!$O$8:$O$13)/LOOKUP($B37,'Ihr Altersstruktur-Check'!$C$9:$C$14,'Ihr Altersstruktur-Check'!$P$8:$P$13),0)</f>
        <v>0</v>
      </c>
      <c r="AW37" s="4">
        <f ca="1">IF($B37&gt;=15,AV38+LOOKUP($B37,'Ihr Altersstruktur-Check'!$C$9:$C$14,'Ihr Altersstruktur-Check'!$O$8:$O$13)/LOOKUP($B37,'Ihr Altersstruktur-Check'!$C$9:$C$14,'Ihr Altersstruktur-Check'!$P$8:$P$13),0)</f>
        <v>0</v>
      </c>
      <c r="AX37" s="4">
        <f ca="1">IF($B37&gt;=15,AW38+LOOKUP($B37,'Ihr Altersstruktur-Check'!$C$9:$C$14,'Ihr Altersstruktur-Check'!$O$8:$O$13)/LOOKUP($B37,'Ihr Altersstruktur-Check'!$C$9:$C$14,'Ihr Altersstruktur-Check'!$P$8:$P$13),0)</f>
        <v>0</v>
      </c>
      <c r="AY37" s="4">
        <f ca="1">IF($B37&gt;=15,AX38+LOOKUP($B37,'Ihr Altersstruktur-Check'!$C$9:$C$14,'Ihr Altersstruktur-Check'!$O$8:$O$13)/LOOKUP($B37,'Ihr Altersstruktur-Check'!$C$9:$C$14,'Ihr Altersstruktur-Check'!$P$8:$P$13),0)</f>
        <v>0</v>
      </c>
      <c r="AZ37" s="4">
        <f ca="1">IF($B37&gt;=15,AY38+LOOKUP($B37,'Ihr Altersstruktur-Check'!$C$9:$C$14,'Ihr Altersstruktur-Check'!$O$8:$O$13)/LOOKUP($B37,'Ihr Altersstruktur-Check'!$C$9:$C$14,'Ihr Altersstruktur-Check'!$P$8:$P$13),0)</f>
        <v>0</v>
      </c>
      <c r="BA37" s="4">
        <f ca="1">IF($B37&gt;=15,AZ38+LOOKUP($B37,'Ihr Altersstruktur-Check'!$C$9:$C$14,'Ihr Altersstruktur-Check'!$O$8:$O$13)/LOOKUP($B37,'Ihr Altersstruktur-Check'!$C$9:$C$14,'Ihr Altersstruktur-Check'!$P$8:$P$13),0)</f>
        <v>0</v>
      </c>
      <c r="BB37" s="4">
        <f ca="1">IF($B37&gt;=15,BA38+LOOKUP($B37,'Ihr Altersstruktur-Check'!$C$9:$C$14,'Ihr Altersstruktur-Check'!$O$8:$O$13)/LOOKUP($B37,'Ihr Altersstruktur-Check'!$C$9:$C$14,'Ihr Altersstruktur-Check'!$P$8:$P$13),0)</f>
        <v>0</v>
      </c>
      <c r="BC37" s="4">
        <f ca="1">IF($B37&gt;=15,BB38+LOOKUP($B37,'Ihr Altersstruktur-Check'!$C$9:$C$14,'Ihr Altersstruktur-Check'!$O$8:$O$13)/LOOKUP($B37,'Ihr Altersstruktur-Check'!$C$9:$C$14,'Ihr Altersstruktur-Check'!$P$8:$P$13),0)</f>
        <v>0</v>
      </c>
      <c r="BD37" s="4">
        <f ca="1">IF($B37&gt;=15,BC38+LOOKUP($B37,'Ihr Altersstruktur-Check'!$C$9:$C$14,'Ihr Altersstruktur-Check'!$O$8:$O$13)/LOOKUP($B37,'Ihr Altersstruktur-Check'!$C$9:$C$14,'Ihr Altersstruktur-Check'!$P$8:$P$13),0)</f>
        <v>0</v>
      </c>
      <c r="BE37" s="4">
        <f ca="1">IF($B37&gt;=15,BD38+LOOKUP($B37,'Ihr Altersstruktur-Check'!$C$9:$C$14,'Ihr Altersstruktur-Check'!$O$8:$O$13)/LOOKUP($B37,'Ihr Altersstruktur-Check'!$C$9:$C$14,'Ihr Altersstruktur-Check'!$P$8:$P$13),0)</f>
        <v>0</v>
      </c>
      <c r="BF37" s="4"/>
      <c r="BG37" s="4"/>
    </row>
    <row r="38" spans="1:59" x14ac:dyDescent="0.25">
      <c r="A38">
        <v>1977</v>
      </c>
      <c r="B38">
        <f t="shared" ca="1" si="14"/>
        <v>43</v>
      </c>
      <c r="C38" s="4">
        <f>'Ihr Demografie-Check'!G17</f>
        <v>0</v>
      </c>
      <c r="D38" s="4">
        <f ca="1">IF($B38&gt;=15,C39+LOOKUP($B38,'Ihr Altersstruktur-Check'!$C$9:$C$14,'Ihr Altersstruktur-Check'!$O$8:$O$13)/LOOKUP($B38,'Ihr Altersstruktur-Check'!$C$9:$C$14,'Ihr Altersstruktur-Check'!$P$8:$P$13),0)</f>
        <v>100</v>
      </c>
      <c r="E38" s="4">
        <f ca="1">IF($B38&gt;=15,D39+LOOKUP($B38,'Ihr Altersstruktur-Check'!$C$9:$C$14,'Ihr Altersstruktur-Check'!$O$8:$O$13)/LOOKUP($B38,'Ihr Altersstruktur-Check'!$C$9:$C$14,'Ihr Altersstruktur-Check'!$P$8:$P$13),0)</f>
        <v>6</v>
      </c>
      <c r="F38" s="4">
        <f ca="1">IF($B38&gt;=15,E39+LOOKUP($B38,'Ihr Altersstruktur-Check'!$C$9:$C$14,'Ihr Altersstruktur-Check'!$O$8:$O$13)/LOOKUP($B38,'Ihr Altersstruktur-Check'!$C$9:$C$14,'Ihr Altersstruktur-Check'!$P$8:$P$13),0)</f>
        <v>5</v>
      </c>
      <c r="G38" s="4">
        <f ca="1">IF($B38&gt;=15,F39+LOOKUP($B38,'Ihr Altersstruktur-Check'!$C$9:$C$14,'Ihr Altersstruktur-Check'!$O$8:$O$13)/LOOKUP($B38,'Ihr Altersstruktur-Check'!$C$9:$C$14,'Ihr Altersstruktur-Check'!$P$8:$P$13),0)</f>
        <v>4</v>
      </c>
      <c r="H38" s="4">
        <f ca="1">IF($B38&gt;=15,G39+LOOKUP($B38,'Ihr Altersstruktur-Check'!$C$9:$C$14,'Ihr Altersstruktur-Check'!$O$8:$O$13)/LOOKUP($B38,'Ihr Altersstruktur-Check'!$C$9:$C$14,'Ihr Altersstruktur-Check'!$P$8:$P$13),0)</f>
        <v>3</v>
      </c>
      <c r="I38" s="4">
        <f ca="1">IF($B38&gt;=15,H39+LOOKUP($B38,'Ihr Altersstruktur-Check'!$C$9:$C$14,'Ihr Altersstruktur-Check'!$O$8:$O$13)/LOOKUP($B38,'Ihr Altersstruktur-Check'!$C$9:$C$14,'Ihr Altersstruktur-Check'!$P$8:$P$13),0)</f>
        <v>2</v>
      </c>
      <c r="J38" s="4">
        <f ca="1">IF($B38&gt;=15,I39+LOOKUP($B38,'Ihr Altersstruktur-Check'!$C$9:$C$14,'Ihr Altersstruktur-Check'!$O$8:$O$13)/LOOKUP($B38,'Ihr Altersstruktur-Check'!$C$9:$C$14,'Ihr Altersstruktur-Check'!$P$8:$P$13),0)</f>
        <v>1</v>
      </c>
      <c r="K38" s="4">
        <f ca="1">IF($B38&gt;=15,J39+LOOKUP($B38,'Ihr Altersstruktur-Check'!$C$9:$C$14,'Ihr Altersstruktur-Check'!$O$8:$O$13)/LOOKUP($B38,'Ihr Altersstruktur-Check'!$C$9:$C$14,'Ihr Altersstruktur-Check'!$P$8:$P$13),0)</f>
        <v>0</v>
      </c>
      <c r="L38" s="4">
        <f ca="1">IF($B38&gt;=15,K39+LOOKUP($B38,'Ihr Altersstruktur-Check'!$C$9:$C$14,'Ihr Altersstruktur-Check'!$O$8:$O$13)/LOOKUP($B38,'Ihr Altersstruktur-Check'!$C$9:$C$14,'Ihr Altersstruktur-Check'!$P$8:$P$13),0)</f>
        <v>0</v>
      </c>
      <c r="M38" s="4">
        <f ca="1">IF($B38&gt;=15,L39+LOOKUP($B38,'Ihr Altersstruktur-Check'!$C$9:$C$14,'Ihr Altersstruktur-Check'!$O$8:$O$13)/LOOKUP($B38,'Ihr Altersstruktur-Check'!$C$9:$C$14,'Ihr Altersstruktur-Check'!$P$8:$P$13),0)</f>
        <v>0</v>
      </c>
      <c r="N38" s="4">
        <f ca="1">IF($B38&gt;=15,M39+LOOKUP($B38,'Ihr Altersstruktur-Check'!$C$9:$C$14,'Ihr Altersstruktur-Check'!$O$8:$O$13)/LOOKUP($B38,'Ihr Altersstruktur-Check'!$C$9:$C$14,'Ihr Altersstruktur-Check'!$P$8:$P$13),0)</f>
        <v>5</v>
      </c>
      <c r="O38" s="4">
        <f ca="1">IF($B38&gt;=15,N39+LOOKUP($B38,'Ihr Altersstruktur-Check'!$C$9:$C$14,'Ihr Altersstruktur-Check'!$O$8:$O$13)/LOOKUP($B38,'Ihr Altersstruktur-Check'!$C$9:$C$14,'Ihr Altersstruktur-Check'!$P$8:$P$13),0)</f>
        <v>0</v>
      </c>
      <c r="P38" s="4">
        <f ca="1">IF($B38&gt;=15,O39+LOOKUP($B38,'Ihr Altersstruktur-Check'!$C$9:$C$14,'Ihr Altersstruktur-Check'!$O$8:$O$13)/LOOKUP($B38,'Ihr Altersstruktur-Check'!$C$9:$C$14,'Ihr Altersstruktur-Check'!$P$8:$P$13),0)</f>
        <v>0</v>
      </c>
      <c r="Q38" s="4">
        <f ca="1">IF($B38&gt;=15,P39+LOOKUP($B38,'Ihr Altersstruktur-Check'!$C$9:$C$14,'Ihr Altersstruktur-Check'!$O$8:$O$13)/LOOKUP($B38,'Ihr Altersstruktur-Check'!$C$9:$C$14,'Ihr Altersstruktur-Check'!$P$8:$P$13),0)</f>
        <v>0</v>
      </c>
      <c r="R38" s="4">
        <f ca="1">IF($B38&gt;=15,Q39+LOOKUP($B38,'Ihr Altersstruktur-Check'!$C$9:$C$14,'Ihr Altersstruktur-Check'!$O$8:$O$13)/LOOKUP($B38,'Ihr Altersstruktur-Check'!$C$9:$C$14,'Ihr Altersstruktur-Check'!$P$8:$P$13),0)</f>
        <v>0</v>
      </c>
      <c r="S38" s="4">
        <f ca="1">IF($B38&gt;=15,R39+LOOKUP($B38,'Ihr Altersstruktur-Check'!$C$9:$C$14,'Ihr Altersstruktur-Check'!$O$8:$O$13)/LOOKUP($B38,'Ihr Altersstruktur-Check'!$C$9:$C$14,'Ihr Altersstruktur-Check'!$P$8:$P$13),0)</f>
        <v>0</v>
      </c>
      <c r="T38" s="4">
        <f ca="1">IF($B38&gt;=15,S39+LOOKUP($B38,'Ihr Altersstruktur-Check'!$C$9:$C$14,'Ihr Altersstruktur-Check'!$O$8:$O$13)/LOOKUP($B38,'Ihr Altersstruktur-Check'!$C$9:$C$14,'Ihr Altersstruktur-Check'!$P$8:$P$13),0)</f>
        <v>0</v>
      </c>
      <c r="U38" s="4">
        <f ca="1">IF($B38&gt;=15,T39+LOOKUP($B38,'Ihr Altersstruktur-Check'!$C$9:$C$14,'Ihr Altersstruktur-Check'!$O$8:$O$13)/LOOKUP($B38,'Ihr Altersstruktur-Check'!$C$9:$C$14,'Ihr Altersstruktur-Check'!$P$8:$P$13),0)</f>
        <v>5</v>
      </c>
      <c r="V38" s="4">
        <f ca="1">IF($B38&gt;=15,U39+LOOKUP($B38,'Ihr Altersstruktur-Check'!$C$9:$C$14,'Ihr Altersstruktur-Check'!$O$8:$O$13)/LOOKUP($B38,'Ihr Altersstruktur-Check'!$C$9:$C$14,'Ihr Altersstruktur-Check'!$P$8:$P$13),0)</f>
        <v>1</v>
      </c>
      <c r="W38" s="4">
        <f ca="1">IF($B38&gt;=15,V39+LOOKUP($B38,'Ihr Altersstruktur-Check'!$C$9:$C$14,'Ihr Altersstruktur-Check'!$O$8:$O$13)/LOOKUP($B38,'Ihr Altersstruktur-Check'!$C$9:$C$14,'Ihr Altersstruktur-Check'!$P$8:$P$13),0)</f>
        <v>0</v>
      </c>
      <c r="X38" s="4">
        <f ca="1">IF($B38&gt;=15,W39+LOOKUP($B38,'Ihr Altersstruktur-Check'!$C$9:$C$14,'Ihr Altersstruktur-Check'!$O$8:$O$13)/LOOKUP($B38,'Ihr Altersstruktur-Check'!$C$9:$C$14,'Ihr Altersstruktur-Check'!$P$8:$P$13),0)</f>
        <v>0</v>
      </c>
      <c r="Y38" s="4">
        <f ca="1">IF($B38&gt;=15,X39+LOOKUP($B38,'Ihr Altersstruktur-Check'!$C$9:$C$14,'Ihr Altersstruktur-Check'!$O$8:$O$13)/LOOKUP($B38,'Ihr Altersstruktur-Check'!$C$9:$C$14,'Ihr Altersstruktur-Check'!$P$8:$P$13),0)</f>
        <v>0</v>
      </c>
      <c r="Z38" s="4">
        <f ca="1">IF($B38&gt;=15,Y39+LOOKUP($B38,'Ihr Altersstruktur-Check'!$C$9:$C$14,'Ihr Altersstruktur-Check'!$O$8:$O$13)/LOOKUP($B38,'Ihr Altersstruktur-Check'!$C$9:$C$14,'Ihr Altersstruktur-Check'!$P$8:$P$13),0)</f>
        <v>0</v>
      </c>
      <c r="AA38" s="4">
        <f ca="1">IF($B38&gt;=15,Z39+LOOKUP($B38,'Ihr Altersstruktur-Check'!$C$9:$C$14,'Ihr Altersstruktur-Check'!$O$8:$O$13)/LOOKUP($B38,'Ihr Altersstruktur-Check'!$C$9:$C$14,'Ihr Altersstruktur-Check'!$P$8:$P$13),0)</f>
        <v>0</v>
      </c>
      <c r="AB38" s="4">
        <f ca="1">IF($B38&gt;=15,AA39+LOOKUP($B38,'Ihr Altersstruktur-Check'!$C$9:$C$14,'Ihr Altersstruktur-Check'!$O$8:$O$13)/LOOKUP($B38,'Ihr Altersstruktur-Check'!$C$9:$C$14,'Ihr Altersstruktur-Check'!$P$8:$P$13),0)</f>
        <v>2</v>
      </c>
      <c r="AC38" s="4">
        <f ca="1">IF($B38&gt;=15,AB39+LOOKUP($B38,'Ihr Altersstruktur-Check'!$C$9:$C$14,'Ihr Altersstruktur-Check'!$O$8:$O$13)/LOOKUP($B38,'Ihr Altersstruktur-Check'!$C$9:$C$14,'Ihr Altersstruktur-Check'!$P$8:$P$13),0)</f>
        <v>0</v>
      </c>
      <c r="AD38" s="4">
        <f ca="1">IF($B38&gt;=15,AC39+LOOKUP($B38,'Ihr Altersstruktur-Check'!$C$9:$C$14,'Ihr Altersstruktur-Check'!$O$8:$O$13)/LOOKUP($B38,'Ihr Altersstruktur-Check'!$C$9:$C$14,'Ihr Altersstruktur-Check'!$P$8:$P$13),0)</f>
        <v>0</v>
      </c>
      <c r="AE38" s="4">
        <f ca="1">IF($B38&gt;=15,AD39+LOOKUP($B38,'Ihr Altersstruktur-Check'!$C$9:$C$14,'Ihr Altersstruktur-Check'!$O$8:$O$13)/LOOKUP($B38,'Ihr Altersstruktur-Check'!$C$9:$C$14,'Ihr Altersstruktur-Check'!$P$8:$P$13),0)</f>
        <v>5</v>
      </c>
      <c r="AF38" s="4">
        <f ca="1">IF($B38&gt;=15,AE39+LOOKUP($B38,'Ihr Altersstruktur-Check'!$C$9:$C$14,'Ihr Altersstruktur-Check'!$O$8:$O$13)/LOOKUP($B38,'Ihr Altersstruktur-Check'!$C$9:$C$14,'Ihr Altersstruktur-Check'!$P$8:$P$13),0)</f>
        <v>0</v>
      </c>
      <c r="AG38" s="4">
        <f ca="1">IF($B38&gt;=15,AF39+LOOKUP($B38,'Ihr Altersstruktur-Check'!$C$9:$C$14,'Ihr Altersstruktur-Check'!$O$8:$O$13)/LOOKUP($B38,'Ihr Altersstruktur-Check'!$C$9:$C$14,'Ihr Altersstruktur-Check'!$P$8:$P$13),0)</f>
        <v>0</v>
      </c>
      <c r="AH38" s="4">
        <f ca="1">IF($B38&gt;=15,AG39+LOOKUP($B38,'Ihr Altersstruktur-Check'!$C$9:$C$14,'Ihr Altersstruktur-Check'!$O$8:$O$13)/LOOKUP($B38,'Ihr Altersstruktur-Check'!$C$9:$C$14,'Ihr Altersstruktur-Check'!$P$8:$P$13),0)</f>
        <v>0</v>
      </c>
      <c r="AI38" s="4">
        <f ca="1">IF($B38&gt;=15,AH39+LOOKUP($B38,'Ihr Altersstruktur-Check'!$C$9:$C$14,'Ihr Altersstruktur-Check'!$O$8:$O$13)/LOOKUP($B38,'Ihr Altersstruktur-Check'!$C$9:$C$14,'Ihr Altersstruktur-Check'!$P$8:$P$13),0)</f>
        <v>0</v>
      </c>
      <c r="AJ38" s="4">
        <f ca="1">IF($B38&gt;=15,AI39+LOOKUP($B38,'Ihr Altersstruktur-Check'!$C$9:$C$14,'Ihr Altersstruktur-Check'!$O$8:$O$13)/LOOKUP($B38,'Ihr Altersstruktur-Check'!$C$9:$C$14,'Ihr Altersstruktur-Check'!$P$8:$P$13),0)</f>
        <v>0</v>
      </c>
      <c r="AK38" s="4">
        <f ca="1">IF($B38&gt;=15,AJ39+LOOKUP($B38,'Ihr Altersstruktur-Check'!$C$9:$C$14,'Ihr Altersstruktur-Check'!$O$8:$O$13)/LOOKUP($B38,'Ihr Altersstruktur-Check'!$C$9:$C$14,'Ihr Altersstruktur-Check'!$P$8:$P$13),0)</f>
        <v>0</v>
      </c>
      <c r="AL38" s="4">
        <f ca="1">IF($B38&gt;=15,AK39+LOOKUP($B38,'Ihr Altersstruktur-Check'!$C$9:$C$14,'Ihr Altersstruktur-Check'!$O$8:$O$13)/LOOKUP($B38,'Ihr Altersstruktur-Check'!$C$9:$C$14,'Ihr Altersstruktur-Check'!$P$8:$P$13),0)</f>
        <v>0</v>
      </c>
      <c r="AM38" s="4">
        <f ca="1">IF($B38&gt;=15,AL39+LOOKUP($B38,'Ihr Altersstruktur-Check'!$C$9:$C$14,'Ihr Altersstruktur-Check'!$O$8:$O$13)/LOOKUP($B38,'Ihr Altersstruktur-Check'!$C$9:$C$14,'Ihr Altersstruktur-Check'!$P$8:$P$13),0)</f>
        <v>0</v>
      </c>
      <c r="AN38" s="4">
        <f ca="1">IF($B38&gt;=15,AM39+LOOKUP($B38,'Ihr Altersstruktur-Check'!$C$9:$C$14,'Ihr Altersstruktur-Check'!$O$8:$O$13)/LOOKUP($B38,'Ihr Altersstruktur-Check'!$C$9:$C$14,'Ihr Altersstruktur-Check'!$P$8:$P$13),0)</f>
        <v>0</v>
      </c>
      <c r="AO38" s="4">
        <f ca="1">IF($B38&gt;=15,AN39+LOOKUP($B38,'Ihr Altersstruktur-Check'!$C$9:$C$14,'Ihr Altersstruktur-Check'!$O$8:$O$13)/LOOKUP($B38,'Ihr Altersstruktur-Check'!$C$9:$C$14,'Ihr Altersstruktur-Check'!$P$8:$P$13),0)</f>
        <v>0</v>
      </c>
      <c r="AP38" s="4">
        <f ca="1">IF($B38&gt;=15,AO39+LOOKUP($B38,'Ihr Altersstruktur-Check'!$C$9:$C$14,'Ihr Altersstruktur-Check'!$O$8:$O$13)/LOOKUP($B38,'Ihr Altersstruktur-Check'!$C$9:$C$14,'Ihr Altersstruktur-Check'!$P$8:$P$13),0)</f>
        <v>0</v>
      </c>
      <c r="AQ38" s="4">
        <f ca="1">IF($B38&gt;=15,AP39+LOOKUP($B38,'Ihr Altersstruktur-Check'!$C$9:$C$14,'Ihr Altersstruktur-Check'!$O$8:$O$13)/LOOKUP($B38,'Ihr Altersstruktur-Check'!$C$9:$C$14,'Ihr Altersstruktur-Check'!$P$8:$P$13),0)</f>
        <v>0</v>
      </c>
      <c r="AR38" s="4">
        <f ca="1">IF($B38&gt;=15,AQ39+LOOKUP($B38,'Ihr Altersstruktur-Check'!$C$9:$C$14,'Ihr Altersstruktur-Check'!$O$8:$O$13)/LOOKUP($B38,'Ihr Altersstruktur-Check'!$C$9:$C$14,'Ihr Altersstruktur-Check'!$P$8:$P$13),0)</f>
        <v>0</v>
      </c>
      <c r="AS38" s="4">
        <f ca="1">IF($B38&gt;=15,AR39+LOOKUP($B38,'Ihr Altersstruktur-Check'!$C$9:$C$14,'Ihr Altersstruktur-Check'!$O$8:$O$13)/LOOKUP($B38,'Ihr Altersstruktur-Check'!$C$9:$C$14,'Ihr Altersstruktur-Check'!$P$8:$P$13),0)</f>
        <v>0</v>
      </c>
      <c r="AT38" s="4">
        <f ca="1">IF($B38&gt;=15,AS39+LOOKUP($B38,'Ihr Altersstruktur-Check'!$C$9:$C$14,'Ihr Altersstruktur-Check'!$O$8:$O$13)/LOOKUP($B38,'Ihr Altersstruktur-Check'!$C$9:$C$14,'Ihr Altersstruktur-Check'!$P$8:$P$13),0)</f>
        <v>0</v>
      </c>
      <c r="AU38" s="4">
        <f ca="1">IF($B38&gt;=15,AT39+LOOKUP($B38,'Ihr Altersstruktur-Check'!$C$9:$C$14,'Ihr Altersstruktur-Check'!$O$8:$O$13)/LOOKUP($B38,'Ihr Altersstruktur-Check'!$C$9:$C$14,'Ihr Altersstruktur-Check'!$P$8:$P$13),0)</f>
        <v>0</v>
      </c>
      <c r="AV38" s="4">
        <f ca="1">IF($B38&gt;=15,AU39+LOOKUP($B38,'Ihr Altersstruktur-Check'!$C$9:$C$14,'Ihr Altersstruktur-Check'!$O$8:$O$13)/LOOKUP($B38,'Ihr Altersstruktur-Check'!$C$9:$C$14,'Ihr Altersstruktur-Check'!$P$8:$P$13),0)</f>
        <v>0</v>
      </c>
      <c r="AW38" s="4">
        <f ca="1">IF($B38&gt;=15,AV39+LOOKUP($B38,'Ihr Altersstruktur-Check'!$C$9:$C$14,'Ihr Altersstruktur-Check'!$O$8:$O$13)/LOOKUP($B38,'Ihr Altersstruktur-Check'!$C$9:$C$14,'Ihr Altersstruktur-Check'!$P$8:$P$13),0)</f>
        <v>0</v>
      </c>
      <c r="AX38" s="4">
        <f ca="1">IF($B38&gt;=15,AW39+LOOKUP($B38,'Ihr Altersstruktur-Check'!$C$9:$C$14,'Ihr Altersstruktur-Check'!$O$8:$O$13)/LOOKUP($B38,'Ihr Altersstruktur-Check'!$C$9:$C$14,'Ihr Altersstruktur-Check'!$P$8:$P$13),0)</f>
        <v>0</v>
      </c>
      <c r="AY38" s="4">
        <f ca="1">IF($B38&gt;=15,AX39+LOOKUP($B38,'Ihr Altersstruktur-Check'!$C$9:$C$14,'Ihr Altersstruktur-Check'!$O$8:$O$13)/LOOKUP($B38,'Ihr Altersstruktur-Check'!$C$9:$C$14,'Ihr Altersstruktur-Check'!$P$8:$P$13),0)</f>
        <v>0</v>
      </c>
      <c r="AZ38" s="4">
        <f ca="1">IF($B38&gt;=15,AY39+LOOKUP($B38,'Ihr Altersstruktur-Check'!$C$9:$C$14,'Ihr Altersstruktur-Check'!$O$8:$O$13)/LOOKUP($B38,'Ihr Altersstruktur-Check'!$C$9:$C$14,'Ihr Altersstruktur-Check'!$P$8:$P$13),0)</f>
        <v>0</v>
      </c>
      <c r="BA38" s="4">
        <f ca="1">IF($B38&gt;=15,AZ39+LOOKUP($B38,'Ihr Altersstruktur-Check'!$C$9:$C$14,'Ihr Altersstruktur-Check'!$O$8:$O$13)/LOOKUP($B38,'Ihr Altersstruktur-Check'!$C$9:$C$14,'Ihr Altersstruktur-Check'!$P$8:$P$13),0)</f>
        <v>0</v>
      </c>
      <c r="BB38" s="4">
        <f ca="1">IF($B38&gt;=15,BA39+LOOKUP($B38,'Ihr Altersstruktur-Check'!$C$9:$C$14,'Ihr Altersstruktur-Check'!$O$8:$O$13)/LOOKUP($B38,'Ihr Altersstruktur-Check'!$C$9:$C$14,'Ihr Altersstruktur-Check'!$P$8:$P$13),0)</f>
        <v>0</v>
      </c>
      <c r="BC38" s="4">
        <f ca="1">IF($B38&gt;=15,BB39+LOOKUP($B38,'Ihr Altersstruktur-Check'!$C$9:$C$14,'Ihr Altersstruktur-Check'!$O$8:$O$13)/LOOKUP($B38,'Ihr Altersstruktur-Check'!$C$9:$C$14,'Ihr Altersstruktur-Check'!$P$8:$P$13),0)</f>
        <v>0</v>
      </c>
      <c r="BD38" s="4">
        <f ca="1">IF($B38&gt;=15,BC39+LOOKUP($B38,'Ihr Altersstruktur-Check'!$C$9:$C$14,'Ihr Altersstruktur-Check'!$O$8:$O$13)/LOOKUP($B38,'Ihr Altersstruktur-Check'!$C$9:$C$14,'Ihr Altersstruktur-Check'!$P$8:$P$13),0)</f>
        <v>0</v>
      </c>
      <c r="BE38" s="4">
        <f ca="1">IF($B38&gt;=15,BD39+LOOKUP($B38,'Ihr Altersstruktur-Check'!$C$9:$C$14,'Ihr Altersstruktur-Check'!$O$8:$O$13)/LOOKUP($B38,'Ihr Altersstruktur-Check'!$C$9:$C$14,'Ihr Altersstruktur-Check'!$P$8:$P$13),0)</f>
        <v>0</v>
      </c>
      <c r="BF38" s="4"/>
      <c r="BG38" s="4"/>
    </row>
    <row r="39" spans="1:59" x14ac:dyDescent="0.25">
      <c r="A39">
        <v>1978</v>
      </c>
      <c r="B39">
        <f t="shared" ca="1" si="14"/>
        <v>42</v>
      </c>
      <c r="C39" s="4">
        <f>'Ihr Demografie-Check'!G16</f>
        <v>100</v>
      </c>
      <c r="D39" s="4">
        <f ca="1">IF($B39&gt;=15,C40+LOOKUP($B39,'Ihr Altersstruktur-Check'!$C$9:$C$14,'Ihr Altersstruktur-Check'!$O$8:$O$13)/LOOKUP($B39,'Ihr Altersstruktur-Check'!$C$9:$C$14,'Ihr Altersstruktur-Check'!$P$8:$P$13),0)</f>
        <v>6</v>
      </c>
      <c r="E39" s="4">
        <f ca="1">IF($B39&gt;=15,D40+LOOKUP($B39,'Ihr Altersstruktur-Check'!$C$9:$C$14,'Ihr Altersstruktur-Check'!$O$8:$O$13)/LOOKUP($B39,'Ihr Altersstruktur-Check'!$C$9:$C$14,'Ihr Altersstruktur-Check'!$P$8:$P$13),0)</f>
        <v>5</v>
      </c>
      <c r="F39" s="4">
        <f ca="1">IF($B39&gt;=15,E40+LOOKUP($B39,'Ihr Altersstruktur-Check'!$C$9:$C$14,'Ihr Altersstruktur-Check'!$O$8:$O$13)/LOOKUP($B39,'Ihr Altersstruktur-Check'!$C$9:$C$14,'Ihr Altersstruktur-Check'!$P$8:$P$13),0)</f>
        <v>4</v>
      </c>
      <c r="G39" s="4">
        <f ca="1">IF($B39&gt;=15,F40+LOOKUP($B39,'Ihr Altersstruktur-Check'!$C$9:$C$14,'Ihr Altersstruktur-Check'!$O$8:$O$13)/LOOKUP($B39,'Ihr Altersstruktur-Check'!$C$9:$C$14,'Ihr Altersstruktur-Check'!$P$8:$P$13),0)</f>
        <v>3</v>
      </c>
      <c r="H39" s="4">
        <f ca="1">IF($B39&gt;=15,G40+LOOKUP($B39,'Ihr Altersstruktur-Check'!$C$9:$C$14,'Ihr Altersstruktur-Check'!$O$8:$O$13)/LOOKUP($B39,'Ihr Altersstruktur-Check'!$C$9:$C$14,'Ihr Altersstruktur-Check'!$P$8:$P$13),0)</f>
        <v>2</v>
      </c>
      <c r="I39" s="4">
        <f ca="1">IF($B39&gt;=15,H40+LOOKUP($B39,'Ihr Altersstruktur-Check'!$C$9:$C$14,'Ihr Altersstruktur-Check'!$O$8:$O$13)/LOOKUP($B39,'Ihr Altersstruktur-Check'!$C$9:$C$14,'Ihr Altersstruktur-Check'!$P$8:$P$13),0)</f>
        <v>1</v>
      </c>
      <c r="J39" s="4">
        <f ca="1">IF($B39&gt;=15,I40+LOOKUP($B39,'Ihr Altersstruktur-Check'!$C$9:$C$14,'Ihr Altersstruktur-Check'!$O$8:$O$13)/LOOKUP($B39,'Ihr Altersstruktur-Check'!$C$9:$C$14,'Ihr Altersstruktur-Check'!$P$8:$P$13),0)</f>
        <v>0</v>
      </c>
      <c r="K39" s="4">
        <f ca="1">IF($B39&gt;=15,J40+LOOKUP($B39,'Ihr Altersstruktur-Check'!$C$9:$C$14,'Ihr Altersstruktur-Check'!$O$8:$O$13)/LOOKUP($B39,'Ihr Altersstruktur-Check'!$C$9:$C$14,'Ihr Altersstruktur-Check'!$P$8:$P$13),0)</f>
        <v>0</v>
      </c>
      <c r="L39" s="4">
        <f ca="1">IF($B39&gt;=15,K40+LOOKUP($B39,'Ihr Altersstruktur-Check'!$C$9:$C$14,'Ihr Altersstruktur-Check'!$O$8:$O$13)/LOOKUP($B39,'Ihr Altersstruktur-Check'!$C$9:$C$14,'Ihr Altersstruktur-Check'!$P$8:$P$13),0)</f>
        <v>0</v>
      </c>
      <c r="M39" s="4">
        <f ca="1">IF($B39&gt;=15,L40+LOOKUP($B39,'Ihr Altersstruktur-Check'!$C$9:$C$14,'Ihr Altersstruktur-Check'!$O$8:$O$13)/LOOKUP($B39,'Ihr Altersstruktur-Check'!$C$9:$C$14,'Ihr Altersstruktur-Check'!$P$8:$P$13),0)</f>
        <v>5</v>
      </c>
      <c r="N39" s="4">
        <f ca="1">IF($B39&gt;=15,M40+LOOKUP($B39,'Ihr Altersstruktur-Check'!$C$9:$C$14,'Ihr Altersstruktur-Check'!$O$8:$O$13)/LOOKUP($B39,'Ihr Altersstruktur-Check'!$C$9:$C$14,'Ihr Altersstruktur-Check'!$P$8:$P$13),0)</f>
        <v>0</v>
      </c>
      <c r="O39" s="4">
        <f ca="1">IF($B39&gt;=15,N40+LOOKUP($B39,'Ihr Altersstruktur-Check'!$C$9:$C$14,'Ihr Altersstruktur-Check'!$O$8:$O$13)/LOOKUP($B39,'Ihr Altersstruktur-Check'!$C$9:$C$14,'Ihr Altersstruktur-Check'!$P$8:$P$13),0)</f>
        <v>0</v>
      </c>
      <c r="P39" s="4">
        <f ca="1">IF($B39&gt;=15,O40+LOOKUP($B39,'Ihr Altersstruktur-Check'!$C$9:$C$14,'Ihr Altersstruktur-Check'!$O$8:$O$13)/LOOKUP($B39,'Ihr Altersstruktur-Check'!$C$9:$C$14,'Ihr Altersstruktur-Check'!$P$8:$P$13),0)</f>
        <v>0</v>
      </c>
      <c r="Q39" s="4">
        <f ca="1">IF($B39&gt;=15,P40+LOOKUP($B39,'Ihr Altersstruktur-Check'!$C$9:$C$14,'Ihr Altersstruktur-Check'!$O$8:$O$13)/LOOKUP($B39,'Ihr Altersstruktur-Check'!$C$9:$C$14,'Ihr Altersstruktur-Check'!$P$8:$P$13),0)</f>
        <v>0</v>
      </c>
      <c r="R39" s="4">
        <f ca="1">IF($B39&gt;=15,Q40+LOOKUP($B39,'Ihr Altersstruktur-Check'!$C$9:$C$14,'Ihr Altersstruktur-Check'!$O$8:$O$13)/LOOKUP($B39,'Ihr Altersstruktur-Check'!$C$9:$C$14,'Ihr Altersstruktur-Check'!$P$8:$P$13),0)</f>
        <v>0</v>
      </c>
      <c r="S39" s="4">
        <f ca="1">IF($B39&gt;=15,R40+LOOKUP($B39,'Ihr Altersstruktur-Check'!$C$9:$C$14,'Ihr Altersstruktur-Check'!$O$8:$O$13)/LOOKUP($B39,'Ihr Altersstruktur-Check'!$C$9:$C$14,'Ihr Altersstruktur-Check'!$P$8:$P$13),0)</f>
        <v>0</v>
      </c>
      <c r="T39" s="4">
        <f ca="1">IF($B39&gt;=15,S40+LOOKUP($B39,'Ihr Altersstruktur-Check'!$C$9:$C$14,'Ihr Altersstruktur-Check'!$O$8:$O$13)/LOOKUP($B39,'Ihr Altersstruktur-Check'!$C$9:$C$14,'Ihr Altersstruktur-Check'!$P$8:$P$13),0)</f>
        <v>5</v>
      </c>
      <c r="U39" s="4">
        <f ca="1">IF($B39&gt;=15,T40+LOOKUP($B39,'Ihr Altersstruktur-Check'!$C$9:$C$14,'Ihr Altersstruktur-Check'!$O$8:$O$13)/LOOKUP($B39,'Ihr Altersstruktur-Check'!$C$9:$C$14,'Ihr Altersstruktur-Check'!$P$8:$P$13),0)</f>
        <v>1</v>
      </c>
      <c r="V39" s="4">
        <f ca="1">IF($B39&gt;=15,U40+LOOKUP($B39,'Ihr Altersstruktur-Check'!$C$9:$C$14,'Ihr Altersstruktur-Check'!$O$8:$O$13)/LOOKUP($B39,'Ihr Altersstruktur-Check'!$C$9:$C$14,'Ihr Altersstruktur-Check'!$P$8:$P$13),0)</f>
        <v>0</v>
      </c>
      <c r="W39" s="4">
        <f ca="1">IF($B39&gt;=15,V40+LOOKUP($B39,'Ihr Altersstruktur-Check'!$C$9:$C$14,'Ihr Altersstruktur-Check'!$O$8:$O$13)/LOOKUP($B39,'Ihr Altersstruktur-Check'!$C$9:$C$14,'Ihr Altersstruktur-Check'!$P$8:$P$13),0)</f>
        <v>0</v>
      </c>
      <c r="X39" s="4">
        <f ca="1">IF($B39&gt;=15,W40+LOOKUP($B39,'Ihr Altersstruktur-Check'!$C$9:$C$14,'Ihr Altersstruktur-Check'!$O$8:$O$13)/LOOKUP($B39,'Ihr Altersstruktur-Check'!$C$9:$C$14,'Ihr Altersstruktur-Check'!$P$8:$P$13),0)</f>
        <v>0</v>
      </c>
      <c r="Y39" s="4">
        <f ca="1">IF($B39&gt;=15,X40+LOOKUP($B39,'Ihr Altersstruktur-Check'!$C$9:$C$14,'Ihr Altersstruktur-Check'!$O$8:$O$13)/LOOKUP($B39,'Ihr Altersstruktur-Check'!$C$9:$C$14,'Ihr Altersstruktur-Check'!$P$8:$P$13),0)</f>
        <v>0</v>
      </c>
      <c r="Z39" s="4">
        <f ca="1">IF($B39&gt;=15,Y40+LOOKUP($B39,'Ihr Altersstruktur-Check'!$C$9:$C$14,'Ihr Altersstruktur-Check'!$O$8:$O$13)/LOOKUP($B39,'Ihr Altersstruktur-Check'!$C$9:$C$14,'Ihr Altersstruktur-Check'!$P$8:$P$13),0)</f>
        <v>0</v>
      </c>
      <c r="AA39" s="4">
        <f ca="1">IF($B39&gt;=15,Z40+LOOKUP($B39,'Ihr Altersstruktur-Check'!$C$9:$C$14,'Ihr Altersstruktur-Check'!$O$8:$O$13)/LOOKUP($B39,'Ihr Altersstruktur-Check'!$C$9:$C$14,'Ihr Altersstruktur-Check'!$P$8:$P$13),0)</f>
        <v>2</v>
      </c>
      <c r="AB39" s="4">
        <f ca="1">IF($B39&gt;=15,AA40+LOOKUP($B39,'Ihr Altersstruktur-Check'!$C$9:$C$14,'Ihr Altersstruktur-Check'!$O$8:$O$13)/LOOKUP($B39,'Ihr Altersstruktur-Check'!$C$9:$C$14,'Ihr Altersstruktur-Check'!$P$8:$P$13),0)</f>
        <v>0</v>
      </c>
      <c r="AC39" s="4">
        <f ca="1">IF($B39&gt;=15,AB40+LOOKUP($B39,'Ihr Altersstruktur-Check'!$C$9:$C$14,'Ihr Altersstruktur-Check'!$O$8:$O$13)/LOOKUP($B39,'Ihr Altersstruktur-Check'!$C$9:$C$14,'Ihr Altersstruktur-Check'!$P$8:$P$13),0)</f>
        <v>0</v>
      </c>
      <c r="AD39" s="4">
        <f ca="1">IF($B39&gt;=15,AC40+LOOKUP($B39,'Ihr Altersstruktur-Check'!$C$9:$C$14,'Ihr Altersstruktur-Check'!$O$8:$O$13)/LOOKUP($B39,'Ihr Altersstruktur-Check'!$C$9:$C$14,'Ihr Altersstruktur-Check'!$P$8:$P$13),0)</f>
        <v>5</v>
      </c>
      <c r="AE39" s="4">
        <f ca="1">IF($B39&gt;=15,AD40+LOOKUP($B39,'Ihr Altersstruktur-Check'!$C$9:$C$14,'Ihr Altersstruktur-Check'!$O$8:$O$13)/LOOKUP($B39,'Ihr Altersstruktur-Check'!$C$9:$C$14,'Ihr Altersstruktur-Check'!$P$8:$P$13),0)</f>
        <v>0</v>
      </c>
      <c r="AF39" s="4">
        <f ca="1">IF($B39&gt;=15,AE40+LOOKUP($B39,'Ihr Altersstruktur-Check'!$C$9:$C$14,'Ihr Altersstruktur-Check'!$O$8:$O$13)/LOOKUP($B39,'Ihr Altersstruktur-Check'!$C$9:$C$14,'Ihr Altersstruktur-Check'!$P$8:$P$13),0)</f>
        <v>0</v>
      </c>
      <c r="AG39" s="4">
        <f ca="1">IF($B39&gt;=15,AF40+LOOKUP($B39,'Ihr Altersstruktur-Check'!$C$9:$C$14,'Ihr Altersstruktur-Check'!$O$8:$O$13)/LOOKUP($B39,'Ihr Altersstruktur-Check'!$C$9:$C$14,'Ihr Altersstruktur-Check'!$P$8:$P$13),0)</f>
        <v>0</v>
      </c>
      <c r="AH39" s="4">
        <f ca="1">IF($B39&gt;=15,AG40+LOOKUP($B39,'Ihr Altersstruktur-Check'!$C$9:$C$14,'Ihr Altersstruktur-Check'!$O$8:$O$13)/LOOKUP($B39,'Ihr Altersstruktur-Check'!$C$9:$C$14,'Ihr Altersstruktur-Check'!$P$8:$P$13),0)</f>
        <v>0</v>
      </c>
      <c r="AI39" s="4">
        <f ca="1">IF($B39&gt;=15,AH40+LOOKUP($B39,'Ihr Altersstruktur-Check'!$C$9:$C$14,'Ihr Altersstruktur-Check'!$O$8:$O$13)/LOOKUP($B39,'Ihr Altersstruktur-Check'!$C$9:$C$14,'Ihr Altersstruktur-Check'!$P$8:$P$13),0)</f>
        <v>0</v>
      </c>
      <c r="AJ39" s="4">
        <f ca="1">IF($B39&gt;=15,AI40+LOOKUP($B39,'Ihr Altersstruktur-Check'!$C$9:$C$14,'Ihr Altersstruktur-Check'!$O$8:$O$13)/LOOKUP($B39,'Ihr Altersstruktur-Check'!$C$9:$C$14,'Ihr Altersstruktur-Check'!$P$8:$P$13),0)</f>
        <v>0</v>
      </c>
      <c r="AK39" s="4">
        <f ca="1">IF($B39&gt;=15,AJ40+LOOKUP($B39,'Ihr Altersstruktur-Check'!$C$9:$C$14,'Ihr Altersstruktur-Check'!$O$8:$O$13)/LOOKUP($B39,'Ihr Altersstruktur-Check'!$C$9:$C$14,'Ihr Altersstruktur-Check'!$P$8:$P$13),0)</f>
        <v>0</v>
      </c>
      <c r="AL39" s="4">
        <f ca="1">IF($B39&gt;=15,AK40+LOOKUP($B39,'Ihr Altersstruktur-Check'!$C$9:$C$14,'Ihr Altersstruktur-Check'!$O$8:$O$13)/LOOKUP($B39,'Ihr Altersstruktur-Check'!$C$9:$C$14,'Ihr Altersstruktur-Check'!$P$8:$P$13),0)</f>
        <v>0</v>
      </c>
      <c r="AM39" s="4">
        <f ca="1">IF($B39&gt;=15,AL40+LOOKUP($B39,'Ihr Altersstruktur-Check'!$C$9:$C$14,'Ihr Altersstruktur-Check'!$O$8:$O$13)/LOOKUP($B39,'Ihr Altersstruktur-Check'!$C$9:$C$14,'Ihr Altersstruktur-Check'!$P$8:$P$13),0)</f>
        <v>0</v>
      </c>
      <c r="AN39" s="4">
        <f ca="1">IF($B39&gt;=15,AM40+LOOKUP($B39,'Ihr Altersstruktur-Check'!$C$9:$C$14,'Ihr Altersstruktur-Check'!$O$8:$O$13)/LOOKUP($B39,'Ihr Altersstruktur-Check'!$C$9:$C$14,'Ihr Altersstruktur-Check'!$P$8:$P$13),0)</f>
        <v>0</v>
      </c>
      <c r="AO39" s="4">
        <f ca="1">IF($B39&gt;=15,AN40+LOOKUP($B39,'Ihr Altersstruktur-Check'!$C$9:$C$14,'Ihr Altersstruktur-Check'!$O$8:$O$13)/LOOKUP($B39,'Ihr Altersstruktur-Check'!$C$9:$C$14,'Ihr Altersstruktur-Check'!$P$8:$P$13),0)</f>
        <v>0</v>
      </c>
      <c r="AP39" s="4">
        <f ca="1">IF($B39&gt;=15,AO40+LOOKUP($B39,'Ihr Altersstruktur-Check'!$C$9:$C$14,'Ihr Altersstruktur-Check'!$O$8:$O$13)/LOOKUP($B39,'Ihr Altersstruktur-Check'!$C$9:$C$14,'Ihr Altersstruktur-Check'!$P$8:$P$13),0)</f>
        <v>0</v>
      </c>
      <c r="AQ39" s="4">
        <f ca="1">IF($B39&gt;=15,AP40+LOOKUP($B39,'Ihr Altersstruktur-Check'!$C$9:$C$14,'Ihr Altersstruktur-Check'!$O$8:$O$13)/LOOKUP($B39,'Ihr Altersstruktur-Check'!$C$9:$C$14,'Ihr Altersstruktur-Check'!$P$8:$P$13),0)</f>
        <v>0</v>
      </c>
      <c r="AR39" s="4">
        <f ca="1">IF($B39&gt;=15,AQ40+LOOKUP($B39,'Ihr Altersstruktur-Check'!$C$9:$C$14,'Ihr Altersstruktur-Check'!$O$8:$O$13)/LOOKUP($B39,'Ihr Altersstruktur-Check'!$C$9:$C$14,'Ihr Altersstruktur-Check'!$P$8:$P$13),0)</f>
        <v>0</v>
      </c>
      <c r="AS39" s="4">
        <f ca="1">IF($B39&gt;=15,AR40+LOOKUP($B39,'Ihr Altersstruktur-Check'!$C$9:$C$14,'Ihr Altersstruktur-Check'!$O$8:$O$13)/LOOKUP($B39,'Ihr Altersstruktur-Check'!$C$9:$C$14,'Ihr Altersstruktur-Check'!$P$8:$P$13),0)</f>
        <v>0</v>
      </c>
      <c r="AT39" s="4">
        <f ca="1">IF($B39&gt;=15,AS40+LOOKUP($B39,'Ihr Altersstruktur-Check'!$C$9:$C$14,'Ihr Altersstruktur-Check'!$O$8:$O$13)/LOOKUP($B39,'Ihr Altersstruktur-Check'!$C$9:$C$14,'Ihr Altersstruktur-Check'!$P$8:$P$13),0)</f>
        <v>0</v>
      </c>
      <c r="AU39" s="4">
        <f ca="1">IF($B39&gt;=15,AT40+LOOKUP($B39,'Ihr Altersstruktur-Check'!$C$9:$C$14,'Ihr Altersstruktur-Check'!$O$8:$O$13)/LOOKUP($B39,'Ihr Altersstruktur-Check'!$C$9:$C$14,'Ihr Altersstruktur-Check'!$P$8:$P$13),0)</f>
        <v>0</v>
      </c>
      <c r="AV39" s="4">
        <f ca="1">IF($B39&gt;=15,AU40+LOOKUP($B39,'Ihr Altersstruktur-Check'!$C$9:$C$14,'Ihr Altersstruktur-Check'!$O$8:$O$13)/LOOKUP($B39,'Ihr Altersstruktur-Check'!$C$9:$C$14,'Ihr Altersstruktur-Check'!$P$8:$P$13),0)</f>
        <v>0</v>
      </c>
      <c r="AW39" s="4">
        <f ca="1">IF($B39&gt;=15,AV40+LOOKUP($B39,'Ihr Altersstruktur-Check'!$C$9:$C$14,'Ihr Altersstruktur-Check'!$O$8:$O$13)/LOOKUP($B39,'Ihr Altersstruktur-Check'!$C$9:$C$14,'Ihr Altersstruktur-Check'!$P$8:$P$13),0)</f>
        <v>0</v>
      </c>
      <c r="AX39" s="4">
        <f ca="1">IF($B39&gt;=15,AW40+LOOKUP($B39,'Ihr Altersstruktur-Check'!$C$9:$C$14,'Ihr Altersstruktur-Check'!$O$8:$O$13)/LOOKUP($B39,'Ihr Altersstruktur-Check'!$C$9:$C$14,'Ihr Altersstruktur-Check'!$P$8:$P$13),0)</f>
        <v>0</v>
      </c>
      <c r="AY39" s="4">
        <f ca="1">IF($B39&gt;=15,AX40+LOOKUP($B39,'Ihr Altersstruktur-Check'!$C$9:$C$14,'Ihr Altersstruktur-Check'!$O$8:$O$13)/LOOKUP($B39,'Ihr Altersstruktur-Check'!$C$9:$C$14,'Ihr Altersstruktur-Check'!$P$8:$P$13),0)</f>
        <v>0</v>
      </c>
      <c r="AZ39" s="4">
        <f ca="1">IF($B39&gt;=15,AY40+LOOKUP($B39,'Ihr Altersstruktur-Check'!$C$9:$C$14,'Ihr Altersstruktur-Check'!$O$8:$O$13)/LOOKUP($B39,'Ihr Altersstruktur-Check'!$C$9:$C$14,'Ihr Altersstruktur-Check'!$P$8:$P$13),0)</f>
        <v>0</v>
      </c>
      <c r="BA39" s="4">
        <f ca="1">IF($B39&gt;=15,AZ40+LOOKUP($B39,'Ihr Altersstruktur-Check'!$C$9:$C$14,'Ihr Altersstruktur-Check'!$O$8:$O$13)/LOOKUP($B39,'Ihr Altersstruktur-Check'!$C$9:$C$14,'Ihr Altersstruktur-Check'!$P$8:$P$13),0)</f>
        <v>0</v>
      </c>
      <c r="BB39" s="4">
        <f ca="1">IF($B39&gt;=15,BA40+LOOKUP($B39,'Ihr Altersstruktur-Check'!$C$9:$C$14,'Ihr Altersstruktur-Check'!$O$8:$O$13)/LOOKUP($B39,'Ihr Altersstruktur-Check'!$C$9:$C$14,'Ihr Altersstruktur-Check'!$P$8:$P$13),0)</f>
        <v>0</v>
      </c>
      <c r="BC39" s="4">
        <f ca="1">IF($B39&gt;=15,BB40+LOOKUP($B39,'Ihr Altersstruktur-Check'!$C$9:$C$14,'Ihr Altersstruktur-Check'!$O$8:$O$13)/LOOKUP($B39,'Ihr Altersstruktur-Check'!$C$9:$C$14,'Ihr Altersstruktur-Check'!$P$8:$P$13),0)</f>
        <v>0</v>
      </c>
      <c r="BD39" s="4">
        <f ca="1">IF($B39&gt;=15,BC40+LOOKUP($B39,'Ihr Altersstruktur-Check'!$C$9:$C$14,'Ihr Altersstruktur-Check'!$O$8:$O$13)/LOOKUP($B39,'Ihr Altersstruktur-Check'!$C$9:$C$14,'Ihr Altersstruktur-Check'!$P$8:$P$13),0)</f>
        <v>0</v>
      </c>
      <c r="BE39" s="4">
        <f ca="1">IF($B39&gt;=15,BD40+LOOKUP($B39,'Ihr Altersstruktur-Check'!$C$9:$C$14,'Ihr Altersstruktur-Check'!$O$8:$O$13)/LOOKUP($B39,'Ihr Altersstruktur-Check'!$C$9:$C$14,'Ihr Altersstruktur-Check'!$P$8:$P$13),0)</f>
        <v>0</v>
      </c>
      <c r="BF39" s="4"/>
      <c r="BG39" s="4"/>
    </row>
    <row r="40" spans="1:59" x14ac:dyDescent="0.25">
      <c r="A40">
        <v>1979</v>
      </c>
      <c r="B40">
        <f t="shared" ca="1" si="14"/>
        <v>41</v>
      </c>
      <c r="C40" s="4">
        <f>'Ihr Demografie-Check'!G15</f>
        <v>6</v>
      </c>
      <c r="D40" s="4">
        <f ca="1">IF($B40&gt;=15,C41+LOOKUP($B40,'Ihr Altersstruktur-Check'!$C$9:$C$14,'Ihr Altersstruktur-Check'!$O$8:$O$13)/LOOKUP($B40,'Ihr Altersstruktur-Check'!$C$9:$C$14,'Ihr Altersstruktur-Check'!$P$8:$P$13),0)</f>
        <v>5</v>
      </c>
      <c r="E40" s="4">
        <f ca="1">IF($B40&gt;=15,D41+LOOKUP($B40,'Ihr Altersstruktur-Check'!$C$9:$C$14,'Ihr Altersstruktur-Check'!$O$8:$O$13)/LOOKUP($B40,'Ihr Altersstruktur-Check'!$C$9:$C$14,'Ihr Altersstruktur-Check'!$P$8:$P$13),0)</f>
        <v>4</v>
      </c>
      <c r="F40" s="4">
        <f ca="1">IF($B40&gt;=15,E41+LOOKUP($B40,'Ihr Altersstruktur-Check'!$C$9:$C$14,'Ihr Altersstruktur-Check'!$O$8:$O$13)/LOOKUP($B40,'Ihr Altersstruktur-Check'!$C$9:$C$14,'Ihr Altersstruktur-Check'!$P$8:$P$13),0)</f>
        <v>3</v>
      </c>
      <c r="G40" s="4">
        <f ca="1">IF($B40&gt;=15,F41+LOOKUP($B40,'Ihr Altersstruktur-Check'!$C$9:$C$14,'Ihr Altersstruktur-Check'!$O$8:$O$13)/LOOKUP($B40,'Ihr Altersstruktur-Check'!$C$9:$C$14,'Ihr Altersstruktur-Check'!$P$8:$P$13),0)</f>
        <v>2</v>
      </c>
      <c r="H40" s="4">
        <f ca="1">IF($B40&gt;=15,G41+LOOKUP($B40,'Ihr Altersstruktur-Check'!$C$9:$C$14,'Ihr Altersstruktur-Check'!$O$8:$O$13)/LOOKUP($B40,'Ihr Altersstruktur-Check'!$C$9:$C$14,'Ihr Altersstruktur-Check'!$P$8:$P$13),0)</f>
        <v>1</v>
      </c>
      <c r="I40" s="4">
        <f ca="1">IF($B40&gt;=15,H41+LOOKUP($B40,'Ihr Altersstruktur-Check'!$C$9:$C$14,'Ihr Altersstruktur-Check'!$O$8:$O$13)/LOOKUP($B40,'Ihr Altersstruktur-Check'!$C$9:$C$14,'Ihr Altersstruktur-Check'!$P$8:$P$13),0)</f>
        <v>0</v>
      </c>
      <c r="J40" s="4">
        <f ca="1">IF($B40&gt;=15,I41+LOOKUP($B40,'Ihr Altersstruktur-Check'!$C$9:$C$14,'Ihr Altersstruktur-Check'!$O$8:$O$13)/LOOKUP($B40,'Ihr Altersstruktur-Check'!$C$9:$C$14,'Ihr Altersstruktur-Check'!$P$8:$P$13),0)</f>
        <v>0</v>
      </c>
      <c r="K40" s="4">
        <f ca="1">IF($B40&gt;=15,J41+LOOKUP($B40,'Ihr Altersstruktur-Check'!$C$9:$C$14,'Ihr Altersstruktur-Check'!$O$8:$O$13)/LOOKUP($B40,'Ihr Altersstruktur-Check'!$C$9:$C$14,'Ihr Altersstruktur-Check'!$P$8:$P$13),0)</f>
        <v>0</v>
      </c>
      <c r="L40" s="4">
        <f ca="1">IF($B40&gt;=15,K41+LOOKUP($B40,'Ihr Altersstruktur-Check'!$C$9:$C$14,'Ihr Altersstruktur-Check'!$O$8:$O$13)/LOOKUP($B40,'Ihr Altersstruktur-Check'!$C$9:$C$14,'Ihr Altersstruktur-Check'!$P$8:$P$13),0)</f>
        <v>5</v>
      </c>
      <c r="M40" s="4">
        <f ca="1">IF($B40&gt;=15,L41+LOOKUP($B40,'Ihr Altersstruktur-Check'!$C$9:$C$14,'Ihr Altersstruktur-Check'!$O$8:$O$13)/LOOKUP($B40,'Ihr Altersstruktur-Check'!$C$9:$C$14,'Ihr Altersstruktur-Check'!$P$8:$P$13),0)</f>
        <v>0</v>
      </c>
      <c r="N40" s="4">
        <f ca="1">IF($B40&gt;=15,M41+LOOKUP($B40,'Ihr Altersstruktur-Check'!$C$9:$C$14,'Ihr Altersstruktur-Check'!$O$8:$O$13)/LOOKUP($B40,'Ihr Altersstruktur-Check'!$C$9:$C$14,'Ihr Altersstruktur-Check'!$P$8:$P$13),0)</f>
        <v>0</v>
      </c>
      <c r="O40" s="4">
        <f ca="1">IF($B40&gt;=15,N41+LOOKUP($B40,'Ihr Altersstruktur-Check'!$C$9:$C$14,'Ihr Altersstruktur-Check'!$O$8:$O$13)/LOOKUP($B40,'Ihr Altersstruktur-Check'!$C$9:$C$14,'Ihr Altersstruktur-Check'!$P$8:$P$13),0)</f>
        <v>0</v>
      </c>
      <c r="P40" s="4">
        <f ca="1">IF($B40&gt;=15,O41+LOOKUP($B40,'Ihr Altersstruktur-Check'!$C$9:$C$14,'Ihr Altersstruktur-Check'!$O$8:$O$13)/LOOKUP($B40,'Ihr Altersstruktur-Check'!$C$9:$C$14,'Ihr Altersstruktur-Check'!$P$8:$P$13),0)</f>
        <v>0</v>
      </c>
      <c r="Q40" s="4">
        <f ca="1">IF($B40&gt;=15,P41+LOOKUP($B40,'Ihr Altersstruktur-Check'!$C$9:$C$14,'Ihr Altersstruktur-Check'!$O$8:$O$13)/LOOKUP($B40,'Ihr Altersstruktur-Check'!$C$9:$C$14,'Ihr Altersstruktur-Check'!$P$8:$P$13),0)</f>
        <v>0</v>
      </c>
      <c r="R40" s="4">
        <f ca="1">IF($B40&gt;=15,Q41+LOOKUP($B40,'Ihr Altersstruktur-Check'!$C$9:$C$14,'Ihr Altersstruktur-Check'!$O$8:$O$13)/LOOKUP($B40,'Ihr Altersstruktur-Check'!$C$9:$C$14,'Ihr Altersstruktur-Check'!$P$8:$P$13),0)</f>
        <v>0</v>
      </c>
      <c r="S40" s="4">
        <f ca="1">IF($B40&gt;=15,R41+LOOKUP($B40,'Ihr Altersstruktur-Check'!$C$9:$C$14,'Ihr Altersstruktur-Check'!$O$8:$O$13)/LOOKUP($B40,'Ihr Altersstruktur-Check'!$C$9:$C$14,'Ihr Altersstruktur-Check'!$P$8:$P$13),0)</f>
        <v>5</v>
      </c>
      <c r="T40" s="4">
        <f ca="1">IF($B40&gt;=15,S41+LOOKUP($B40,'Ihr Altersstruktur-Check'!$C$9:$C$14,'Ihr Altersstruktur-Check'!$O$8:$O$13)/LOOKUP($B40,'Ihr Altersstruktur-Check'!$C$9:$C$14,'Ihr Altersstruktur-Check'!$P$8:$P$13),0)</f>
        <v>1</v>
      </c>
      <c r="U40" s="4">
        <f ca="1">IF($B40&gt;=15,T41+LOOKUP($B40,'Ihr Altersstruktur-Check'!$C$9:$C$14,'Ihr Altersstruktur-Check'!$O$8:$O$13)/LOOKUP($B40,'Ihr Altersstruktur-Check'!$C$9:$C$14,'Ihr Altersstruktur-Check'!$P$8:$P$13),0)</f>
        <v>0</v>
      </c>
      <c r="V40" s="4">
        <f ca="1">IF($B40&gt;=15,U41+LOOKUP($B40,'Ihr Altersstruktur-Check'!$C$9:$C$14,'Ihr Altersstruktur-Check'!$O$8:$O$13)/LOOKUP($B40,'Ihr Altersstruktur-Check'!$C$9:$C$14,'Ihr Altersstruktur-Check'!$P$8:$P$13),0)</f>
        <v>0</v>
      </c>
      <c r="W40" s="4">
        <f ca="1">IF($B40&gt;=15,V41+LOOKUP($B40,'Ihr Altersstruktur-Check'!$C$9:$C$14,'Ihr Altersstruktur-Check'!$O$8:$O$13)/LOOKUP($B40,'Ihr Altersstruktur-Check'!$C$9:$C$14,'Ihr Altersstruktur-Check'!$P$8:$P$13),0)</f>
        <v>0</v>
      </c>
      <c r="X40" s="4">
        <f ca="1">IF($B40&gt;=15,W41+LOOKUP($B40,'Ihr Altersstruktur-Check'!$C$9:$C$14,'Ihr Altersstruktur-Check'!$O$8:$O$13)/LOOKUP($B40,'Ihr Altersstruktur-Check'!$C$9:$C$14,'Ihr Altersstruktur-Check'!$P$8:$P$13),0)</f>
        <v>0</v>
      </c>
      <c r="Y40" s="4">
        <f ca="1">IF($B40&gt;=15,X41+LOOKUP($B40,'Ihr Altersstruktur-Check'!$C$9:$C$14,'Ihr Altersstruktur-Check'!$O$8:$O$13)/LOOKUP($B40,'Ihr Altersstruktur-Check'!$C$9:$C$14,'Ihr Altersstruktur-Check'!$P$8:$P$13),0)</f>
        <v>0</v>
      </c>
      <c r="Z40" s="4">
        <f ca="1">IF($B40&gt;=15,Y41+LOOKUP($B40,'Ihr Altersstruktur-Check'!$C$9:$C$14,'Ihr Altersstruktur-Check'!$O$8:$O$13)/LOOKUP($B40,'Ihr Altersstruktur-Check'!$C$9:$C$14,'Ihr Altersstruktur-Check'!$P$8:$P$13),0)</f>
        <v>2</v>
      </c>
      <c r="AA40" s="4">
        <f ca="1">IF($B40&gt;=15,Z41+LOOKUP($B40,'Ihr Altersstruktur-Check'!$C$9:$C$14,'Ihr Altersstruktur-Check'!$O$8:$O$13)/LOOKUP($B40,'Ihr Altersstruktur-Check'!$C$9:$C$14,'Ihr Altersstruktur-Check'!$P$8:$P$13),0)</f>
        <v>0</v>
      </c>
      <c r="AB40" s="4">
        <f ca="1">IF($B40&gt;=15,AA41+LOOKUP($B40,'Ihr Altersstruktur-Check'!$C$9:$C$14,'Ihr Altersstruktur-Check'!$O$8:$O$13)/LOOKUP($B40,'Ihr Altersstruktur-Check'!$C$9:$C$14,'Ihr Altersstruktur-Check'!$P$8:$P$13),0)</f>
        <v>0</v>
      </c>
      <c r="AC40" s="4">
        <f ca="1">IF($B40&gt;=15,AB41+LOOKUP($B40,'Ihr Altersstruktur-Check'!$C$9:$C$14,'Ihr Altersstruktur-Check'!$O$8:$O$13)/LOOKUP($B40,'Ihr Altersstruktur-Check'!$C$9:$C$14,'Ihr Altersstruktur-Check'!$P$8:$P$13),0)</f>
        <v>5</v>
      </c>
      <c r="AD40" s="4">
        <f ca="1">IF($B40&gt;=15,AC41+LOOKUP($B40,'Ihr Altersstruktur-Check'!$C$9:$C$14,'Ihr Altersstruktur-Check'!$O$8:$O$13)/LOOKUP($B40,'Ihr Altersstruktur-Check'!$C$9:$C$14,'Ihr Altersstruktur-Check'!$P$8:$P$13),0)</f>
        <v>0</v>
      </c>
      <c r="AE40" s="4">
        <f ca="1">IF($B40&gt;=15,AD41+LOOKUP($B40,'Ihr Altersstruktur-Check'!$C$9:$C$14,'Ihr Altersstruktur-Check'!$O$8:$O$13)/LOOKUP($B40,'Ihr Altersstruktur-Check'!$C$9:$C$14,'Ihr Altersstruktur-Check'!$P$8:$P$13),0)</f>
        <v>0</v>
      </c>
      <c r="AF40" s="4">
        <f ca="1">IF($B40&gt;=15,AE41+LOOKUP($B40,'Ihr Altersstruktur-Check'!$C$9:$C$14,'Ihr Altersstruktur-Check'!$O$8:$O$13)/LOOKUP($B40,'Ihr Altersstruktur-Check'!$C$9:$C$14,'Ihr Altersstruktur-Check'!$P$8:$P$13),0)</f>
        <v>0</v>
      </c>
      <c r="AG40" s="4">
        <f ca="1">IF($B40&gt;=15,AF41+LOOKUP($B40,'Ihr Altersstruktur-Check'!$C$9:$C$14,'Ihr Altersstruktur-Check'!$O$8:$O$13)/LOOKUP($B40,'Ihr Altersstruktur-Check'!$C$9:$C$14,'Ihr Altersstruktur-Check'!$P$8:$P$13),0)</f>
        <v>0</v>
      </c>
      <c r="AH40" s="4">
        <f ca="1">IF($B40&gt;=15,AG41+LOOKUP($B40,'Ihr Altersstruktur-Check'!$C$9:$C$14,'Ihr Altersstruktur-Check'!$O$8:$O$13)/LOOKUP($B40,'Ihr Altersstruktur-Check'!$C$9:$C$14,'Ihr Altersstruktur-Check'!$P$8:$P$13),0)</f>
        <v>0</v>
      </c>
      <c r="AI40" s="4">
        <f ca="1">IF($B40&gt;=15,AH41+LOOKUP($B40,'Ihr Altersstruktur-Check'!$C$9:$C$14,'Ihr Altersstruktur-Check'!$O$8:$O$13)/LOOKUP($B40,'Ihr Altersstruktur-Check'!$C$9:$C$14,'Ihr Altersstruktur-Check'!$P$8:$P$13),0)</f>
        <v>0</v>
      </c>
      <c r="AJ40" s="4">
        <f ca="1">IF($B40&gt;=15,AI41+LOOKUP($B40,'Ihr Altersstruktur-Check'!$C$9:$C$14,'Ihr Altersstruktur-Check'!$O$8:$O$13)/LOOKUP($B40,'Ihr Altersstruktur-Check'!$C$9:$C$14,'Ihr Altersstruktur-Check'!$P$8:$P$13),0)</f>
        <v>0</v>
      </c>
      <c r="AK40" s="4">
        <f ca="1">IF($B40&gt;=15,AJ41+LOOKUP($B40,'Ihr Altersstruktur-Check'!$C$9:$C$14,'Ihr Altersstruktur-Check'!$O$8:$O$13)/LOOKUP($B40,'Ihr Altersstruktur-Check'!$C$9:$C$14,'Ihr Altersstruktur-Check'!$P$8:$P$13),0)</f>
        <v>0</v>
      </c>
      <c r="AL40" s="4">
        <f ca="1">IF($B40&gt;=15,AK41+LOOKUP($B40,'Ihr Altersstruktur-Check'!$C$9:$C$14,'Ihr Altersstruktur-Check'!$O$8:$O$13)/LOOKUP($B40,'Ihr Altersstruktur-Check'!$C$9:$C$14,'Ihr Altersstruktur-Check'!$P$8:$P$13),0)</f>
        <v>0</v>
      </c>
      <c r="AM40" s="4">
        <f ca="1">IF($B40&gt;=15,AL41+LOOKUP($B40,'Ihr Altersstruktur-Check'!$C$9:$C$14,'Ihr Altersstruktur-Check'!$O$8:$O$13)/LOOKUP($B40,'Ihr Altersstruktur-Check'!$C$9:$C$14,'Ihr Altersstruktur-Check'!$P$8:$P$13),0)</f>
        <v>0</v>
      </c>
      <c r="AN40" s="4">
        <f ca="1">IF($B40&gt;=15,AM41+LOOKUP($B40,'Ihr Altersstruktur-Check'!$C$9:$C$14,'Ihr Altersstruktur-Check'!$O$8:$O$13)/LOOKUP($B40,'Ihr Altersstruktur-Check'!$C$9:$C$14,'Ihr Altersstruktur-Check'!$P$8:$P$13),0)</f>
        <v>0</v>
      </c>
      <c r="AO40" s="4">
        <f ca="1">IF($B40&gt;=15,AN41+LOOKUP($B40,'Ihr Altersstruktur-Check'!$C$9:$C$14,'Ihr Altersstruktur-Check'!$O$8:$O$13)/LOOKUP($B40,'Ihr Altersstruktur-Check'!$C$9:$C$14,'Ihr Altersstruktur-Check'!$P$8:$P$13),0)</f>
        <v>0</v>
      </c>
      <c r="AP40" s="4">
        <f ca="1">IF($B40&gt;=15,AO41+LOOKUP($B40,'Ihr Altersstruktur-Check'!$C$9:$C$14,'Ihr Altersstruktur-Check'!$O$8:$O$13)/LOOKUP($B40,'Ihr Altersstruktur-Check'!$C$9:$C$14,'Ihr Altersstruktur-Check'!$P$8:$P$13),0)</f>
        <v>0</v>
      </c>
      <c r="AQ40" s="4">
        <f ca="1">IF($B40&gt;=15,AP41+LOOKUP($B40,'Ihr Altersstruktur-Check'!$C$9:$C$14,'Ihr Altersstruktur-Check'!$O$8:$O$13)/LOOKUP($B40,'Ihr Altersstruktur-Check'!$C$9:$C$14,'Ihr Altersstruktur-Check'!$P$8:$P$13),0)</f>
        <v>0</v>
      </c>
      <c r="AR40" s="4">
        <f ca="1">IF($B40&gt;=15,AQ41+LOOKUP($B40,'Ihr Altersstruktur-Check'!$C$9:$C$14,'Ihr Altersstruktur-Check'!$O$8:$O$13)/LOOKUP($B40,'Ihr Altersstruktur-Check'!$C$9:$C$14,'Ihr Altersstruktur-Check'!$P$8:$P$13),0)</f>
        <v>0</v>
      </c>
      <c r="AS40" s="4">
        <f ca="1">IF($B40&gt;=15,AR41+LOOKUP($B40,'Ihr Altersstruktur-Check'!$C$9:$C$14,'Ihr Altersstruktur-Check'!$O$8:$O$13)/LOOKUP($B40,'Ihr Altersstruktur-Check'!$C$9:$C$14,'Ihr Altersstruktur-Check'!$P$8:$P$13),0)</f>
        <v>0</v>
      </c>
      <c r="AT40" s="4">
        <f ca="1">IF($B40&gt;=15,AS41+LOOKUP($B40,'Ihr Altersstruktur-Check'!$C$9:$C$14,'Ihr Altersstruktur-Check'!$O$8:$O$13)/LOOKUP($B40,'Ihr Altersstruktur-Check'!$C$9:$C$14,'Ihr Altersstruktur-Check'!$P$8:$P$13),0)</f>
        <v>0</v>
      </c>
      <c r="AU40" s="4">
        <f ca="1">IF($B40&gt;=15,AT41+LOOKUP($B40,'Ihr Altersstruktur-Check'!$C$9:$C$14,'Ihr Altersstruktur-Check'!$O$8:$O$13)/LOOKUP($B40,'Ihr Altersstruktur-Check'!$C$9:$C$14,'Ihr Altersstruktur-Check'!$P$8:$P$13),0)</f>
        <v>0</v>
      </c>
      <c r="AV40" s="4">
        <f ca="1">IF($B40&gt;=15,AU41+LOOKUP($B40,'Ihr Altersstruktur-Check'!$C$9:$C$14,'Ihr Altersstruktur-Check'!$O$8:$O$13)/LOOKUP($B40,'Ihr Altersstruktur-Check'!$C$9:$C$14,'Ihr Altersstruktur-Check'!$P$8:$P$13),0)</f>
        <v>0</v>
      </c>
      <c r="AW40" s="4">
        <f ca="1">IF($B40&gt;=15,AV41+LOOKUP($B40,'Ihr Altersstruktur-Check'!$C$9:$C$14,'Ihr Altersstruktur-Check'!$O$8:$O$13)/LOOKUP($B40,'Ihr Altersstruktur-Check'!$C$9:$C$14,'Ihr Altersstruktur-Check'!$P$8:$P$13),0)</f>
        <v>0</v>
      </c>
      <c r="AX40" s="4">
        <f ca="1">IF($B40&gt;=15,AW41+LOOKUP($B40,'Ihr Altersstruktur-Check'!$C$9:$C$14,'Ihr Altersstruktur-Check'!$O$8:$O$13)/LOOKUP($B40,'Ihr Altersstruktur-Check'!$C$9:$C$14,'Ihr Altersstruktur-Check'!$P$8:$P$13),0)</f>
        <v>0</v>
      </c>
      <c r="AY40" s="4">
        <f ca="1">IF($B40&gt;=15,AX41+LOOKUP($B40,'Ihr Altersstruktur-Check'!$C$9:$C$14,'Ihr Altersstruktur-Check'!$O$8:$O$13)/LOOKUP($B40,'Ihr Altersstruktur-Check'!$C$9:$C$14,'Ihr Altersstruktur-Check'!$P$8:$P$13),0)</f>
        <v>0</v>
      </c>
      <c r="AZ40" s="4">
        <f ca="1">IF($B40&gt;=15,AY41+LOOKUP($B40,'Ihr Altersstruktur-Check'!$C$9:$C$14,'Ihr Altersstruktur-Check'!$O$8:$O$13)/LOOKUP($B40,'Ihr Altersstruktur-Check'!$C$9:$C$14,'Ihr Altersstruktur-Check'!$P$8:$P$13),0)</f>
        <v>0</v>
      </c>
      <c r="BA40" s="4">
        <f ca="1">IF($B40&gt;=15,AZ41+LOOKUP($B40,'Ihr Altersstruktur-Check'!$C$9:$C$14,'Ihr Altersstruktur-Check'!$O$8:$O$13)/LOOKUP($B40,'Ihr Altersstruktur-Check'!$C$9:$C$14,'Ihr Altersstruktur-Check'!$P$8:$P$13),0)</f>
        <v>0</v>
      </c>
      <c r="BB40" s="4">
        <f ca="1">IF($B40&gt;=15,BA41+LOOKUP($B40,'Ihr Altersstruktur-Check'!$C$9:$C$14,'Ihr Altersstruktur-Check'!$O$8:$O$13)/LOOKUP($B40,'Ihr Altersstruktur-Check'!$C$9:$C$14,'Ihr Altersstruktur-Check'!$P$8:$P$13),0)</f>
        <v>0</v>
      </c>
      <c r="BC40" s="4">
        <f ca="1">IF($B40&gt;=15,BB41+LOOKUP($B40,'Ihr Altersstruktur-Check'!$C$9:$C$14,'Ihr Altersstruktur-Check'!$O$8:$O$13)/LOOKUP($B40,'Ihr Altersstruktur-Check'!$C$9:$C$14,'Ihr Altersstruktur-Check'!$P$8:$P$13),0)</f>
        <v>0</v>
      </c>
      <c r="BD40" s="4">
        <f ca="1">IF($B40&gt;=15,BC41+LOOKUP($B40,'Ihr Altersstruktur-Check'!$C$9:$C$14,'Ihr Altersstruktur-Check'!$O$8:$O$13)/LOOKUP($B40,'Ihr Altersstruktur-Check'!$C$9:$C$14,'Ihr Altersstruktur-Check'!$P$8:$P$13),0)</f>
        <v>0</v>
      </c>
      <c r="BE40" s="4">
        <f ca="1">IF($B40&gt;=15,BD41+LOOKUP($B40,'Ihr Altersstruktur-Check'!$C$9:$C$14,'Ihr Altersstruktur-Check'!$O$8:$O$13)/LOOKUP($B40,'Ihr Altersstruktur-Check'!$C$9:$C$14,'Ihr Altersstruktur-Check'!$P$8:$P$13),0)</f>
        <v>0</v>
      </c>
      <c r="BF40" s="4"/>
      <c r="BG40" s="4"/>
    </row>
    <row r="41" spans="1:59" x14ac:dyDescent="0.25">
      <c r="A41">
        <v>1980</v>
      </c>
      <c r="B41">
        <f t="shared" ca="1" si="14"/>
        <v>40</v>
      </c>
      <c r="C41" s="4">
        <f>'Ihr Demografie-Check'!G14</f>
        <v>5</v>
      </c>
      <c r="D41" s="4">
        <f ca="1">IF($B41&gt;=15,C42+LOOKUP($B41,'Ihr Altersstruktur-Check'!$C$9:$C$14,'Ihr Altersstruktur-Check'!$O$8:$O$13)/LOOKUP($B41,'Ihr Altersstruktur-Check'!$C$9:$C$14,'Ihr Altersstruktur-Check'!$P$8:$P$13),0)</f>
        <v>4</v>
      </c>
      <c r="E41" s="4">
        <f ca="1">IF($B41&gt;=15,D42+LOOKUP($B41,'Ihr Altersstruktur-Check'!$C$9:$C$14,'Ihr Altersstruktur-Check'!$O$8:$O$13)/LOOKUP($B41,'Ihr Altersstruktur-Check'!$C$9:$C$14,'Ihr Altersstruktur-Check'!$P$8:$P$13),0)</f>
        <v>3</v>
      </c>
      <c r="F41" s="4">
        <f ca="1">IF($B41&gt;=15,E42+LOOKUP($B41,'Ihr Altersstruktur-Check'!$C$9:$C$14,'Ihr Altersstruktur-Check'!$O$8:$O$13)/LOOKUP($B41,'Ihr Altersstruktur-Check'!$C$9:$C$14,'Ihr Altersstruktur-Check'!$P$8:$P$13),0)</f>
        <v>2</v>
      </c>
      <c r="G41" s="4">
        <f ca="1">IF($B41&gt;=15,F42+LOOKUP($B41,'Ihr Altersstruktur-Check'!$C$9:$C$14,'Ihr Altersstruktur-Check'!$O$8:$O$13)/LOOKUP($B41,'Ihr Altersstruktur-Check'!$C$9:$C$14,'Ihr Altersstruktur-Check'!$P$8:$P$13),0)</f>
        <v>1</v>
      </c>
      <c r="H41" s="4">
        <f ca="1">IF($B41&gt;=15,G42+LOOKUP($B41,'Ihr Altersstruktur-Check'!$C$9:$C$14,'Ihr Altersstruktur-Check'!$O$8:$O$13)/LOOKUP($B41,'Ihr Altersstruktur-Check'!$C$9:$C$14,'Ihr Altersstruktur-Check'!$P$8:$P$13),0)</f>
        <v>0</v>
      </c>
      <c r="I41" s="4">
        <f ca="1">IF($B41&gt;=15,H42+LOOKUP($B41,'Ihr Altersstruktur-Check'!$C$9:$C$14,'Ihr Altersstruktur-Check'!$O$8:$O$13)/LOOKUP($B41,'Ihr Altersstruktur-Check'!$C$9:$C$14,'Ihr Altersstruktur-Check'!$P$8:$P$13),0)</f>
        <v>0</v>
      </c>
      <c r="J41" s="4">
        <f ca="1">IF($B41&gt;=15,I42+LOOKUP($B41,'Ihr Altersstruktur-Check'!$C$9:$C$14,'Ihr Altersstruktur-Check'!$O$8:$O$13)/LOOKUP($B41,'Ihr Altersstruktur-Check'!$C$9:$C$14,'Ihr Altersstruktur-Check'!$P$8:$P$13),0)</f>
        <v>0</v>
      </c>
      <c r="K41" s="4">
        <f ca="1">IF($B41&gt;=15,J42+LOOKUP($B41,'Ihr Altersstruktur-Check'!$C$9:$C$14,'Ihr Altersstruktur-Check'!$O$8:$O$13)/LOOKUP($B41,'Ihr Altersstruktur-Check'!$C$9:$C$14,'Ihr Altersstruktur-Check'!$P$8:$P$13),0)</f>
        <v>5</v>
      </c>
      <c r="L41" s="4">
        <f ca="1">IF($B41&gt;=15,K42+LOOKUP($B41,'Ihr Altersstruktur-Check'!$C$9:$C$14,'Ihr Altersstruktur-Check'!$O$8:$O$13)/LOOKUP($B41,'Ihr Altersstruktur-Check'!$C$9:$C$14,'Ihr Altersstruktur-Check'!$P$8:$P$13),0)</f>
        <v>0</v>
      </c>
      <c r="M41" s="4">
        <f ca="1">IF($B41&gt;=15,L42+LOOKUP($B41,'Ihr Altersstruktur-Check'!$C$9:$C$14,'Ihr Altersstruktur-Check'!$O$8:$O$13)/LOOKUP($B41,'Ihr Altersstruktur-Check'!$C$9:$C$14,'Ihr Altersstruktur-Check'!$P$8:$P$13),0)</f>
        <v>0</v>
      </c>
      <c r="N41" s="4">
        <f ca="1">IF($B41&gt;=15,M42+LOOKUP($B41,'Ihr Altersstruktur-Check'!$C$9:$C$14,'Ihr Altersstruktur-Check'!$O$8:$O$13)/LOOKUP($B41,'Ihr Altersstruktur-Check'!$C$9:$C$14,'Ihr Altersstruktur-Check'!$P$8:$P$13),0)</f>
        <v>0</v>
      </c>
      <c r="O41" s="4">
        <f ca="1">IF($B41&gt;=15,N42+LOOKUP($B41,'Ihr Altersstruktur-Check'!$C$9:$C$14,'Ihr Altersstruktur-Check'!$O$8:$O$13)/LOOKUP($B41,'Ihr Altersstruktur-Check'!$C$9:$C$14,'Ihr Altersstruktur-Check'!$P$8:$P$13),0)</f>
        <v>0</v>
      </c>
      <c r="P41" s="4">
        <f ca="1">IF($B41&gt;=15,O42+LOOKUP($B41,'Ihr Altersstruktur-Check'!$C$9:$C$14,'Ihr Altersstruktur-Check'!$O$8:$O$13)/LOOKUP($B41,'Ihr Altersstruktur-Check'!$C$9:$C$14,'Ihr Altersstruktur-Check'!$P$8:$P$13),0)</f>
        <v>0</v>
      </c>
      <c r="Q41" s="4">
        <f ca="1">IF($B41&gt;=15,P42+LOOKUP($B41,'Ihr Altersstruktur-Check'!$C$9:$C$14,'Ihr Altersstruktur-Check'!$O$8:$O$13)/LOOKUP($B41,'Ihr Altersstruktur-Check'!$C$9:$C$14,'Ihr Altersstruktur-Check'!$P$8:$P$13),0)</f>
        <v>0</v>
      </c>
      <c r="R41" s="4">
        <f ca="1">IF($B41&gt;=15,Q42+LOOKUP($B41,'Ihr Altersstruktur-Check'!$C$9:$C$14,'Ihr Altersstruktur-Check'!$O$8:$O$13)/LOOKUP($B41,'Ihr Altersstruktur-Check'!$C$9:$C$14,'Ihr Altersstruktur-Check'!$P$8:$P$13),0)</f>
        <v>5</v>
      </c>
      <c r="S41" s="4">
        <f ca="1">IF($B41&gt;=15,R42+LOOKUP($B41,'Ihr Altersstruktur-Check'!$C$9:$C$14,'Ihr Altersstruktur-Check'!$O$8:$O$13)/LOOKUP($B41,'Ihr Altersstruktur-Check'!$C$9:$C$14,'Ihr Altersstruktur-Check'!$P$8:$P$13),0)</f>
        <v>1</v>
      </c>
      <c r="T41" s="4">
        <f ca="1">IF($B41&gt;=15,S42+LOOKUP($B41,'Ihr Altersstruktur-Check'!$C$9:$C$14,'Ihr Altersstruktur-Check'!$O$8:$O$13)/LOOKUP($B41,'Ihr Altersstruktur-Check'!$C$9:$C$14,'Ihr Altersstruktur-Check'!$P$8:$P$13),0)</f>
        <v>0</v>
      </c>
      <c r="U41" s="4">
        <f ca="1">IF($B41&gt;=15,T42+LOOKUP($B41,'Ihr Altersstruktur-Check'!$C$9:$C$14,'Ihr Altersstruktur-Check'!$O$8:$O$13)/LOOKUP($B41,'Ihr Altersstruktur-Check'!$C$9:$C$14,'Ihr Altersstruktur-Check'!$P$8:$P$13),0)</f>
        <v>0</v>
      </c>
      <c r="V41" s="4">
        <f ca="1">IF($B41&gt;=15,U42+LOOKUP($B41,'Ihr Altersstruktur-Check'!$C$9:$C$14,'Ihr Altersstruktur-Check'!$O$8:$O$13)/LOOKUP($B41,'Ihr Altersstruktur-Check'!$C$9:$C$14,'Ihr Altersstruktur-Check'!$P$8:$P$13),0)</f>
        <v>0</v>
      </c>
      <c r="W41" s="4">
        <f ca="1">IF($B41&gt;=15,V42+LOOKUP($B41,'Ihr Altersstruktur-Check'!$C$9:$C$14,'Ihr Altersstruktur-Check'!$O$8:$O$13)/LOOKUP($B41,'Ihr Altersstruktur-Check'!$C$9:$C$14,'Ihr Altersstruktur-Check'!$P$8:$P$13),0)</f>
        <v>0</v>
      </c>
      <c r="X41" s="4">
        <f ca="1">IF($B41&gt;=15,W42+LOOKUP($B41,'Ihr Altersstruktur-Check'!$C$9:$C$14,'Ihr Altersstruktur-Check'!$O$8:$O$13)/LOOKUP($B41,'Ihr Altersstruktur-Check'!$C$9:$C$14,'Ihr Altersstruktur-Check'!$P$8:$P$13),0)</f>
        <v>0</v>
      </c>
      <c r="Y41" s="4">
        <f ca="1">IF($B41&gt;=15,X42+LOOKUP($B41,'Ihr Altersstruktur-Check'!$C$9:$C$14,'Ihr Altersstruktur-Check'!$O$8:$O$13)/LOOKUP($B41,'Ihr Altersstruktur-Check'!$C$9:$C$14,'Ihr Altersstruktur-Check'!$P$8:$P$13),0)</f>
        <v>2</v>
      </c>
      <c r="Z41" s="4">
        <f ca="1">IF($B41&gt;=15,Y42+LOOKUP($B41,'Ihr Altersstruktur-Check'!$C$9:$C$14,'Ihr Altersstruktur-Check'!$O$8:$O$13)/LOOKUP($B41,'Ihr Altersstruktur-Check'!$C$9:$C$14,'Ihr Altersstruktur-Check'!$P$8:$P$13),0)</f>
        <v>0</v>
      </c>
      <c r="AA41" s="4">
        <f ca="1">IF($B41&gt;=15,Z42+LOOKUP($B41,'Ihr Altersstruktur-Check'!$C$9:$C$14,'Ihr Altersstruktur-Check'!$O$8:$O$13)/LOOKUP($B41,'Ihr Altersstruktur-Check'!$C$9:$C$14,'Ihr Altersstruktur-Check'!$P$8:$P$13),0)</f>
        <v>0</v>
      </c>
      <c r="AB41" s="4">
        <f ca="1">IF($B41&gt;=15,AA42+LOOKUP($B41,'Ihr Altersstruktur-Check'!$C$9:$C$14,'Ihr Altersstruktur-Check'!$O$8:$O$13)/LOOKUP($B41,'Ihr Altersstruktur-Check'!$C$9:$C$14,'Ihr Altersstruktur-Check'!$P$8:$P$13),0)</f>
        <v>5</v>
      </c>
      <c r="AC41" s="4">
        <f ca="1">IF($B41&gt;=15,AB42+LOOKUP($B41,'Ihr Altersstruktur-Check'!$C$9:$C$14,'Ihr Altersstruktur-Check'!$O$8:$O$13)/LOOKUP($B41,'Ihr Altersstruktur-Check'!$C$9:$C$14,'Ihr Altersstruktur-Check'!$P$8:$P$13),0)</f>
        <v>0</v>
      </c>
      <c r="AD41" s="4">
        <f ca="1">IF($B41&gt;=15,AC42+LOOKUP($B41,'Ihr Altersstruktur-Check'!$C$9:$C$14,'Ihr Altersstruktur-Check'!$O$8:$O$13)/LOOKUP($B41,'Ihr Altersstruktur-Check'!$C$9:$C$14,'Ihr Altersstruktur-Check'!$P$8:$P$13),0)</f>
        <v>0</v>
      </c>
      <c r="AE41" s="4">
        <f ca="1">IF($B41&gt;=15,AD42+LOOKUP($B41,'Ihr Altersstruktur-Check'!$C$9:$C$14,'Ihr Altersstruktur-Check'!$O$8:$O$13)/LOOKUP($B41,'Ihr Altersstruktur-Check'!$C$9:$C$14,'Ihr Altersstruktur-Check'!$P$8:$P$13),0)</f>
        <v>0</v>
      </c>
      <c r="AF41" s="4">
        <f ca="1">IF($B41&gt;=15,AE42+LOOKUP($B41,'Ihr Altersstruktur-Check'!$C$9:$C$14,'Ihr Altersstruktur-Check'!$O$8:$O$13)/LOOKUP($B41,'Ihr Altersstruktur-Check'!$C$9:$C$14,'Ihr Altersstruktur-Check'!$P$8:$P$13),0)</f>
        <v>0</v>
      </c>
      <c r="AG41" s="4">
        <f ca="1">IF($B41&gt;=15,AF42+LOOKUP($B41,'Ihr Altersstruktur-Check'!$C$9:$C$14,'Ihr Altersstruktur-Check'!$O$8:$O$13)/LOOKUP($B41,'Ihr Altersstruktur-Check'!$C$9:$C$14,'Ihr Altersstruktur-Check'!$P$8:$P$13),0)</f>
        <v>0</v>
      </c>
      <c r="AH41" s="4">
        <f ca="1">IF($B41&gt;=15,AG42+LOOKUP($B41,'Ihr Altersstruktur-Check'!$C$9:$C$14,'Ihr Altersstruktur-Check'!$O$8:$O$13)/LOOKUP($B41,'Ihr Altersstruktur-Check'!$C$9:$C$14,'Ihr Altersstruktur-Check'!$P$8:$P$13),0)</f>
        <v>0</v>
      </c>
      <c r="AI41" s="4">
        <f ca="1">IF($B41&gt;=15,AH42+LOOKUP($B41,'Ihr Altersstruktur-Check'!$C$9:$C$14,'Ihr Altersstruktur-Check'!$O$8:$O$13)/LOOKUP($B41,'Ihr Altersstruktur-Check'!$C$9:$C$14,'Ihr Altersstruktur-Check'!$P$8:$P$13),0)</f>
        <v>0</v>
      </c>
      <c r="AJ41" s="4">
        <f ca="1">IF($B41&gt;=15,AI42+LOOKUP($B41,'Ihr Altersstruktur-Check'!$C$9:$C$14,'Ihr Altersstruktur-Check'!$O$8:$O$13)/LOOKUP($B41,'Ihr Altersstruktur-Check'!$C$9:$C$14,'Ihr Altersstruktur-Check'!$P$8:$P$13),0)</f>
        <v>0</v>
      </c>
      <c r="AK41" s="4">
        <f ca="1">IF($B41&gt;=15,AJ42+LOOKUP($B41,'Ihr Altersstruktur-Check'!$C$9:$C$14,'Ihr Altersstruktur-Check'!$O$8:$O$13)/LOOKUP($B41,'Ihr Altersstruktur-Check'!$C$9:$C$14,'Ihr Altersstruktur-Check'!$P$8:$P$13),0)</f>
        <v>0</v>
      </c>
      <c r="AL41" s="4">
        <f ca="1">IF($B41&gt;=15,AK42+LOOKUP($B41,'Ihr Altersstruktur-Check'!$C$9:$C$14,'Ihr Altersstruktur-Check'!$O$8:$O$13)/LOOKUP($B41,'Ihr Altersstruktur-Check'!$C$9:$C$14,'Ihr Altersstruktur-Check'!$P$8:$P$13),0)</f>
        <v>0</v>
      </c>
      <c r="AM41" s="4">
        <f ca="1">IF($B41&gt;=15,AL42+LOOKUP($B41,'Ihr Altersstruktur-Check'!$C$9:$C$14,'Ihr Altersstruktur-Check'!$O$8:$O$13)/LOOKUP($B41,'Ihr Altersstruktur-Check'!$C$9:$C$14,'Ihr Altersstruktur-Check'!$P$8:$P$13),0)</f>
        <v>0</v>
      </c>
      <c r="AN41" s="4">
        <f ca="1">IF($B41&gt;=15,AM42+LOOKUP($B41,'Ihr Altersstruktur-Check'!$C$9:$C$14,'Ihr Altersstruktur-Check'!$O$8:$O$13)/LOOKUP($B41,'Ihr Altersstruktur-Check'!$C$9:$C$14,'Ihr Altersstruktur-Check'!$P$8:$P$13),0)</f>
        <v>0</v>
      </c>
      <c r="AO41" s="4">
        <f ca="1">IF($B41&gt;=15,AN42+LOOKUP($B41,'Ihr Altersstruktur-Check'!$C$9:$C$14,'Ihr Altersstruktur-Check'!$O$8:$O$13)/LOOKUP($B41,'Ihr Altersstruktur-Check'!$C$9:$C$14,'Ihr Altersstruktur-Check'!$P$8:$P$13),0)</f>
        <v>0</v>
      </c>
      <c r="AP41" s="4">
        <f ca="1">IF($B41&gt;=15,AO42+LOOKUP($B41,'Ihr Altersstruktur-Check'!$C$9:$C$14,'Ihr Altersstruktur-Check'!$O$8:$O$13)/LOOKUP($B41,'Ihr Altersstruktur-Check'!$C$9:$C$14,'Ihr Altersstruktur-Check'!$P$8:$P$13),0)</f>
        <v>0</v>
      </c>
      <c r="AQ41" s="4">
        <f ca="1">IF($B41&gt;=15,AP42+LOOKUP($B41,'Ihr Altersstruktur-Check'!$C$9:$C$14,'Ihr Altersstruktur-Check'!$O$8:$O$13)/LOOKUP($B41,'Ihr Altersstruktur-Check'!$C$9:$C$14,'Ihr Altersstruktur-Check'!$P$8:$P$13),0)</f>
        <v>0</v>
      </c>
      <c r="AR41" s="4">
        <f ca="1">IF($B41&gt;=15,AQ42+LOOKUP($B41,'Ihr Altersstruktur-Check'!$C$9:$C$14,'Ihr Altersstruktur-Check'!$O$8:$O$13)/LOOKUP($B41,'Ihr Altersstruktur-Check'!$C$9:$C$14,'Ihr Altersstruktur-Check'!$P$8:$P$13),0)</f>
        <v>0</v>
      </c>
      <c r="AS41" s="4">
        <f ca="1">IF($B41&gt;=15,AR42+LOOKUP($B41,'Ihr Altersstruktur-Check'!$C$9:$C$14,'Ihr Altersstruktur-Check'!$O$8:$O$13)/LOOKUP($B41,'Ihr Altersstruktur-Check'!$C$9:$C$14,'Ihr Altersstruktur-Check'!$P$8:$P$13),0)</f>
        <v>0</v>
      </c>
      <c r="AT41" s="4">
        <f ca="1">IF($B41&gt;=15,AS42+LOOKUP($B41,'Ihr Altersstruktur-Check'!$C$9:$C$14,'Ihr Altersstruktur-Check'!$O$8:$O$13)/LOOKUP($B41,'Ihr Altersstruktur-Check'!$C$9:$C$14,'Ihr Altersstruktur-Check'!$P$8:$P$13),0)</f>
        <v>0</v>
      </c>
      <c r="AU41" s="4">
        <f ca="1">IF($B41&gt;=15,AT42+LOOKUP($B41,'Ihr Altersstruktur-Check'!$C$9:$C$14,'Ihr Altersstruktur-Check'!$O$8:$O$13)/LOOKUP($B41,'Ihr Altersstruktur-Check'!$C$9:$C$14,'Ihr Altersstruktur-Check'!$P$8:$P$13),0)</f>
        <v>0</v>
      </c>
      <c r="AV41" s="4">
        <f ca="1">IF($B41&gt;=15,AU42+LOOKUP($B41,'Ihr Altersstruktur-Check'!$C$9:$C$14,'Ihr Altersstruktur-Check'!$O$8:$O$13)/LOOKUP($B41,'Ihr Altersstruktur-Check'!$C$9:$C$14,'Ihr Altersstruktur-Check'!$P$8:$P$13),0)</f>
        <v>0</v>
      </c>
      <c r="AW41" s="4">
        <f ca="1">IF($B41&gt;=15,AV42+LOOKUP($B41,'Ihr Altersstruktur-Check'!$C$9:$C$14,'Ihr Altersstruktur-Check'!$O$8:$O$13)/LOOKUP($B41,'Ihr Altersstruktur-Check'!$C$9:$C$14,'Ihr Altersstruktur-Check'!$P$8:$P$13),0)</f>
        <v>0</v>
      </c>
      <c r="AX41" s="4">
        <f ca="1">IF($B41&gt;=15,AW42+LOOKUP($B41,'Ihr Altersstruktur-Check'!$C$9:$C$14,'Ihr Altersstruktur-Check'!$O$8:$O$13)/LOOKUP($B41,'Ihr Altersstruktur-Check'!$C$9:$C$14,'Ihr Altersstruktur-Check'!$P$8:$P$13),0)</f>
        <v>0</v>
      </c>
      <c r="AY41" s="4">
        <f ca="1">IF($B41&gt;=15,AX42+LOOKUP($B41,'Ihr Altersstruktur-Check'!$C$9:$C$14,'Ihr Altersstruktur-Check'!$O$8:$O$13)/LOOKUP($B41,'Ihr Altersstruktur-Check'!$C$9:$C$14,'Ihr Altersstruktur-Check'!$P$8:$P$13),0)</f>
        <v>0</v>
      </c>
      <c r="AZ41" s="4">
        <f ca="1">IF($B41&gt;=15,AY42+LOOKUP($B41,'Ihr Altersstruktur-Check'!$C$9:$C$14,'Ihr Altersstruktur-Check'!$O$8:$O$13)/LOOKUP($B41,'Ihr Altersstruktur-Check'!$C$9:$C$14,'Ihr Altersstruktur-Check'!$P$8:$P$13),0)</f>
        <v>0</v>
      </c>
      <c r="BA41" s="4">
        <f ca="1">IF($B41&gt;=15,AZ42+LOOKUP($B41,'Ihr Altersstruktur-Check'!$C$9:$C$14,'Ihr Altersstruktur-Check'!$O$8:$O$13)/LOOKUP($B41,'Ihr Altersstruktur-Check'!$C$9:$C$14,'Ihr Altersstruktur-Check'!$P$8:$P$13),0)</f>
        <v>0</v>
      </c>
      <c r="BB41" s="4">
        <f ca="1">IF($B41&gt;=15,BA42+LOOKUP($B41,'Ihr Altersstruktur-Check'!$C$9:$C$14,'Ihr Altersstruktur-Check'!$O$8:$O$13)/LOOKUP($B41,'Ihr Altersstruktur-Check'!$C$9:$C$14,'Ihr Altersstruktur-Check'!$P$8:$P$13),0)</f>
        <v>0</v>
      </c>
      <c r="BC41" s="4">
        <f ca="1">IF($B41&gt;=15,BB42+LOOKUP($B41,'Ihr Altersstruktur-Check'!$C$9:$C$14,'Ihr Altersstruktur-Check'!$O$8:$O$13)/LOOKUP($B41,'Ihr Altersstruktur-Check'!$C$9:$C$14,'Ihr Altersstruktur-Check'!$P$8:$P$13),0)</f>
        <v>0</v>
      </c>
      <c r="BD41" s="4">
        <f ca="1">IF($B41&gt;=15,BC42+LOOKUP($B41,'Ihr Altersstruktur-Check'!$C$9:$C$14,'Ihr Altersstruktur-Check'!$O$8:$O$13)/LOOKUP($B41,'Ihr Altersstruktur-Check'!$C$9:$C$14,'Ihr Altersstruktur-Check'!$P$8:$P$13),0)</f>
        <v>0</v>
      </c>
      <c r="BE41" s="4">
        <f ca="1">IF($B41&gt;=15,BD42+LOOKUP($B41,'Ihr Altersstruktur-Check'!$C$9:$C$14,'Ihr Altersstruktur-Check'!$O$8:$O$13)/LOOKUP($B41,'Ihr Altersstruktur-Check'!$C$9:$C$14,'Ihr Altersstruktur-Check'!$P$8:$P$13),0)</f>
        <v>0</v>
      </c>
      <c r="BF41" s="4"/>
      <c r="BG41" s="4"/>
    </row>
    <row r="42" spans="1:59" x14ac:dyDescent="0.25">
      <c r="A42">
        <v>1981</v>
      </c>
      <c r="B42">
        <f t="shared" ca="1" si="14"/>
        <v>39</v>
      </c>
      <c r="C42" s="4">
        <f>'Ihr Demografie-Check'!G13</f>
        <v>4</v>
      </c>
      <c r="D42" s="4">
        <f ca="1">IF($B42&gt;=15,C43+LOOKUP($B42,'Ihr Altersstruktur-Check'!$C$9:$C$14,'Ihr Altersstruktur-Check'!$O$8:$O$13)/LOOKUP($B42,'Ihr Altersstruktur-Check'!$C$9:$C$14,'Ihr Altersstruktur-Check'!$P$8:$P$13),0)</f>
        <v>3</v>
      </c>
      <c r="E42" s="4">
        <f ca="1">IF($B42&gt;=15,D43+LOOKUP($B42,'Ihr Altersstruktur-Check'!$C$9:$C$14,'Ihr Altersstruktur-Check'!$O$8:$O$13)/LOOKUP($B42,'Ihr Altersstruktur-Check'!$C$9:$C$14,'Ihr Altersstruktur-Check'!$P$8:$P$13),0)</f>
        <v>2</v>
      </c>
      <c r="F42" s="4">
        <f ca="1">IF($B42&gt;=15,E43+LOOKUP($B42,'Ihr Altersstruktur-Check'!$C$9:$C$14,'Ihr Altersstruktur-Check'!$O$8:$O$13)/LOOKUP($B42,'Ihr Altersstruktur-Check'!$C$9:$C$14,'Ihr Altersstruktur-Check'!$P$8:$P$13),0)</f>
        <v>1</v>
      </c>
      <c r="G42" s="4">
        <f ca="1">IF($B42&gt;=15,F43+LOOKUP($B42,'Ihr Altersstruktur-Check'!$C$9:$C$14,'Ihr Altersstruktur-Check'!$O$8:$O$13)/LOOKUP($B42,'Ihr Altersstruktur-Check'!$C$9:$C$14,'Ihr Altersstruktur-Check'!$P$8:$P$13),0)</f>
        <v>0</v>
      </c>
      <c r="H42" s="4">
        <f ca="1">IF($B42&gt;=15,G43+LOOKUP($B42,'Ihr Altersstruktur-Check'!$C$9:$C$14,'Ihr Altersstruktur-Check'!$O$8:$O$13)/LOOKUP($B42,'Ihr Altersstruktur-Check'!$C$9:$C$14,'Ihr Altersstruktur-Check'!$P$8:$P$13),0)</f>
        <v>0</v>
      </c>
      <c r="I42" s="4">
        <f ca="1">IF($B42&gt;=15,H43+LOOKUP($B42,'Ihr Altersstruktur-Check'!$C$9:$C$14,'Ihr Altersstruktur-Check'!$O$8:$O$13)/LOOKUP($B42,'Ihr Altersstruktur-Check'!$C$9:$C$14,'Ihr Altersstruktur-Check'!$P$8:$P$13),0)</f>
        <v>0</v>
      </c>
      <c r="J42" s="4">
        <f ca="1">IF($B42&gt;=15,I43+LOOKUP($B42,'Ihr Altersstruktur-Check'!$C$9:$C$14,'Ihr Altersstruktur-Check'!$O$8:$O$13)/LOOKUP($B42,'Ihr Altersstruktur-Check'!$C$9:$C$14,'Ihr Altersstruktur-Check'!$P$8:$P$13),0)</f>
        <v>5</v>
      </c>
      <c r="K42" s="4">
        <f ca="1">IF($B42&gt;=15,J43+LOOKUP($B42,'Ihr Altersstruktur-Check'!$C$9:$C$14,'Ihr Altersstruktur-Check'!$O$8:$O$13)/LOOKUP($B42,'Ihr Altersstruktur-Check'!$C$9:$C$14,'Ihr Altersstruktur-Check'!$P$8:$P$13),0)</f>
        <v>0</v>
      </c>
      <c r="L42" s="4">
        <f ca="1">IF($B42&gt;=15,K43+LOOKUP($B42,'Ihr Altersstruktur-Check'!$C$9:$C$14,'Ihr Altersstruktur-Check'!$O$8:$O$13)/LOOKUP($B42,'Ihr Altersstruktur-Check'!$C$9:$C$14,'Ihr Altersstruktur-Check'!$P$8:$P$13),0)</f>
        <v>0</v>
      </c>
      <c r="M42" s="4">
        <f ca="1">IF($B42&gt;=15,L43+LOOKUP($B42,'Ihr Altersstruktur-Check'!$C$9:$C$14,'Ihr Altersstruktur-Check'!$O$8:$O$13)/LOOKUP($B42,'Ihr Altersstruktur-Check'!$C$9:$C$14,'Ihr Altersstruktur-Check'!$P$8:$P$13),0)</f>
        <v>0</v>
      </c>
      <c r="N42" s="4">
        <f ca="1">IF($B42&gt;=15,M43+LOOKUP($B42,'Ihr Altersstruktur-Check'!$C$9:$C$14,'Ihr Altersstruktur-Check'!$O$8:$O$13)/LOOKUP($B42,'Ihr Altersstruktur-Check'!$C$9:$C$14,'Ihr Altersstruktur-Check'!$P$8:$P$13),0)</f>
        <v>0</v>
      </c>
      <c r="O42" s="4">
        <f ca="1">IF($B42&gt;=15,N43+LOOKUP($B42,'Ihr Altersstruktur-Check'!$C$9:$C$14,'Ihr Altersstruktur-Check'!$O$8:$O$13)/LOOKUP($B42,'Ihr Altersstruktur-Check'!$C$9:$C$14,'Ihr Altersstruktur-Check'!$P$8:$P$13),0)</f>
        <v>0</v>
      </c>
      <c r="P42" s="4">
        <f ca="1">IF($B42&gt;=15,O43+LOOKUP($B42,'Ihr Altersstruktur-Check'!$C$9:$C$14,'Ihr Altersstruktur-Check'!$O$8:$O$13)/LOOKUP($B42,'Ihr Altersstruktur-Check'!$C$9:$C$14,'Ihr Altersstruktur-Check'!$P$8:$P$13),0)</f>
        <v>0</v>
      </c>
      <c r="Q42" s="4">
        <f ca="1">IF($B42&gt;=15,P43+LOOKUP($B42,'Ihr Altersstruktur-Check'!$C$9:$C$14,'Ihr Altersstruktur-Check'!$O$8:$O$13)/LOOKUP($B42,'Ihr Altersstruktur-Check'!$C$9:$C$14,'Ihr Altersstruktur-Check'!$P$8:$P$13),0)</f>
        <v>5</v>
      </c>
      <c r="R42" s="4">
        <f ca="1">IF($B42&gt;=15,Q43+LOOKUP($B42,'Ihr Altersstruktur-Check'!$C$9:$C$14,'Ihr Altersstruktur-Check'!$O$8:$O$13)/LOOKUP($B42,'Ihr Altersstruktur-Check'!$C$9:$C$14,'Ihr Altersstruktur-Check'!$P$8:$P$13),0)</f>
        <v>1</v>
      </c>
      <c r="S42" s="4">
        <f ca="1">IF($B42&gt;=15,R43+LOOKUP($B42,'Ihr Altersstruktur-Check'!$C$9:$C$14,'Ihr Altersstruktur-Check'!$O$8:$O$13)/LOOKUP($B42,'Ihr Altersstruktur-Check'!$C$9:$C$14,'Ihr Altersstruktur-Check'!$P$8:$P$13),0)</f>
        <v>0</v>
      </c>
      <c r="T42" s="4">
        <f ca="1">IF($B42&gt;=15,S43+LOOKUP($B42,'Ihr Altersstruktur-Check'!$C$9:$C$14,'Ihr Altersstruktur-Check'!$O$8:$O$13)/LOOKUP($B42,'Ihr Altersstruktur-Check'!$C$9:$C$14,'Ihr Altersstruktur-Check'!$P$8:$P$13),0)</f>
        <v>0</v>
      </c>
      <c r="U42" s="4">
        <f ca="1">IF($B42&gt;=15,T43+LOOKUP($B42,'Ihr Altersstruktur-Check'!$C$9:$C$14,'Ihr Altersstruktur-Check'!$O$8:$O$13)/LOOKUP($B42,'Ihr Altersstruktur-Check'!$C$9:$C$14,'Ihr Altersstruktur-Check'!$P$8:$P$13),0)</f>
        <v>0</v>
      </c>
      <c r="V42" s="4">
        <f ca="1">IF($B42&gt;=15,U43+LOOKUP($B42,'Ihr Altersstruktur-Check'!$C$9:$C$14,'Ihr Altersstruktur-Check'!$O$8:$O$13)/LOOKUP($B42,'Ihr Altersstruktur-Check'!$C$9:$C$14,'Ihr Altersstruktur-Check'!$P$8:$P$13),0)</f>
        <v>0</v>
      </c>
      <c r="W42" s="4">
        <f ca="1">IF($B42&gt;=15,V43+LOOKUP($B42,'Ihr Altersstruktur-Check'!$C$9:$C$14,'Ihr Altersstruktur-Check'!$O$8:$O$13)/LOOKUP($B42,'Ihr Altersstruktur-Check'!$C$9:$C$14,'Ihr Altersstruktur-Check'!$P$8:$P$13),0)</f>
        <v>0</v>
      </c>
      <c r="X42" s="4">
        <f ca="1">IF($B42&gt;=15,W43+LOOKUP($B42,'Ihr Altersstruktur-Check'!$C$9:$C$14,'Ihr Altersstruktur-Check'!$O$8:$O$13)/LOOKUP($B42,'Ihr Altersstruktur-Check'!$C$9:$C$14,'Ihr Altersstruktur-Check'!$P$8:$P$13),0)</f>
        <v>2</v>
      </c>
      <c r="Y42" s="4">
        <f ca="1">IF($B42&gt;=15,X43+LOOKUP($B42,'Ihr Altersstruktur-Check'!$C$9:$C$14,'Ihr Altersstruktur-Check'!$O$8:$O$13)/LOOKUP($B42,'Ihr Altersstruktur-Check'!$C$9:$C$14,'Ihr Altersstruktur-Check'!$P$8:$P$13),0)</f>
        <v>0</v>
      </c>
      <c r="Z42" s="4">
        <f ca="1">IF($B42&gt;=15,Y43+LOOKUP($B42,'Ihr Altersstruktur-Check'!$C$9:$C$14,'Ihr Altersstruktur-Check'!$O$8:$O$13)/LOOKUP($B42,'Ihr Altersstruktur-Check'!$C$9:$C$14,'Ihr Altersstruktur-Check'!$P$8:$P$13),0)</f>
        <v>0</v>
      </c>
      <c r="AA42" s="4">
        <f ca="1">IF($B42&gt;=15,Z43+LOOKUP($B42,'Ihr Altersstruktur-Check'!$C$9:$C$14,'Ihr Altersstruktur-Check'!$O$8:$O$13)/LOOKUP($B42,'Ihr Altersstruktur-Check'!$C$9:$C$14,'Ihr Altersstruktur-Check'!$P$8:$P$13),0)</f>
        <v>5</v>
      </c>
      <c r="AB42" s="4">
        <f ca="1">IF($B42&gt;=15,AA43+LOOKUP($B42,'Ihr Altersstruktur-Check'!$C$9:$C$14,'Ihr Altersstruktur-Check'!$O$8:$O$13)/LOOKUP($B42,'Ihr Altersstruktur-Check'!$C$9:$C$14,'Ihr Altersstruktur-Check'!$P$8:$P$13),0)</f>
        <v>0</v>
      </c>
      <c r="AC42" s="4">
        <f ca="1">IF($B42&gt;=15,AB43+LOOKUP($B42,'Ihr Altersstruktur-Check'!$C$9:$C$14,'Ihr Altersstruktur-Check'!$O$8:$O$13)/LOOKUP($B42,'Ihr Altersstruktur-Check'!$C$9:$C$14,'Ihr Altersstruktur-Check'!$P$8:$P$13),0)</f>
        <v>0</v>
      </c>
      <c r="AD42" s="4">
        <f ca="1">IF($B42&gt;=15,AC43+LOOKUP($B42,'Ihr Altersstruktur-Check'!$C$9:$C$14,'Ihr Altersstruktur-Check'!$O$8:$O$13)/LOOKUP($B42,'Ihr Altersstruktur-Check'!$C$9:$C$14,'Ihr Altersstruktur-Check'!$P$8:$P$13),0)</f>
        <v>0</v>
      </c>
      <c r="AE42" s="4">
        <f ca="1">IF($B42&gt;=15,AD43+LOOKUP($B42,'Ihr Altersstruktur-Check'!$C$9:$C$14,'Ihr Altersstruktur-Check'!$O$8:$O$13)/LOOKUP($B42,'Ihr Altersstruktur-Check'!$C$9:$C$14,'Ihr Altersstruktur-Check'!$P$8:$P$13),0)</f>
        <v>0</v>
      </c>
      <c r="AF42" s="4">
        <f ca="1">IF($B42&gt;=15,AE43+LOOKUP($B42,'Ihr Altersstruktur-Check'!$C$9:$C$14,'Ihr Altersstruktur-Check'!$O$8:$O$13)/LOOKUP($B42,'Ihr Altersstruktur-Check'!$C$9:$C$14,'Ihr Altersstruktur-Check'!$P$8:$P$13),0)</f>
        <v>0</v>
      </c>
      <c r="AG42" s="4">
        <f ca="1">IF($B42&gt;=15,AF43+LOOKUP($B42,'Ihr Altersstruktur-Check'!$C$9:$C$14,'Ihr Altersstruktur-Check'!$O$8:$O$13)/LOOKUP($B42,'Ihr Altersstruktur-Check'!$C$9:$C$14,'Ihr Altersstruktur-Check'!$P$8:$P$13),0)</f>
        <v>0</v>
      </c>
      <c r="AH42" s="4">
        <f ca="1">IF($B42&gt;=15,AG43+LOOKUP($B42,'Ihr Altersstruktur-Check'!$C$9:$C$14,'Ihr Altersstruktur-Check'!$O$8:$O$13)/LOOKUP($B42,'Ihr Altersstruktur-Check'!$C$9:$C$14,'Ihr Altersstruktur-Check'!$P$8:$P$13),0)</f>
        <v>0</v>
      </c>
      <c r="AI42" s="4">
        <f ca="1">IF($B42&gt;=15,AH43+LOOKUP($B42,'Ihr Altersstruktur-Check'!$C$9:$C$14,'Ihr Altersstruktur-Check'!$O$8:$O$13)/LOOKUP($B42,'Ihr Altersstruktur-Check'!$C$9:$C$14,'Ihr Altersstruktur-Check'!$P$8:$P$13),0)</f>
        <v>0</v>
      </c>
      <c r="AJ42" s="4">
        <f ca="1">IF($B42&gt;=15,AI43+LOOKUP($B42,'Ihr Altersstruktur-Check'!$C$9:$C$14,'Ihr Altersstruktur-Check'!$O$8:$O$13)/LOOKUP($B42,'Ihr Altersstruktur-Check'!$C$9:$C$14,'Ihr Altersstruktur-Check'!$P$8:$P$13),0)</f>
        <v>0</v>
      </c>
      <c r="AK42" s="4">
        <f ca="1">IF($B42&gt;=15,AJ43+LOOKUP($B42,'Ihr Altersstruktur-Check'!$C$9:$C$14,'Ihr Altersstruktur-Check'!$O$8:$O$13)/LOOKUP($B42,'Ihr Altersstruktur-Check'!$C$9:$C$14,'Ihr Altersstruktur-Check'!$P$8:$P$13),0)</f>
        <v>0</v>
      </c>
      <c r="AL42" s="4">
        <f ca="1">IF($B42&gt;=15,AK43+LOOKUP($B42,'Ihr Altersstruktur-Check'!$C$9:$C$14,'Ihr Altersstruktur-Check'!$O$8:$O$13)/LOOKUP($B42,'Ihr Altersstruktur-Check'!$C$9:$C$14,'Ihr Altersstruktur-Check'!$P$8:$P$13),0)</f>
        <v>0</v>
      </c>
      <c r="AM42" s="4">
        <f ca="1">IF($B42&gt;=15,AL43+LOOKUP($B42,'Ihr Altersstruktur-Check'!$C$9:$C$14,'Ihr Altersstruktur-Check'!$O$8:$O$13)/LOOKUP($B42,'Ihr Altersstruktur-Check'!$C$9:$C$14,'Ihr Altersstruktur-Check'!$P$8:$P$13),0)</f>
        <v>0</v>
      </c>
      <c r="AN42" s="4">
        <f ca="1">IF($B42&gt;=15,AM43+LOOKUP($B42,'Ihr Altersstruktur-Check'!$C$9:$C$14,'Ihr Altersstruktur-Check'!$O$8:$O$13)/LOOKUP($B42,'Ihr Altersstruktur-Check'!$C$9:$C$14,'Ihr Altersstruktur-Check'!$P$8:$P$13),0)</f>
        <v>0</v>
      </c>
      <c r="AO42" s="4">
        <f ca="1">IF($B42&gt;=15,AN43+LOOKUP($B42,'Ihr Altersstruktur-Check'!$C$9:$C$14,'Ihr Altersstruktur-Check'!$O$8:$O$13)/LOOKUP($B42,'Ihr Altersstruktur-Check'!$C$9:$C$14,'Ihr Altersstruktur-Check'!$P$8:$P$13),0)</f>
        <v>0</v>
      </c>
      <c r="AP42" s="4">
        <f ca="1">IF($B42&gt;=15,AO43+LOOKUP($B42,'Ihr Altersstruktur-Check'!$C$9:$C$14,'Ihr Altersstruktur-Check'!$O$8:$O$13)/LOOKUP($B42,'Ihr Altersstruktur-Check'!$C$9:$C$14,'Ihr Altersstruktur-Check'!$P$8:$P$13),0)</f>
        <v>0</v>
      </c>
      <c r="AQ42" s="4">
        <f ca="1">IF($B42&gt;=15,AP43+LOOKUP($B42,'Ihr Altersstruktur-Check'!$C$9:$C$14,'Ihr Altersstruktur-Check'!$O$8:$O$13)/LOOKUP($B42,'Ihr Altersstruktur-Check'!$C$9:$C$14,'Ihr Altersstruktur-Check'!$P$8:$P$13),0)</f>
        <v>0</v>
      </c>
      <c r="AR42" s="4">
        <f ca="1">IF($B42&gt;=15,AQ43+LOOKUP($B42,'Ihr Altersstruktur-Check'!$C$9:$C$14,'Ihr Altersstruktur-Check'!$O$8:$O$13)/LOOKUP($B42,'Ihr Altersstruktur-Check'!$C$9:$C$14,'Ihr Altersstruktur-Check'!$P$8:$P$13),0)</f>
        <v>0</v>
      </c>
      <c r="AS42" s="4">
        <f ca="1">IF($B42&gt;=15,AR43+LOOKUP($B42,'Ihr Altersstruktur-Check'!$C$9:$C$14,'Ihr Altersstruktur-Check'!$O$8:$O$13)/LOOKUP($B42,'Ihr Altersstruktur-Check'!$C$9:$C$14,'Ihr Altersstruktur-Check'!$P$8:$P$13),0)</f>
        <v>0</v>
      </c>
      <c r="AT42" s="4">
        <f ca="1">IF($B42&gt;=15,AS43+LOOKUP($B42,'Ihr Altersstruktur-Check'!$C$9:$C$14,'Ihr Altersstruktur-Check'!$O$8:$O$13)/LOOKUP($B42,'Ihr Altersstruktur-Check'!$C$9:$C$14,'Ihr Altersstruktur-Check'!$P$8:$P$13),0)</f>
        <v>0</v>
      </c>
      <c r="AU42" s="4">
        <f ca="1">IF($B42&gt;=15,AT43+LOOKUP($B42,'Ihr Altersstruktur-Check'!$C$9:$C$14,'Ihr Altersstruktur-Check'!$O$8:$O$13)/LOOKUP($B42,'Ihr Altersstruktur-Check'!$C$9:$C$14,'Ihr Altersstruktur-Check'!$P$8:$P$13),0)</f>
        <v>0</v>
      </c>
      <c r="AV42" s="4">
        <f ca="1">IF($B42&gt;=15,AU43+LOOKUP($B42,'Ihr Altersstruktur-Check'!$C$9:$C$14,'Ihr Altersstruktur-Check'!$O$8:$O$13)/LOOKUP($B42,'Ihr Altersstruktur-Check'!$C$9:$C$14,'Ihr Altersstruktur-Check'!$P$8:$P$13),0)</f>
        <v>0</v>
      </c>
      <c r="AW42" s="4">
        <f ca="1">IF($B42&gt;=15,AV43+LOOKUP($B42,'Ihr Altersstruktur-Check'!$C$9:$C$14,'Ihr Altersstruktur-Check'!$O$8:$O$13)/LOOKUP($B42,'Ihr Altersstruktur-Check'!$C$9:$C$14,'Ihr Altersstruktur-Check'!$P$8:$P$13),0)</f>
        <v>0</v>
      </c>
      <c r="AX42" s="4">
        <f ca="1">IF($B42&gt;=15,AW43+LOOKUP($B42,'Ihr Altersstruktur-Check'!$C$9:$C$14,'Ihr Altersstruktur-Check'!$O$8:$O$13)/LOOKUP($B42,'Ihr Altersstruktur-Check'!$C$9:$C$14,'Ihr Altersstruktur-Check'!$P$8:$P$13),0)</f>
        <v>0</v>
      </c>
      <c r="AY42" s="4">
        <f ca="1">IF($B42&gt;=15,AX43+LOOKUP($B42,'Ihr Altersstruktur-Check'!$C$9:$C$14,'Ihr Altersstruktur-Check'!$O$8:$O$13)/LOOKUP($B42,'Ihr Altersstruktur-Check'!$C$9:$C$14,'Ihr Altersstruktur-Check'!$P$8:$P$13),0)</f>
        <v>0</v>
      </c>
      <c r="AZ42" s="4">
        <f ca="1">IF($B42&gt;=15,AY43+LOOKUP($B42,'Ihr Altersstruktur-Check'!$C$9:$C$14,'Ihr Altersstruktur-Check'!$O$8:$O$13)/LOOKUP($B42,'Ihr Altersstruktur-Check'!$C$9:$C$14,'Ihr Altersstruktur-Check'!$P$8:$P$13),0)</f>
        <v>0</v>
      </c>
      <c r="BA42" s="4">
        <f ca="1">IF($B42&gt;=15,AZ43+LOOKUP($B42,'Ihr Altersstruktur-Check'!$C$9:$C$14,'Ihr Altersstruktur-Check'!$O$8:$O$13)/LOOKUP($B42,'Ihr Altersstruktur-Check'!$C$9:$C$14,'Ihr Altersstruktur-Check'!$P$8:$P$13),0)</f>
        <v>0</v>
      </c>
      <c r="BB42" s="4">
        <f ca="1">IF($B42&gt;=15,BA43+LOOKUP($B42,'Ihr Altersstruktur-Check'!$C$9:$C$14,'Ihr Altersstruktur-Check'!$O$8:$O$13)/LOOKUP($B42,'Ihr Altersstruktur-Check'!$C$9:$C$14,'Ihr Altersstruktur-Check'!$P$8:$P$13),0)</f>
        <v>0</v>
      </c>
      <c r="BC42" s="4">
        <f ca="1">IF($B42&gt;=15,BB43+LOOKUP($B42,'Ihr Altersstruktur-Check'!$C$9:$C$14,'Ihr Altersstruktur-Check'!$O$8:$O$13)/LOOKUP($B42,'Ihr Altersstruktur-Check'!$C$9:$C$14,'Ihr Altersstruktur-Check'!$P$8:$P$13),0)</f>
        <v>0</v>
      </c>
      <c r="BD42" s="4">
        <f ca="1">IF($B42&gt;=15,BC43+LOOKUP($B42,'Ihr Altersstruktur-Check'!$C$9:$C$14,'Ihr Altersstruktur-Check'!$O$8:$O$13)/LOOKUP($B42,'Ihr Altersstruktur-Check'!$C$9:$C$14,'Ihr Altersstruktur-Check'!$P$8:$P$13),0)</f>
        <v>0</v>
      </c>
      <c r="BE42" s="4">
        <f ca="1">IF($B42&gt;=15,BD43+LOOKUP($B42,'Ihr Altersstruktur-Check'!$C$9:$C$14,'Ihr Altersstruktur-Check'!$O$8:$O$13)/LOOKUP($B42,'Ihr Altersstruktur-Check'!$C$9:$C$14,'Ihr Altersstruktur-Check'!$P$8:$P$13),0)</f>
        <v>0</v>
      </c>
      <c r="BF42" s="4"/>
      <c r="BG42" s="4"/>
    </row>
    <row r="43" spans="1:59" x14ac:dyDescent="0.25">
      <c r="A43">
        <v>1982</v>
      </c>
      <c r="B43">
        <f t="shared" ca="1" si="14"/>
        <v>38</v>
      </c>
      <c r="C43" s="4">
        <f>'Ihr Demografie-Check'!G12</f>
        <v>3</v>
      </c>
      <c r="D43" s="4">
        <f ca="1">IF($B43&gt;=15,C44+LOOKUP($B43,'Ihr Altersstruktur-Check'!$C$9:$C$14,'Ihr Altersstruktur-Check'!$O$8:$O$13)/LOOKUP($B43,'Ihr Altersstruktur-Check'!$C$9:$C$14,'Ihr Altersstruktur-Check'!$P$8:$P$13),0)</f>
        <v>2</v>
      </c>
      <c r="E43" s="4">
        <f ca="1">IF($B43&gt;=15,D44+LOOKUP($B43,'Ihr Altersstruktur-Check'!$C$9:$C$14,'Ihr Altersstruktur-Check'!$O$8:$O$13)/LOOKUP($B43,'Ihr Altersstruktur-Check'!$C$9:$C$14,'Ihr Altersstruktur-Check'!$P$8:$P$13),0)</f>
        <v>1</v>
      </c>
      <c r="F43" s="4">
        <f ca="1">IF($B43&gt;=15,E44+LOOKUP($B43,'Ihr Altersstruktur-Check'!$C$9:$C$14,'Ihr Altersstruktur-Check'!$O$8:$O$13)/LOOKUP($B43,'Ihr Altersstruktur-Check'!$C$9:$C$14,'Ihr Altersstruktur-Check'!$P$8:$P$13),0)</f>
        <v>0</v>
      </c>
      <c r="G43" s="4">
        <f ca="1">IF($B43&gt;=15,F44+LOOKUP($B43,'Ihr Altersstruktur-Check'!$C$9:$C$14,'Ihr Altersstruktur-Check'!$O$8:$O$13)/LOOKUP($B43,'Ihr Altersstruktur-Check'!$C$9:$C$14,'Ihr Altersstruktur-Check'!$P$8:$P$13),0)</f>
        <v>0</v>
      </c>
      <c r="H43" s="4">
        <f ca="1">IF($B43&gt;=15,G44+LOOKUP($B43,'Ihr Altersstruktur-Check'!$C$9:$C$14,'Ihr Altersstruktur-Check'!$O$8:$O$13)/LOOKUP($B43,'Ihr Altersstruktur-Check'!$C$9:$C$14,'Ihr Altersstruktur-Check'!$P$8:$P$13),0)</f>
        <v>0</v>
      </c>
      <c r="I43" s="4">
        <f ca="1">IF($B43&gt;=15,H44+LOOKUP($B43,'Ihr Altersstruktur-Check'!$C$9:$C$14,'Ihr Altersstruktur-Check'!$O$8:$O$13)/LOOKUP($B43,'Ihr Altersstruktur-Check'!$C$9:$C$14,'Ihr Altersstruktur-Check'!$P$8:$P$13),0)</f>
        <v>5</v>
      </c>
      <c r="J43" s="4">
        <f ca="1">IF($B43&gt;=15,I44+LOOKUP($B43,'Ihr Altersstruktur-Check'!$C$9:$C$14,'Ihr Altersstruktur-Check'!$O$8:$O$13)/LOOKUP($B43,'Ihr Altersstruktur-Check'!$C$9:$C$14,'Ihr Altersstruktur-Check'!$P$8:$P$13),0)</f>
        <v>0</v>
      </c>
      <c r="K43" s="4">
        <f ca="1">IF($B43&gt;=15,J44+LOOKUP($B43,'Ihr Altersstruktur-Check'!$C$9:$C$14,'Ihr Altersstruktur-Check'!$O$8:$O$13)/LOOKUP($B43,'Ihr Altersstruktur-Check'!$C$9:$C$14,'Ihr Altersstruktur-Check'!$P$8:$P$13),0)</f>
        <v>0</v>
      </c>
      <c r="L43" s="4">
        <f ca="1">IF($B43&gt;=15,K44+LOOKUP($B43,'Ihr Altersstruktur-Check'!$C$9:$C$14,'Ihr Altersstruktur-Check'!$O$8:$O$13)/LOOKUP($B43,'Ihr Altersstruktur-Check'!$C$9:$C$14,'Ihr Altersstruktur-Check'!$P$8:$P$13),0)</f>
        <v>0</v>
      </c>
      <c r="M43" s="4">
        <f ca="1">IF($B43&gt;=15,L44+LOOKUP($B43,'Ihr Altersstruktur-Check'!$C$9:$C$14,'Ihr Altersstruktur-Check'!$O$8:$O$13)/LOOKUP($B43,'Ihr Altersstruktur-Check'!$C$9:$C$14,'Ihr Altersstruktur-Check'!$P$8:$P$13),0)</f>
        <v>0</v>
      </c>
      <c r="N43" s="4">
        <f ca="1">IF($B43&gt;=15,M44+LOOKUP($B43,'Ihr Altersstruktur-Check'!$C$9:$C$14,'Ihr Altersstruktur-Check'!$O$8:$O$13)/LOOKUP($B43,'Ihr Altersstruktur-Check'!$C$9:$C$14,'Ihr Altersstruktur-Check'!$P$8:$P$13),0)</f>
        <v>0</v>
      </c>
      <c r="O43" s="4">
        <f ca="1">IF($B43&gt;=15,N44+LOOKUP($B43,'Ihr Altersstruktur-Check'!$C$9:$C$14,'Ihr Altersstruktur-Check'!$O$8:$O$13)/LOOKUP($B43,'Ihr Altersstruktur-Check'!$C$9:$C$14,'Ihr Altersstruktur-Check'!$P$8:$P$13),0)</f>
        <v>0</v>
      </c>
      <c r="P43" s="4">
        <f ca="1">IF($B43&gt;=15,O44+LOOKUP($B43,'Ihr Altersstruktur-Check'!$C$9:$C$14,'Ihr Altersstruktur-Check'!$O$8:$O$13)/LOOKUP($B43,'Ihr Altersstruktur-Check'!$C$9:$C$14,'Ihr Altersstruktur-Check'!$P$8:$P$13),0)</f>
        <v>5</v>
      </c>
      <c r="Q43" s="4">
        <f ca="1">IF($B43&gt;=15,P44+LOOKUP($B43,'Ihr Altersstruktur-Check'!$C$9:$C$14,'Ihr Altersstruktur-Check'!$O$8:$O$13)/LOOKUP($B43,'Ihr Altersstruktur-Check'!$C$9:$C$14,'Ihr Altersstruktur-Check'!$P$8:$P$13),0)</f>
        <v>1</v>
      </c>
      <c r="R43" s="4">
        <f ca="1">IF($B43&gt;=15,Q44+LOOKUP($B43,'Ihr Altersstruktur-Check'!$C$9:$C$14,'Ihr Altersstruktur-Check'!$O$8:$O$13)/LOOKUP($B43,'Ihr Altersstruktur-Check'!$C$9:$C$14,'Ihr Altersstruktur-Check'!$P$8:$P$13),0)</f>
        <v>0</v>
      </c>
      <c r="S43" s="4">
        <f ca="1">IF($B43&gt;=15,R44+LOOKUP($B43,'Ihr Altersstruktur-Check'!$C$9:$C$14,'Ihr Altersstruktur-Check'!$O$8:$O$13)/LOOKUP($B43,'Ihr Altersstruktur-Check'!$C$9:$C$14,'Ihr Altersstruktur-Check'!$P$8:$P$13),0)</f>
        <v>0</v>
      </c>
      <c r="T43" s="4">
        <f ca="1">IF($B43&gt;=15,S44+LOOKUP($B43,'Ihr Altersstruktur-Check'!$C$9:$C$14,'Ihr Altersstruktur-Check'!$O$8:$O$13)/LOOKUP($B43,'Ihr Altersstruktur-Check'!$C$9:$C$14,'Ihr Altersstruktur-Check'!$P$8:$P$13),0)</f>
        <v>0</v>
      </c>
      <c r="U43" s="4">
        <f ca="1">IF($B43&gt;=15,T44+LOOKUP($B43,'Ihr Altersstruktur-Check'!$C$9:$C$14,'Ihr Altersstruktur-Check'!$O$8:$O$13)/LOOKUP($B43,'Ihr Altersstruktur-Check'!$C$9:$C$14,'Ihr Altersstruktur-Check'!$P$8:$P$13),0)</f>
        <v>0</v>
      </c>
      <c r="V43" s="4">
        <f ca="1">IF($B43&gt;=15,U44+LOOKUP($B43,'Ihr Altersstruktur-Check'!$C$9:$C$14,'Ihr Altersstruktur-Check'!$O$8:$O$13)/LOOKUP($B43,'Ihr Altersstruktur-Check'!$C$9:$C$14,'Ihr Altersstruktur-Check'!$P$8:$P$13),0)</f>
        <v>0</v>
      </c>
      <c r="W43" s="4">
        <f ca="1">IF($B43&gt;=15,V44+LOOKUP($B43,'Ihr Altersstruktur-Check'!$C$9:$C$14,'Ihr Altersstruktur-Check'!$O$8:$O$13)/LOOKUP($B43,'Ihr Altersstruktur-Check'!$C$9:$C$14,'Ihr Altersstruktur-Check'!$P$8:$P$13),0)</f>
        <v>2</v>
      </c>
      <c r="X43" s="4">
        <f ca="1">IF($B43&gt;=15,W44+LOOKUP($B43,'Ihr Altersstruktur-Check'!$C$9:$C$14,'Ihr Altersstruktur-Check'!$O$8:$O$13)/LOOKUP($B43,'Ihr Altersstruktur-Check'!$C$9:$C$14,'Ihr Altersstruktur-Check'!$P$8:$P$13),0)</f>
        <v>0</v>
      </c>
      <c r="Y43" s="4">
        <f ca="1">IF($B43&gt;=15,X44+LOOKUP($B43,'Ihr Altersstruktur-Check'!$C$9:$C$14,'Ihr Altersstruktur-Check'!$O$8:$O$13)/LOOKUP($B43,'Ihr Altersstruktur-Check'!$C$9:$C$14,'Ihr Altersstruktur-Check'!$P$8:$P$13),0)</f>
        <v>0</v>
      </c>
      <c r="Z43" s="4">
        <f ca="1">IF($B43&gt;=15,Y44+LOOKUP($B43,'Ihr Altersstruktur-Check'!$C$9:$C$14,'Ihr Altersstruktur-Check'!$O$8:$O$13)/LOOKUP($B43,'Ihr Altersstruktur-Check'!$C$9:$C$14,'Ihr Altersstruktur-Check'!$P$8:$P$13),0)</f>
        <v>5</v>
      </c>
      <c r="AA43" s="4">
        <f ca="1">IF($B43&gt;=15,Z44+LOOKUP($B43,'Ihr Altersstruktur-Check'!$C$9:$C$14,'Ihr Altersstruktur-Check'!$O$8:$O$13)/LOOKUP($B43,'Ihr Altersstruktur-Check'!$C$9:$C$14,'Ihr Altersstruktur-Check'!$P$8:$P$13),0)</f>
        <v>0</v>
      </c>
      <c r="AB43" s="4">
        <f ca="1">IF($B43&gt;=15,AA44+LOOKUP($B43,'Ihr Altersstruktur-Check'!$C$9:$C$14,'Ihr Altersstruktur-Check'!$O$8:$O$13)/LOOKUP($B43,'Ihr Altersstruktur-Check'!$C$9:$C$14,'Ihr Altersstruktur-Check'!$P$8:$P$13),0)</f>
        <v>0</v>
      </c>
      <c r="AC43" s="4">
        <f ca="1">IF($B43&gt;=15,AB44+LOOKUP($B43,'Ihr Altersstruktur-Check'!$C$9:$C$14,'Ihr Altersstruktur-Check'!$O$8:$O$13)/LOOKUP($B43,'Ihr Altersstruktur-Check'!$C$9:$C$14,'Ihr Altersstruktur-Check'!$P$8:$P$13),0)</f>
        <v>0</v>
      </c>
      <c r="AD43" s="4">
        <f ca="1">IF($B43&gt;=15,AC44+LOOKUP($B43,'Ihr Altersstruktur-Check'!$C$9:$C$14,'Ihr Altersstruktur-Check'!$O$8:$O$13)/LOOKUP($B43,'Ihr Altersstruktur-Check'!$C$9:$C$14,'Ihr Altersstruktur-Check'!$P$8:$P$13),0)</f>
        <v>0</v>
      </c>
      <c r="AE43" s="4">
        <f ca="1">IF($B43&gt;=15,AD44+LOOKUP($B43,'Ihr Altersstruktur-Check'!$C$9:$C$14,'Ihr Altersstruktur-Check'!$O$8:$O$13)/LOOKUP($B43,'Ihr Altersstruktur-Check'!$C$9:$C$14,'Ihr Altersstruktur-Check'!$P$8:$P$13),0)</f>
        <v>0</v>
      </c>
      <c r="AF43" s="4">
        <f ca="1">IF($B43&gt;=15,AE44+LOOKUP($B43,'Ihr Altersstruktur-Check'!$C$9:$C$14,'Ihr Altersstruktur-Check'!$O$8:$O$13)/LOOKUP($B43,'Ihr Altersstruktur-Check'!$C$9:$C$14,'Ihr Altersstruktur-Check'!$P$8:$P$13),0)</f>
        <v>0</v>
      </c>
      <c r="AG43" s="4">
        <f ca="1">IF($B43&gt;=15,AF44+LOOKUP($B43,'Ihr Altersstruktur-Check'!$C$9:$C$14,'Ihr Altersstruktur-Check'!$O$8:$O$13)/LOOKUP($B43,'Ihr Altersstruktur-Check'!$C$9:$C$14,'Ihr Altersstruktur-Check'!$P$8:$P$13),0)</f>
        <v>0</v>
      </c>
      <c r="AH43" s="4">
        <f ca="1">IF($B43&gt;=15,AG44+LOOKUP($B43,'Ihr Altersstruktur-Check'!$C$9:$C$14,'Ihr Altersstruktur-Check'!$O$8:$O$13)/LOOKUP($B43,'Ihr Altersstruktur-Check'!$C$9:$C$14,'Ihr Altersstruktur-Check'!$P$8:$P$13),0)</f>
        <v>0</v>
      </c>
      <c r="AI43" s="4">
        <f ca="1">IF($B43&gt;=15,AH44+LOOKUP($B43,'Ihr Altersstruktur-Check'!$C$9:$C$14,'Ihr Altersstruktur-Check'!$O$8:$O$13)/LOOKUP($B43,'Ihr Altersstruktur-Check'!$C$9:$C$14,'Ihr Altersstruktur-Check'!$P$8:$P$13),0)</f>
        <v>0</v>
      </c>
      <c r="AJ43" s="4">
        <f ca="1">IF($B43&gt;=15,AI44+LOOKUP($B43,'Ihr Altersstruktur-Check'!$C$9:$C$14,'Ihr Altersstruktur-Check'!$O$8:$O$13)/LOOKUP($B43,'Ihr Altersstruktur-Check'!$C$9:$C$14,'Ihr Altersstruktur-Check'!$P$8:$P$13),0)</f>
        <v>0</v>
      </c>
      <c r="AK43" s="4">
        <f ca="1">IF($B43&gt;=15,AJ44+LOOKUP($B43,'Ihr Altersstruktur-Check'!$C$9:$C$14,'Ihr Altersstruktur-Check'!$O$8:$O$13)/LOOKUP($B43,'Ihr Altersstruktur-Check'!$C$9:$C$14,'Ihr Altersstruktur-Check'!$P$8:$P$13),0)</f>
        <v>0</v>
      </c>
      <c r="AL43" s="4">
        <f ca="1">IF($B43&gt;=15,AK44+LOOKUP($B43,'Ihr Altersstruktur-Check'!$C$9:$C$14,'Ihr Altersstruktur-Check'!$O$8:$O$13)/LOOKUP($B43,'Ihr Altersstruktur-Check'!$C$9:$C$14,'Ihr Altersstruktur-Check'!$P$8:$P$13),0)</f>
        <v>0</v>
      </c>
      <c r="AM43" s="4">
        <f ca="1">IF($B43&gt;=15,AL44+LOOKUP($B43,'Ihr Altersstruktur-Check'!$C$9:$C$14,'Ihr Altersstruktur-Check'!$O$8:$O$13)/LOOKUP($B43,'Ihr Altersstruktur-Check'!$C$9:$C$14,'Ihr Altersstruktur-Check'!$P$8:$P$13),0)</f>
        <v>0</v>
      </c>
      <c r="AN43" s="4">
        <f ca="1">IF($B43&gt;=15,AM44+LOOKUP($B43,'Ihr Altersstruktur-Check'!$C$9:$C$14,'Ihr Altersstruktur-Check'!$O$8:$O$13)/LOOKUP($B43,'Ihr Altersstruktur-Check'!$C$9:$C$14,'Ihr Altersstruktur-Check'!$P$8:$P$13),0)</f>
        <v>0</v>
      </c>
      <c r="AO43" s="4">
        <f ca="1">IF($B43&gt;=15,AN44+LOOKUP($B43,'Ihr Altersstruktur-Check'!$C$9:$C$14,'Ihr Altersstruktur-Check'!$O$8:$O$13)/LOOKUP($B43,'Ihr Altersstruktur-Check'!$C$9:$C$14,'Ihr Altersstruktur-Check'!$P$8:$P$13),0)</f>
        <v>0</v>
      </c>
      <c r="AP43" s="4">
        <f ca="1">IF($B43&gt;=15,AO44+LOOKUP($B43,'Ihr Altersstruktur-Check'!$C$9:$C$14,'Ihr Altersstruktur-Check'!$O$8:$O$13)/LOOKUP($B43,'Ihr Altersstruktur-Check'!$C$9:$C$14,'Ihr Altersstruktur-Check'!$P$8:$P$13),0)</f>
        <v>0</v>
      </c>
      <c r="AQ43" s="4">
        <f ca="1">IF($B43&gt;=15,AP44+LOOKUP($B43,'Ihr Altersstruktur-Check'!$C$9:$C$14,'Ihr Altersstruktur-Check'!$O$8:$O$13)/LOOKUP($B43,'Ihr Altersstruktur-Check'!$C$9:$C$14,'Ihr Altersstruktur-Check'!$P$8:$P$13),0)</f>
        <v>0</v>
      </c>
      <c r="AR43" s="4">
        <f ca="1">IF($B43&gt;=15,AQ44+LOOKUP($B43,'Ihr Altersstruktur-Check'!$C$9:$C$14,'Ihr Altersstruktur-Check'!$O$8:$O$13)/LOOKUP($B43,'Ihr Altersstruktur-Check'!$C$9:$C$14,'Ihr Altersstruktur-Check'!$P$8:$P$13),0)</f>
        <v>0</v>
      </c>
      <c r="AS43" s="4">
        <f ca="1">IF($B43&gt;=15,AR44+LOOKUP($B43,'Ihr Altersstruktur-Check'!$C$9:$C$14,'Ihr Altersstruktur-Check'!$O$8:$O$13)/LOOKUP($B43,'Ihr Altersstruktur-Check'!$C$9:$C$14,'Ihr Altersstruktur-Check'!$P$8:$P$13),0)</f>
        <v>0</v>
      </c>
      <c r="AT43" s="4">
        <f ca="1">IF($B43&gt;=15,AS44+LOOKUP($B43,'Ihr Altersstruktur-Check'!$C$9:$C$14,'Ihr Altersstruktur-Check'!$O$8:$O$13)/LOOKUP($B43,'Ihr Altersstruktur-Check'!$C$9:$C$14,'Ihr Altersstruktur-Check'!$P$8:$P$13),0)</f>
        <v>0</v>
      </c>
      <c r="AU43" s="4">
        <f ca="1">IF($B43&gt;=15,AT44+LOOKUP($B43,'Ihr Altersstruktur-Check'!$C$9:$C$14,'Ihr Altersstruktur-Check'!$O$8:$O$13)/LOOKUP($B43,'Ihr Altersstruktur-Check'!$C$9:$C$14,'Ihr Altersstruktur-Check'!$P$8:$P$13),0)</f>
        <v>0</v>
      </c>
      <c r="AV43" s="4">
        <f ca="1">IF($B43&gt;=15,AU44+LOOKUP($B43,'Ihr Altersstruktur-Check'!$C$9:$C$14,'Ihr Altersstruktur-Check'!$O$8:$O$13)/LOOKUP($B43,'Ihr Altersstruktur-Check'!$C$9:$C$14,'Ihr Altersstruktur-Check'!$P$8:$P$13),0)</f>
        <v>0</v>
      </c>
      <c r="AW43" s="4">
        <f ca="1">IF($B43&gt;=15,AV44+LOOKUP($B43,'Ihr Altersstruktur-Check'!$C$9:$C$14,'Ihr Altersstruktur-Check'!$O$8:$O$13)/LOOKUP($B43,'Ihr Altersstruktur-Check'!$C$9:$C$14,'Ihr Altersstruktur-Check'!$P$8:$P$13),0)</f>
        <v>0</v>
      </c>
      <c r="AX43" s="4">
        <f ca="1">IF($B43&gt;=15,AW44+LOOKUP($B43,'Ihr Altersstruktur-Check'!$C$9:$C$14,'Ihr Altersstruktur-Check'!$O$8:$O$13)/LOOKUP($B43,'Ihr Altersstruktur-Check'!$C$9:$C$14,'Ihr Altersstruktur-Check'!$P$8:$P$13),0)</f>
        <v>0</v>
      </c>
      <c r="AY43" s="4">
        <f ca="1">IF($B43&gt;=15,AX44+LOOKUP($B43,'Ihr Altersstruktur-Check'!$C$9:$C$14,'Ihr Altersstruktur-Check'!$O$8:$O$13)/LOOKUP($B43,'Ihr Altersstruktur-Check'!$C$9:$C$14,'Ihr Altersstruktur-Check'!$P$8:$P$13),0)</f>
        <v>0</v>
      </c>
      <c r="AZ43" s="4">
        <f ca="1">IF($B43&gt;=15,AY44+LOOKUP($B43,'Ihr Altersstruktur-Check'!$C$9:$C$14,'Ihr Altersstruktur-Check'!$O$8:$O$13)/LOOKUP($B43,'Ihr Altersstruktur-Check'!$C$9:$C$14,'Ihr Altersstruktur-Check'!$P$8:$P$13),0)</f>
        <v>0</v>
      </c>
      <c r="BA43" s="4">
        <f ca="1">IF($B43&gt;=15,AZ44+LOOKUP($B43,'Ihr Altersstruktur-Check'!$C$9:$C$14,'Ihr Altersstruktur-Check'!$O$8:$O$13)/LOOKUP($B43,'Ihr Altersstruktur-Check'!$C$9:$C$14,'Ihr Altersstruktur-Check'!$P$8:$P$13),0)</f>
        <v>0</v>
      </c>
      <c r="BB43" s="4">
        <f ca="1">IF($B43&gt;=15,BA44+LOOKUP($B43,'Ihr Altersstruktur-Check'!$C$9:$C$14,'Ihr Altersstruktur-Check'!$O$8:$O$13)/LOOKUP($B43,'Ihr Altersstruktur-Check'!$C$9:$C$14,'Ihr Altersstruktur-Check'!$P$8:$P$13),0)</f>
        <v>0</v>
      </c>
      <c r="BC43" s="4">
        <f ca="1">IF($B43&gt;=15,BB44+LOOKUP($B43,'Ihr Altersstruktur-Check'!$C$9:$C$14,'Ihr Altersstruktur-Check'!$O$8:$O$13)/LOOKUP($B43,'Ihr Altersstruktur-Check'!$C$9:$C$14,'Ihr Altersstruktur-Check'!$P$8:$P$13),0)</f>
        <v>0</v>
      </c>
      <c r="BD43" s="4">
        <f ca="1">IF($B43&gt;=15,BC44+LOOKUP($B43,'Ihr Altersstruktur-Check'!$C$9:$C$14,'Ihr Altersstruktur-Check'!$O$8:$O$13)/LOOKUP($B43,'Ihr Altersstruktur-Check'!$C$9:$C$14,'Ihr Altersstruktur-Check'!$P$8:$P$13),0)</f>
        <v>0</v>
      </c>
      <c r="BE43" s="4">
        <f ca="1">IF($B43&gt;=15,BD44+LOOKUP($B43,'Ihr Altersstruktur-Check'!$C$9:$C$14,'Ihr Altersstruktur-Check'!$O$8:$O$13)/LOOKUP($B43,'Ihr Altersstruktur-Check'!$C$9:$C$14,'Ihr Altersstruktur-Check'!$P$8:$P$13),0)</f>
        <v>0</v>
      </c>
      <c r="BF43" s="4"/>
      <c r="BG43" s="4"/>
    </row>
    <row r="44" spans="1:59" x14ac:dyDescent="0.25">
      <c r="A44">
        <v>1983</v>
      </c>
      <c r="B44">
        <f t="shared" ca="1" si="14"/>
        <v>37</v>
      </c>
      <c r="C44" s="4">
        <f>'Ihr Demografie-Check'!G11</f>
        <v>2</v>
      </c>
      <c r="D44" s="4">
        <f ca="1">IF($B44&gt;=15,C45+LOOKUP($B44,'Ihr Altersstruktur-Check'!$C$9:$C$14,'Ihr Altersstruktur-Check'!$O$8:$O$13)/LOOKUP($B44,'Ihr Altersstruktur-Check'!$C$9:$C$14,'Ihr Altersstruktur-Check'!$P$8:$P$13),0)</f>
        <v>1</v>
      </c>
      <c r="E44" s="4">
        <f ca="1">IF($B44&gt;=15,D45+LOOKUP($B44,'Ihr Altersstruktur-Check'!$C$9:$C$14,'Ihr Altersstruktur-Check'!$O$8:$O$13)/LOOKUP($B44,'Ihr Altersstruktur-Check'!$C$9:$C$14,'Ihr Altersstruktur-Check'!$P$8:$P$13),0)</f>
        <v>0</v>
      </c>
      <c r="F44" s="4">
        <f ca="1">IF($B44&gt;=15,E45+LOOKUP($B44,'Ihr Altersstruktur-Check'!$C$9:$C$14,'Ihr Altersstruktur-Check'!$O$8:$O$13)/LOOKUP($B44,'Ihr Altersstruktur-Check'!$C$9:$C$14,'Ihr Altersstruktur-Check'!$P$8:$P$13),0)</f>
        <v>0</v>
      </c>
      <c r="G44" s="4">
        <f ca="1">IF($B44&gt;=15,F45+LOOKUP($B44,'Ihr Altersstruktur-Check'!$C$9:$C$14,'Ihr Altersstruktur-Check'!$O$8:$O$13)/LOOKUP($B44,'Ihr Altersstruktur-Check'!$C$9:$C$14,'Ihr Altersstruktur-Check'!$P$8:$P$13),0)</f>
        <v>0</v>
      </c>
      <c r="H44" s="4">
        <f ca="1">IF($B44&gt;=15,G45+LOOKUP($B44,'Ihr Altersstruktur-Check'!$C$9:$C$14,'Ihr Altersstruktur-Check'!$O$8:$O$13)/LOOKUP($B44,'Ihr Altersstruktur-Check'!$C$9:$C$14,'Ihr Altersstruktur-Check'!$P$8:$P$13),0)</f>
        <v>5</v>
      </c>
      <c r="I44" s="4">
        <f ca="1">IF($B44&gt;=15,H45+LOOKUP($B44,'Ihr Altersstruktur-Check'!$C$9:$C$14,'Ihr Altersstruktur-Check'!$O$8:$O$13)/LOOKUP($B44,'Ihr Altersstruktur-Check'!$C$9:$C$14,'Ihr Altersstruktur-Check'!$P$8:$P$13),0)</f>
        <v>0</v>
      </c>
      <c r="J44" s="4">
        <f ca="1">IF($B44&gt;=15,I45+LOOKUP($B44,'Ihr Altersstruktur-Check'!$C$9:$C$14,'Ihr Altersstruktur-Check'!$O$8:$O$13)/LOOKUP($B44,'Ihr Altersstruktur-Check'!$C$9:$C$14,'Ihr Altersstruktur-Check'!$P$8:$P$13),0)</f>
        <v>0</v>
      </c>
      <c r="K44" s="4">
        <f ca="1">IF($B44&gt;=15,J45+LOOKUP($B44,'Ihr Altersstruktur-Check'!$C$9:$C$14,'Ihr Altersstruktur-Check'!$O$8:$O$13)/LOOKUP($B44,'Ihr Altersstruktur-Check'!$C$9:$C$14,'Ihr Altersstruktur-Check'!$P$8:$P$13),0)</f>
        <v>0</v>
      </c>
      <c r="L44" s="4">
        <f ca="1">IF($B44&gt;=15,K45+LOOKUP($B44,'Ihr Altersstruktur-Check'!$C$9:$C$14,'Ihr Altersstruktur-Check'!$O$8:$O$13)/LOOKUP($B44,'Ihr Altersstruktur-Check'!$C$9:$C$14,'Ihr Altersstruktur-Check'!$P$8:$P$13),0)</f>
        <v>0</v>
      </c>
      <c r="M44" s="4">
        <f ca="1">IF($B44&gt;=15,L45+LOOKUP($B44,'Ihr Altersstruktur-Check'!$C$9:$C$14,'Ihr Altersstruktur-Check'!$O$8:$O$13)/LOOKUP($B44,'Ihr Altersstruktur-Check'!$C$9:$C$14,'Ihr Altersstruktur-Check'!$P$8:$P$13),0)</f>
        <v>0</v>
      </c>
      <c r="N44" s="4">
        <f ca="1">IF($B44&gt;=15,M45+LOOKUP($B44,'Ihr Altersstruktur-Check'!$C$9:$C$14,'Ihr Altersstruktur-Check'!$O$8:$O$13)/LOOKUP($B44,'Ihr Altersstruktur-Check'!$C$9:$C$14,'Ihr Altersstruktur-Check'!$P$8:$P$13),0)</f>
        <v>0</v>
      </c>
      <c r="O44" s="4">
        <f ca="1">IF($B44&gt;=15,N45+LOOKUP($B44,'Ihr Altersstruktur-Check'!$C$9:$C$14,'Ihr Altersstruktur-Check'!$O$8:$O$13)/LOOKUP($B44,'Ihr Altersstruktur-Check'!$C$9:$C$14,'Ihr Altersstruktur-Check'!$P$8:$P$13),0)</f>
        <v>5</v>
      </c>
      <c r="P44" s="4">
        <f ca="1">IF($B44&gt;=15,O45+LOOKUP($B44,'Ihr Altersstruktur-Check'!$C$9:$C$14,'Ihr Altersstruktur-Check'!$O$8:$O$13)/LOOKUP($B44,'Ihr Altersstruktur-Check'!$C$9:$C$14,'Ihr Altersstruktur-Check'!$P$8:$P$13),0)</f>
        <v>1</v>
      </c>
      <c r="Q44" s="4">
        <f ca="1">IF($B44&gt;=15,P45+LOOKUP($B44,'Ihr Altersstruktur-Check'!$C$9:$C$14,'Ihr Altersstruktur-Check'!$O$8:$O$13)/LOOKUP($B44,'Ihr Altersstruktur-Check'!$C$9:$C$14,'Ihr Altersstruktur-Check'!$P$8:$P$13),0)</f>
        <v>0</v>
      </c>
      <c r="R44" s="4">
        <f ca="1">IF($B44&gt;=15,Q45+LOOKUP($B44,'Ihr Altersstruktur-Check'!$C$9:$C$14,'Ihr Altersstruktur-Check'!$O$8:$O$13)/LOOKUP($B44,'Ihr Altersstruktur-Check'!$C$9:$C$14,'Ihr Altersstruktur-Check'!$P$8:$P$13),0)</f>
        <v>0</v>
      </c>
      <c r="S44" s="4">
        <f ca="1">IF($B44&gt;=15,R45+LOOKUP($B44,'Ihr Altersstruktur-Check'!$C$9:$C$14,'Ihr Altersstruktur-Check'!$O$8:$O$13)/LOOKUP($B44,'Ihr Altersstruktur-Check'!$C$9:$C$14,'Ihr Altersstruktur-Check'!$P$8:$P$13),0)</f>
        <v>0</v>
      </c>
      <c r="T44" s="4">
        <f ca="1">IF($B44&gt;=15,S45+LOOKUP($B44,'Ihr Altersstruktur-Check'!$C$9:$C$14,'Ihr Altersstruktur-Check'!$O$8:$O$13)/LOOKUP($B44,'Ihr Altersstruktur-Check'!$C$9:$C$14,'Ihr Altersstruktur-Check'!$P$8:$P$13),0)</f>
        <v>0</v>
      </c>
      <c r="U44" s="4">
        <f ca="1">IF($B44&gt;=15,T45+LOOKUP($B44,'Ihr Altersstruktur-Check'!$C$9:$C$14,'Ihr Altersstruktur-Check'!$O$8:$O$13)/LOOKUP($B44,'Ihr Altersstruktur-Check'!$C$9:$C$14,'Ihr Altersstruktur-Check'!$P$8:$P$13),0)</f>
        <v>0</v>
      </c>
      <c r="V44" s="4">
        <f ca="1">IF($B44&gt;=15,U45+LOOKUP($B44,'Ihr Altersstruktur-Check'!$C$9:$C$14,'Ihr Altersstruktur-Check'!$O$8:$O$13)/LOOKUP($B44,'Ihr Altersstruktur-Check'!$C$9:$C$14,'Ihr Altersstruktur-Check'!$P$8:$P$13),0)</f>
        <v>2</v>
      </c>
      <c r="W44" s="4">
        <f ca="1">IF($B44&gt;=15,V45+LOOKUP($B44,'Ihr Altersstruktur-Check'!$C$9:$C$14,'Ihr Altersstruktur-Check'!$O$8:$O$13)/LOOKUP($B44,'Ihr Altersstruktur-Check'!$C$9:$C$14,'Ihr Altersstruktur-Check'!$P$8:$P$13),0)</f>
        <v>0</v>
      </c>
      <c r="X44" s="4">
        <f ca="1">IF($B44&gt;=15,W45+LOOKUP($B44,'Ihr Altersstruktur-Check'!$C$9:$C$14,'Ihr Altersstruktur-Check'!$O$8:$O$13)/LOOKUP($B44,'Ihr Altersstruktur-Check'!$C$9:$C$14,'Ihr Altersstruktur-Check'!$P$8:$P$13),0)</f>
        <v>0</v>
      </c>
      <c r="Y44" s="4">
        <f ca="1">IF($B44&gt;=15,X45+LOOKUP($B44,'Ihr Altersstruktur-Check'!$C$9:$C$14,'Ihr Altersstruktur-Check'!$O$8:$O$13)/LOOKUP($B44,'Ihr Altersstruktur-Check'!$C$9:$C$14,'Ihr Altersstruktur-Check'!$P$8:$P$13),0)</f>
        <v>5</v>
      </c>
      <c r="Z44" s="4">
        <f ca="1">IF($B44&gt;=15,Y45+LOOKUP($B44,'Ihr Altersstruktur-Check'!$C$9:$C$14,'Ihr Altersstruktur-Check'!$O$8:$O$13)/LOOKUP($B44,'Ihr Altersstruktur-Check'!$C$9:$C$14,'Ihr Altersstruktur-Check'!$P$8:$P$13),0)</f>
        <v>0</v>
      </c>
      <c r="AA44" s="4">
        <f ca="1">IF($B44&gt;=15,Z45+LOOKUP($B44,'Ihr Altersstruktur-Check'!$C$9:$C$14,'Ihr Altersstruktur-Check'!$O$8:$O$13)/LOOKUP($B44,'Ihr Altersstruktur-Check'!$C$9:$C$14,'Ihr Altersstruktur-Check'!$P$8:$P$13),0)</f>
        <v>0</v>
      </c>
      <c r="AB44" s="4">
        <f ca="1">IF($B44&gt;=15,AA45+LOOKUP($B44,'Ihr Altersstruktur-Check'!$C$9:$C$14,'Ihr Altersstruktur-Check'!$O$8:$O$13)/LOOKUP($B44,'Ihr Altersstruktur-Check'!$C$9:$C$14,'Ihr Altersstruktur-Check'!$P$8:$P$13),0)</f>
        <v>0</v>
      </c>
      <c r="AC44" s="4">
        <f ca="1">IF($B44&gt;=15,AB45+LOOKUP($B44,'Ihr Altersstruktur-Check'!$C$9:$C$14,'Ihr Altersstruktur-Check'!$O$8:$O$13)/LOOKUP($B44,'Ihr Altersstruktur-Check'!$C$9:$C$14,'Ihr Altersstruktur-Check'!$P$8:$P$13),0)</f>
        <v>0</v>
      </c>
      <c r="AD44" s="4">
        <f ca="1">IF($B44&gt;=15,AC45+LOOKUP($B44,'Ihr Altersstruktur-Check'!$C$9:$C$14,'Ihr Altersstruktur-Check'!$O$8:$O$13)/LOOKUP($B44,'Ihr Altersstruktur-Check'!$C$9:$C$14,'Ihr Altersstruktur-Check'!$P$8:$P$13),0)</f>
        <v>0</v>
      </c>
      <c r="AE44" s="4">
        <f ca="1">IF($B44&gt;=15,AD45+LOOKUP($B44,'Ihr Altersstruktur-Check'!$C$9:$C$14,'Ihr Altersstruktur-Check'!$O$8:$O$13)/LOOKUP($B44,'Ihr Altersstruktur-Check'!$C$9:$C$14,'Ihr Altersstruktur-Check'!$P$8:$P$13),0)</f>
        <v>0</v>
      </c>
      <c r="AF44" s="4">
        <f ca="1">IF($B44&gt;=15,AE45+LOOKUP($B44,'Ihr Altersstruktur-Check'!$C$9:$C$14,'Ihr Altersstruktur-Check'!$O$8:$O$13)/LOOKUP($B44,'Ihr Altersstruktur-Check'!$C$9:$C$14,'Ihr Altersstruktur-Check'!$P$8:$P$13),0)</f>
        <v>0</v>
      </c>
      <c r="AG44" s="4">
        <f ca="1">IF($B44&gt;=15,AF45+LOOKUP($B44,'Ihr Altersstruktur-Check'!$C$9:$C$14,'Ihr Altersstruktur-Check'!$O$8:$O$13)/LOOKUP($B44,'Ihr Altersstruktur-Check'!$C$9:$C$14,'Ihr Altersstruktur-Check'!$P$8:$P$13),0)</f>
        <v>0</v>
      </c>
      <c r="AH44" s="4">
        <f ca="1">IF($B44&gt;=15,AG45+LOOKUP($B44,'Ihr Altersstruktur-Check'!$C$9:$C$14,'Ihr Altersstruktur-Check'!$O$8:$O$13)/LOOKUP($B44,'Ihr Altersstruktur-Check'!$C$9:$C$14,'Ihr Altersstruktur-Check'!$P$8:$P$13),0)</f>
        <v>0</v>
      </c>
      <c r="AI44" s="4">
        <f ca="1">IF($B44&gt;=15,AH45+LOOKUP($B44,'Ihr Altersstruktur-Check'!$C$9:$C$14,'Ihr Altersstruktur-Check'!$O$8:$O$13)/LOOKUP($B44,'Ihr Altersstruktur-Check'!$C$9:$C$14,'Ihr Altersstruktur-Check'!$P$8:$P$13),0)</f>
        <v>0</v>
      </c>
      <c r="AJ44" s="4">
        <f ca="1">IF($B44&gt;=15,AI45+LOOKUP($B44,'Ihr Altersstruktur-Check'!$C$9:$C$14,'Ihr Altersstruktur-Check'!$O$8:$O$13)/LOOKUP($B44,'Ihr Altersstruktur-Check'!$C$9:$C$14,'Ihr Altersstruktur-Check'!$P$8:$P$13),0)</f>
        <v>0</v>
      </c>
      <c r="AK44" s="4">
        <f ca="1">IF($B44&gt;=15,AJ45+LOOKUP($B44,'Ihr Altersstruktur-Check'!$C$9:$C$14,'Ihr Altersstruktur-Check'!$O$8:$O$13)/LOOKUP($B44,'Ihr Altersstruktur-Check'!$C$9:$C$14,'Ihr Altersstruktur-Check'!$P$8:$P$13),0)</f>
        <v>0</v>
      </c>
      <c r="AL44" s="4">
        <f ca="1">IF($B44&gt;=15,AK45+LOOKUP($B44,'Ihr Altersstruktur-Check'!$C$9:$C$14,'Ihr Altersstruktur-Check'!$O$8:$O$13)/LOOKUP($B44,'Ihr Altersstruktur-Check'!$C$9:$C$14,'Ihr Altersstruktur-Check'!$P$8:$P$13),0)</f>
        <v>0</v>
      </c>
      <c r="AM44" s="4">
        <f ca="1">IF($B44&gt;=15,AL45+LOOKUP($B44,'Ihr Altersstruktur-Check'!$C$9:$C$14,'Ihr Altersstruktur-Check'!$O$8:$O$13)/LOOKUP($B44,'Ihr Altersstruktur-Check'!$C$9:$C$14,'Ihr Altersstruktur-Check'!$P$8:$P$13),0)</f>
        <v>0</v>
      </c>
      <c r="AN44" s="4">
        <f ca="1">IF($B44&gt;=15,AM45+LOOKUP($B44,'Ihr Altersstruktur-Check'!$C$9:$C$14,'Ihr Altersstruktur-Check'!$O$8:$O$13)/LOOKUP($B44,'Ihr Altersstruktur-Check'!$C$9:$C$14,'Ihr Altersstruktur-Check'!$P$8:$P$13),0)</f>
        <v>0</v>
      </c>
      <c r="AO44" s="4">
        <f ca="1">IF($B44&gt;=15,AN45+LOOKUP($B44,'Ihr Altersstruktur-Check'!$C$9:$C$14,'Ihr Altersstruktur-Check'!$O$8:$O$13)/LOOKUP($B44,'Ihr Altersstruktur-Check'!$C$9:$C$14,'Ihr Altersstruktur-Check'!$P$8:$P$13),0)</f>
        <v>0</v>
      </c>
      <c r="AP44" s="4">
        <f ca="1">IF($B44&gt;=15,AO45+LOOKUP($B44,'Ihr Altersstruktur-Check'!$C$9:$C$14,'Ihr Altersstruktur-Check'!$O$8:$O$13)/LOOKUP($B44,'Ihr Altersstruktur-Check'!$C$9:$C$14,'Ihr Altersstruktur-Check'!$P$8:$P$13),0)</f>
        <v>0</v>
      </c>
      <c r="AQ44" s="4">
        <f ca="1">IF($B44&gt;=15,AP45+LOOKUP($B44,'Ihr Altersstruktur-Check'!$C$9:$C$14,'Ihr Altersstruktur-Check'!$O$8:$O$13)/LOOKUP($B44,'Ihr Altersstruktur-Check'!$C$9:$C$14,'Ihr Altersstruktur-Check'!$P$8:$P$13),0)</f>
        <v>0</v>
      </c>
      <c r="AR44" s="4">
        <f ca="1">IF($B44&gt;=15,AQ45+LOOKUP($B44,'Ihr Altersstruktur-Check'!$C$9:$C$14,'Ihr Altersstruktur-Check'!$O$8:$O$13)/LOOKUP($B44,'Ihr Altersstruktur-Check'!$C$9:$C$14,'Ihr Altersstruktur-Check'!$P$8:$P$13),0)</f>
        <v>0</v>
      </c>
      <c r="AS44" s="4">
        <f ca="1">IF($B44&gt;=15,AR45+LOOKUP($B44,'Ihr Altersstruktur-Check'!$C$9:$C$14,'Ihr Altersstruktur-Check'!$O$8:$O$13)/LOOKUP($B44,'Ihr Altersstruktur-Check'!$C$9:$C$14,'Ihr Altersstruktur-Check'!$P$8:$P$13),0)</f>
        <v>0</v>
      </c>
      <c r="AT44" s="4">
        <f ca="1">IF($B44&gt;=15,AS45+LOOKUP($B44,'Ihr Altersstruktur-Check'!$C$9:$C$14,'Ihr Altersstruktur-Check'!$O$8:$O$13)/LOOKUP($B44,'Ihr Altersstruktur-Check'!$C$9:$C$14,'Ihr Altersstruktur-Check'!$P$8:$P$13),0)</f>
        <v>0</v>
      </c>
      <c r="AU44" s="4">
        <f ca="1">IF($B44&gt;=15,AT45+LOOKUP($B44,'Ihr Altersstruktur-Check'!$C$9:$C$14,'Ihr Altersstruktur-Check'!$O$8:$O$13)/LOOKUP($B44,'Ihr Altersstruktur-Check'!$C$9:$C$14,'Ihr Altersstruktur-Check'!$P$8:$P$13),0)</f>
        <v>0</v>
      </c>
      <c r="AV44" s="4">
        <f ca="1">IF($B44&gt;=15,AU45+LOOKUP($B44,'Ihr Altersstruktur-Check'!$C$9:$C$14,'Ihr Altersstruktur-Check'!$O$8:$O$13)/LOOKUP($B44,'Ihr Altersstruktur-Check'!$C$9:$C$14,'Ihr Altersstruktur-Check'!$P$8:$P$13),0)</f>
        <v>0</v>
      </c>
      <c r="AW44" s="4">
        <f ca="1">IF($B44&gt;=15,AV45+LOOKUP($B44,'Ihr Altersstruktur-Check'!$C$9:$C$14,'Ihr Altersstruktur-Check'!$O$8:$O$13)/LOOKUP($B44,'Ihr Altersstruktur-Check'!$C$9:$C$14,'Ihr Altersstruktur-Check'!$P$8:$P$13),0)</f>
        <v>0</v>
      </c>
      <c r="AX44" s="4">
        <f ca="1">IF($B44&gt;=15,AW45+LOOKUP($B44,'Ihr Altersstruktur-Check'!$C$9:$C$14,'Ihr Altersstruktur-Check'!$O$8:$O$13)/LOOKUP($B44,'Ihr Altersstruktur-Check'!$C$9:$C$14,'Ihr Altersstruktur-Check'!$P$8:$P$13),0)</f>
        <v>0</v>
      </c>
      <c r="AY44" s="4">
        <f ca="1">IF($B44&gt;=15,AX45+LOOKUP($B44,'Ihr Altersstruktur-Check'!$C$9:$C$14,'Ihr Altersstruktur-Check'!$O$8:$O$13)/LOOKUP($B44,'Ihr Altersstruktur-Check'!$C$9:$C$14,'Ihr Altersstruktur-Check'!$P$8:$P$13),0)</f>
        <v>0</v>
      </c>
      <c r="AZ44" s="4">
        <f ca="1">IF($B44&gt;=15,AY45+LOOKUP($B44,'Ihr Altersstruktur-Check'!$C$9:$C$14,'Ihr Altersstruktur-Check'!$O$8:$O$13)/LOOKUP($B44,'Ihr Altersstruktur-Check'!$C$9:$C$14,'Ihr Altersstruktur-Check'!$P$8:$P$13),0)</f>
        <v>0</v>
      </c>
      <c r="BA44" s="4">
        <f ca="1">IF($B44&gt;=15,AZ45+LOOKUP($B44,'Ihr Altersstruktur-Check'!$C$9:$C$14,'Ihr Altersstruktur-Check'!$O$8:$O$13)/LOOKUP($B44,'Ihr Altersstruktur-Check'!$C$9:$C$14,'Ihr Altersstruktur-Check'!$P$8:$P$13),0)</f>
        <v>0</v>
      </c>
      <c r="BB44" s="4">
        <f ca="1">IF($B44&gt;=15,BA45+LOOKUP($B44,'Ihr Altersstruktur-Check'!$C$9:$C$14,'Ihr Altersstruktur-Check'!$O$8:$O$13)/LOOKUP($B44,'Ihr Altersstruktur-Check'!$C$9:$C$14,'Ihr Altersstruktur-Check'!$P$8:$P$13),0)</f>
        <v>0</v>
      </c>
      <c r="BC44" s="4">
        <f ca="1">IF($B44&gt;=15,BB45+LOOKUP($B44,'Ihr Altersstruktur-Check'!$C$9:$C$14,'Ihr Altersstruktur-Check'!$O$8:$O$13)/LOOKUP($B44,'Ihr Altersstruktur-Check'!$C$9:$C$14,'Ihr Altersstruktur-Check'!$P$8:$P$13),0)</f>
        <v>0</v>
      </c>
      <c r="BD44" s="4">
        <f ca="1">IF($B44&gt;=15,BC45+LOOKUP($B44,'Ihr Altersstruktur-Check'!$C$9:$C$14,'Ihr Altersstruktur-Check'!$O$8:$O$13)/LOOKUP($B44,'Ihr Altersstruktur-Check'!$C$9:$C$14,'Ihr Altersstruktur-Check'!$P$8:$P$13),0)</f>
        <v>0</v>
      </c>
      <c r="BE44" s="4">
        <f ca="1">IF($B44&gt;=15,BD45+LOOKUP($B44,'Ihr Altersstruktur-Check'!$C$9:$C$14,'Ihr Altersstruktur-Check'!$O$8:$O$13)/LOOKUP($B44,'Ihr Altersstruktur-Check'!$C$9:$C$14,'Ihr Altersstruktur-Check'!$P$8:$P$13),0)</f>
        <v>0</v>
      </c>
      <c r="BF44" s="4"/>
      <c r="BG44" s="4"/>
    </row>
    <row r="45" spans="1:59" x14ac:dyDescent="0.25">
      <c r="A45">
        <v>1984</v>
      </c>
      <c r="B45">
        <f t="shared" ca="1" si="14"/>
        <v>36</v>
      </c>
      <c r="C45" s="4">
        <f>'Ihr Demografie-Check'!G10</f>
        <v>1</v>
      </c>
      <c r="D45" s="4">
        <f ca="1">IF($B45&gt;=15,C46+LOOKUP($B45,'Ihr Altersstruktur-Check'!$C$9:$C$14,'Ihr Altersstruktur-Check'!$O$8:$O$13)/LOOKUP($B45,'Ihr Altersstruktur-Check'!$C$9:$C$14,'Ihr Altersstruktur-Check'!$P$8:$P$13),0)</f>
        <v>0</v>
      </c>
      <c r="E45" s="4">
        <f ca="1">IF($B45&gt;=15,D46+LOOKUP($B45,'Ihr Altersstruktur-Check'!$C$9:$C$14,'Ihr Altersstruktur-Check'!$O$8:$O$13)/LOOKUP($B45,'Ihr Altersstruktur-Check'!$C$9:$C$14,'Ihr Altersstruktur-Check'!$P$8:$P$13),0)</f>
        <v>0</v>
      </c>
      <c r="F45" s="4">
        <f ca="1">IF($B45&gt;=15,E46+LOOKUP($B45,'Ihr Altersstruktur-Check'!$C$9:$C$14,'Ihr Altersstruktur-Check'!$O$8:$O$13)/LOOKUP($B45,'Ihr Altersstruktur-Check'!$C$9:$C$14,'Ihr Altersstruktur-Check'!$P$8:$P$13),0)</f>
        <v>0</v>
      </c>
      <c r="G45" s="4">
        <f ca="1">IF($B45&gt;=15,F46+LOOKUP($B45,'Ihr Altersstruktur-Check'!$C$9:$C$14,'Ihr Altersstruktur-Check'!$O$8:$O$13)/LOOKUP($B45,'Ihr Altersstruktur-Check'!$C$9:$C$14,'Ihr Altersstruktur-Check'!$P$8:$P$13),0)</f>
        <v>5</v>
      </c>
      <c r="H45" s="4">
        <f ca="1">IF($B45&gt;=15,G46+LOOKUP($B45,'Ihr Altersstruktur-Check'!$C$9:$C$14,'Ihr Altersstruktur-Check'!$O$8:$O$13)/LOOKUP($B45,'Ihr Altersstruktur-Check'!$C$9:$C$14,'Ihr Altersstruktur-Check'!$P$8:$P$13),0)</f>
        <v>0</v>
      </c>
      <c r="I45" s="4">
        <f ca="1">IF($B45&gt;=15,H46+LOOKUP($B45,'Ihr Altersstruktur-Check'!$C$9:$C$14,'Ihr Altersstruktur-Check'!$O$8:$O$13)/LOOKUP($B45,'Ihr Altersstruktur-Check'!$C$9:$C$14,'Ihr Altersstruktur-Check'!$P$8:$P$13),0)</f>
        <v>0</v>
      </c>
      <c r="J45" s="4">
        <f ca="1">IF($B45&gt;=15,I46+LOOKUP($B45,'Ihr Altersstruktur-Check'!$C$9:$C$14,'Ihr Altersstruktur-Check'!$O$8:$O$13)/LOOKUP($B45,'Ihr Altersstruktur-Check'!$C$9:$C$14,'Ihr Altersstruktur-Check'!$P$8:$P$13),0)</f>
        <v>0</v>
      </c>
      <c r="K45" s="4">
        <f ca="1">IF($B45&gt;=15,J46+LOOKUP($B45,'Ihr Altersstruktur-Check'!$C$9:$C$14,'Ihr Altersstruktur-Check'!$O$8:$O$13)/LOOKUP($B45,'Ihr Altersstruktur-Check'!$C$9:$C$14,'Ihr Altersstruktur-Check'!$P$8:$P$13),0)</f>
        <v>0</v>
      </c>
      <c r="L45" s="4">
        <f ca="1">IF($B45&gt;=15,K46+LOOKUP($B45,'Ihr Altersstruktur-Check'!$C$9:$C$14,'Ihr Altersstruktur-Check'!$O$8:$O$13)/LOOKUP($B45,'Ihr Altersstruktur-Check'!$C$9:$C$14,'Ihr Altersstruktur-Check'!$P$8:$P$13),0)</f>
        <v>0</v>
      </c>
      <c r="M45" s="4">
        <f ca="1">IF($B45&gt;=15,L46+LOOKUP($B45,'Ihr Altersstruktur-Check'!$C$9:$C$14,'Ihr Altersstruktur-Check'!$O$8:$O$13)/LOOKUP($B45,'Ihr Altersstruktur-Check'!$C$9:$C$14,'Ihr Altersstruktur-Check'!$P$8:$P$13),0)</f>
        <v>0</v>
      </c>
      <c r="N45" s="4">
        <f ca="1">IF($B45&gt;=15,M46+LOOKUP($B45,'Ihr Altersstruktur-Check'!$C$9:$C$14,'Ihr Altersstruktur-Check'!$O$8:$O$13)/LOOKUP($B45,'Ihr Altersstruktur-Check'!$C$9:$C$14,'Ihr Altersstruktur-Check'!$P$8:$P$13),0)</f>
        <v>5</v>
      </c>
      <c r="O45" s="4">
        <f ca="1">IF($B45&gt;=15,N46+LOOKUP($B45,'Ihr Altersstruktur-Check'!$C$9:$C$14,'Ihr Altersstruktur-Check'!$O$8:$O$13)/LOOKUP($B45,'Ihr Altersstruktur-Check'!$C$9:$C$14,'Ihr Altersstruktur-Check'!$P$8:$P$13),0)</f>
        <v>1</v>
      </c>
      <c r="P45" s="4">
        <f ca="1">IF($B45&gt;=15,O46+LOOKUP($B45,'Ihr Altersstruktur-Check'!$C$9:$C$14,'Ihr Altersstruktur-Check'!$O$8:$O$13)/LOOKUP($B45,'Ihr Altersstruktur-Check'!$C$9:$C$14,'Ihr Altersstruktur-Check'!$P$8:$P$13),0)</f>
        <v>0</v>
      </c>
      <c r="Q45" s="4">
        <f ca="1">IF($B45&gt;=15,P46+LOOKUP($B45,'Ihr Altersstruktur-Check'!$C$9:$C$14,'Ihr Altersstruktur-Check'!$O$8:$O$13)/LOOKUP($B45,'Ihr Altersstruktur-Check'!$C$9:$C$14,'Ihr Altersstruktur-Check'!$P$8:$P$13),0)</f>
        <v>0</v>
      </c>
      <c r="R45" s="4">
        <f ca="1">IF($B45&gt;=15,Q46+LOOKUP($B45,'Ihr Altersstruktur-Check'!$C$9:$C$14,'Ihr Altersstruktur-Check'!$O$8:$O$13)/LOOKUP($B45,'Ihr Altersstruktur-Check'!$C$9:$C$14,'Ihr Altersstruktur-Check'!$P$8:$P$13),0)</f>
        <v>0</v>
      </c>
      <c r="S45" s="4">
        <f ca="1">IF($B45&gt;=15,R46+LOOKUP($B45,'Ihr Altersstruktur-Check'!$C$9:$C$14,'Ihr Altersstruktur-Check'!$O$8:$O$13)/LOOKUP($B45,'Ihr Altersstruktur-Check'!$C$9:$C$14,'Ihr Altersstruktur-Check'!$P$8:$P$13),0)</f>
        <v>0</v>
      </c>
      <c r="T45" s="4">
        <f ca="1">IF($B45&gt;=15,S46+LOOKUP($B45,'Ihr Altersstruktur-Check'!$C$9:$C$14,'Ihr Altersstruktur-Check'!$O$8:$O$13)/LOOKUP($B45,'Ihr Altersstruktur-Check'!$C$9:$C$14,'Ihr Altersstruktur-Check'!$P$8:$P$13),0)</f>
        <v>0</v>
      </c>
      <c r="U45" s="4">
        <f ca="1">IF($B45&gt;=15,T46+LOOKUP($B45,'Ihr Altersstruktur-Check'!$C$9:$C$14,'Ihr Altersstruktur-Check'!$O$8:$O$13)/LOOKUP($B45,'Ihr Altersstruktur-Check'!$C$9:$C$14,'Ihr Altersstruktur-Check'!$P$8:$P$13),0)</f>
        <v>2</v>
      </c>
      <c r="V45" s="4">
        <f ca="1">IF($B45&gt;=15,U46+LOOKUP($B45,'Ihr Altersstruktur-Check'!$C$9:$C$14,'Ihr Altersstruktur-Check'!$O$8:$O$13)/LOOKUP($B45,'Ihr Altersstruktur-Check'!$C$9:$C$14,'Ihr Altersstruktur-Check'!$P$8:$P$13),0)</f>
        <v>0</v>
      </c>
      <c r="W45" s="4">
        <f ca="1">IF($B45&gt;=15,V46+LOOKUP($B45,'Ihr Altersstruktur-Check'!$C$9:$C$14,'Ihr Altersstruktur-Check'!$O$8:$O$13)/LOOKUP($B45,'Ihr Altersstruktur-Check'!$C$9:$C$14,'Ihr Altersstruktur-Check'!$P$8:$P$13),0)</f>
        <v>0</v>
      </c>
      <c r="X45" s="4">
        <f ca="1">IF($B45&gt;=15,W46+LOOKUP($B45,'Ihr Altersstruktur-Check'!$C$9:$C$14,'Ihr Altersstruktur-Check'!$O$8:$O$13)/LOOKUP($B45,'Ihr Altersstruktur-Check'!$C$9:$C$14,'Ihr Altersstruktur-Check'!$P$8:$P$13),0)</f>
        <v>5</v>
      </c>
      <c r="Y45" s="4">
        <f ca="1">IF($B45&gt;=15,X46+LOOKUP($B45,'Ihr Altersstruktur-Check'!$C$9:$C$14,'Ihr Altersstruktur-Check'!$O$8:$O$13)/LOOKUP($B45,'Ihr Altersstruktur-Check'!$C$9:$C$14,'Ihr Altersstruktur-Check'!$P$8:$P$13),0)</f>
        <v>0</v>
      </c>
      <c r="Z45" s="4">
        <f ca="1">IF($B45&gt;=15,Y46+LOOKUP($B45,'Ihr Altersstruktur-Check'!$C$9:$C$14,'Ihr Altersstruktur-Check'!$O$8:$O$13)/LOOKUP($B45,'Ihr Altersstruktur-Check'!$C$9:$C$14,'Ihr Altersstruktur-Check'!$P$8:$P$13),0)</f>
        <v>0</v>
      </c>
      <c r="AA45" s="4">
        <f ca="1">IF($B45&gt;=15,Z46+LOOKUP($B45,'Ihr Altersstruktur-Check'!$C$9:$C$14,'Ihr Altersstruktur-Check'!$O$8:$O$13)/LOOKUP($B45,'Ihr Altersstruktur-Check'!$C$9:$C$14,'Ihr Altersstruktur-Check'!$P$8:$P$13),0)</f>
        <v>0</v>
      </c>
      <c r="AB45" s="4">
        <f ca="1">IF($B45&gt;=15,AA46+LOOKUP($B45,'Ihr Altersstruktur-Check'!$C$9:$C$14,'Ihr Altersstruktur-Check'!$O$8:$O$13)/LOOKUP($B45,'Ihr Altersstruktur-Check'!$C$9:$C$14,'Ihr Altersstruktur-Check'!$P$8:$P$13),0)</f>
        <v>0</v>
      </c>
      <c r="AC45" s="4">
        <f ca="1">IF($B45&gt;=15,AB46+LOOKUP($B45,'Ihr Altersstruktur-Check'!$C$9:$C$14,'Ihr Altersstruktur-Check'!$O$8:$O$13)/LOOKUP($B45,'Ihr Altersstruktur-Check'!$C$9:$C$14,'Ihr Altersstruktur-Check'!$P$8:$P$13),0)</f>
        <v>0</v>
      </c>
      <c r="AD45" s="4">
        <f ca="1">IF($B45&gt;=15,AC46+LOOKUP($B45,'Ihr Altersstruktur-Check'!$C$9:$C$14,'Ihr Altersstruktur-Check'!$O$8:$O$13)/LOOKUP($B45,'Ihr Altersstruktur-Check'!$C$9:$C$14,'Ihr Altersstruktur-Check'!$P$8:$P$13),0)</f>
        <v>0</v>
      </c>
      <c r="AE45" s="4">
        <f ca="1">IF($B45&gt;=15,AD46+LOOKUP($B45,'Ihr Altersstruktur-Check'!$C$9:$C$14,'Ihr Altersstruktur-Check'!$O$8:$O$13)/LOOKUP($B45,'Ihr Altersstruktur-Check'!$C$9:$C$14,'Ihr Altersstruktur-Check'!$P$8:$P$13),0)</f>
        <v>0</v>
      </c>
      <c r="AF45" s="4">
        <f ca="1">IF($B45&gt;=15,AE46+LOOKUP($B45,'Ihr Altersstruktur-Check'!$C$9:$C$14,'Ihr Altersstruktur-Check'!$O$8:$O$13)/LOOKUP($B45,'Ihr Altersstruktur-Check'!$C$9:$C$14,'Ihr Altersstruktur-Check'!$P$8:$P$13),0)</f>
        <v>0</v>
      </c>
      <c r="AG45" s="4">
        <f ca="1">IF($B45&gt;=15,AF46+LOOKUP($B45,'Ihr Altersstruktur-Check'!$C$9:$C$14,'Ihr Altersstruktur-Check'!$O$8:$O$13)/LOOKUP($B45,'Ihr Altersstruktur-Check'!$C$9:$C$14,'Ihr Altersstruktur-Check'!$P$8:$P$13),0)</f>
        <v>0</v>
      </c>
      <c r="AH45" s="4">
        <f ca="1">IF($B45&gt;=15,AG46+LOOKUP($B45,'Ihr Altersstruktur-Check'!$C$9:$C$14,'Ihr Altersstruktur-Check'!$O$8:$O$13)/LOOKUP($B45,'Ihr Altersstruktur-Check'!$C$9:$C$14,'Ihr Altersstruktur-Check'!$P$8:$P$13),0)</f>
        <v>0</v>
      </c>
      <c r="AI45" s="4">
        <f ca="1">IF($B45&gt;=15,AH46+LOOKUP($B45,'Ihr Altersstruktur-Check'!$C$9:$C$14,'Ihr Altersstruktur-Check'!$O$8:$O$13)/LOOKUP($B45,'Ihr Altersstruktur-Check'!$C$9:$C$14,'Ihr Altersstruktur-Check'!$P$8:$P$13),0)</f>
        <v>0</v>
      </c>
      <c r="AJ45" s="4">
        <f ca="1">IF($B45&gt;=15,AI46+LOOKUP($B45,'Ihr Altersstruktur-Check'!$C$9:$C$14,'Ihr Altersstruktur-Check'!$O$8:$O$13)/LOOKUP($B45,'Ihr Altersstruktur-Check'!$C$9:$C$14,'Ihr Altersstruktur-Check'!$P$8:$P$13),0)</f>
        <v>0</v>
      </c>
      <c r="AK45" s="4">
        <f ca="1">IF($B45&gt;=15,AJ46+LOOKUP($B45,'Ihr Altersstruktur-Check'!$C$9:$C$14,'Ihr Altersstruktur-Check'!$O$8:$O$13)/LOOKUP($B45,'Ihr Altersstruktur-Check'!$C$9:$C$14,'Ihr Altersstruktur-Check'!$P$8:$P$13),0)</f>
        <v>0</v>
      </c>
      <c r="AL45" s="4">
        <f ca="1">IF($B45&gt;=15,AK46+LOOKUP($B45,'Ihr Altersstruktur-Check'!$C$9:$C$14,'Ihr Altersstruktur-Check'!$O$8:$O$13)/LOOKUP($B45,'Ihr Altersstruktur-Check'!$C$9:$C$14,'Ihr Altersstruktur-Check'!$P$8:$P$13),0)</f>
        <v>0</v>
      </c>
      <c r="AM45" s="4">
        <f ca="1">IF($B45&gt;=15,AL46+LOOKUP($B45,'Ihr Altersstruktur-Check'!$C$9:$C$14,'Ihr Altersstruktur-Check'!$O$8:$O$13)/LOOKUP($B45,'Ihr Altersstruktur-Check'!$C$9:$C$14,'Ihr Altersstruktur-Check'!$P$8:$P$13),0)</f>
        <v>0</v>
      </c>
      <c r="AN45" s="4">
        <f ca="1">IF($B45&gt;=15,AM46+LOOKUP($B45,'Ihr Altersstruktur-Check'!$C$9:$C$14,'Ihr Altersstruktur-Check'!$O$8:$O$13)/LOOKUP($B45,'Ihr Altersstruktur-Check'!$C$9:$C$14,'Ihr Altersstruktur-Check'!$P$8:$P$13),0)</f>
        <v>0</v>
      </c>
      <c r="AO45" s="4">
        <f ca="1">IF($B45&gt;=15,AN46+LOOKUP($B45,'Ihr Altersstruktur-Check'!$C$9:$C$14,'Ihr Altersstruktur-Check'!$O$8:$O$13)/LOOKUP($B45,'Ihr Altersstruktur-Check'!$C$9:$C$14,'Ihr Altersstruktur-Check'!$P$8:$P$13),0)</f>
        <v>0</v>
      </c>
      <c r="AP45" s="4">
        <f ca="1">IF($B45&gt;=15,AO46+LOOKUP($B45,'Ihr Altersstruktur-Check'!$C$9:$C$14,'Ihr Altersstruktur-Check'!$O$8:$O$13)/LOOKUP($B45,'Ihr Altersstruktur-Check'!$C$9:$C$14,'Ihr Altersstruktur-Check'!$P$8:$P$13),0)</f>
        <v>0</v>
      </c>
      <c r="AQ45" s="4">
        <f ca="1">IF($B45&gt;=15,AP46+LOOKUP($B45,'Ihr Altersstruktur-Check'!$C$9:$C$14,'Ihr Altersstruktur-Check'!$O$8:$O$13)/LOOKUP($B45,'Ihr Altersstruktur-Check'!$C$9:$C$14,'Ihr Altersstruktur-Check'!$P$8:$P$13),0)</f>
        <v>0</v>
      </c>
      <c r="AR45" s="4">
        <f ca="1">IF($B45&gt;=15,AQ46+LOOKUP($B45,'Ihr Altersstruktur-Check'!$C$9:$C$14,'Ihr Altersstruktur-Check'!$O$8:$O$13)/LOOKUP($B45,'Ihr Altersstruktur-Check'!$C$9:$C$14,'Ihr Altersstruktur-Check'!$P$8:$P$13),0)</f>
        <v>0</v>
      </c>
      <c r="AS45" s="4">
        <f ca="1">IF($B45&gt;=15,AR46+LOOKUP($B45,'Ihr Altersstruktur-Check'!$C$9:$C$14,'Ihr Altersstruktur-Check'!$O$8:$O$13)/LOOKUP($B45,'Ihr Altersstruktur-Check'!$C$9:$C$14,'Ihr Altersstruktur-Check'!$P$8:$P$13),0)</f>
        <v>0</v>
      </c>
      <c r="AT45" s="4">
        <f ca="1">IF($B45&gt;=15,AS46+LOOKUP($B45,'Ihr Altersstruktur-Check'!$C$9:$C$14,'Ihr Altersstruktur-Check'!$O$8:$O$13)/LOOKUP($B45,'Ihr Altersstruktur-Check'!$C$9:$C$14,'Ihr Altersstruktur-Check'!$P$8:$P$13),0)</f>
        <v>0</v>
      </c>
      <c r="AU45" s="4">
        <f ca="1">IF($B45&gt;=15,AT46+LOOKUP($B45,'Ihr Altersstruktur-Check'!$C$9:$C$14,'Ihr Altersstruktur-Check'!$O$8:$O$13)/LOOKUP($B45,'Ihr Altersstruktur-Check'!$C$9:$C$14,'Ihr Altersstruktur-Check'!$P$8:$P$13),0)</f>
        <v>0</v>
      </c>
      <c r="AV45" s="4">
        <f ca="1">IF($B45&gt;=15,AU46+LOOKUP($B45,'Ihr Altersstruktur-Check'!$C$9:$C$14,'Ihr Altersstruktur-Check'!$O$8:$O$13)/LOOKUP($B45,'Ihr Altersstruktur-Check'!$C$9:$C$14,'Ihr Altersstruktur-Check'!$P$8:$P$13),0)</f>
        <v>0</v>
      </c>
      <c r="AW45" s="4">
        <f ca="1">IF($B45&gt;=15,AV46+LOOKUP($B45,'Ihr Altersstruktur-Check'!$C$9:$C$14,'Ihr Altersstruktur-Check'!$O$8:$O$13)/LOOKUP($B45,'Ihr Altersstruktur-Check'!$C$9:$C$14,'Ihr Altersstruktur-Check'!$P$8:$P$13),0)</f>
        <v>0</v>
      </c>
      <c r="AX45" s="4">
        <f ca="1">IF($B45&gt;=15,AW46+LOOKUP($B45,'Ihr Altersstruktur-Check'!$C$9:$C$14,'Ihr Altersstruktur-Check'!$O$8:$O$13)/LOOKUP($B45,'Ihr Altersstruktur-Check'!$C$9:$C$14,'Ihr Altersstruktur-Check'!$P$8:$P$13),0)</f>
        <v>0</v>
      </c>
      <c r="AY45" s="4">
        <f ca="1">IF($B45&gt;=15,AX46+LOOKUP($B45,'Ihr Altersstruktur-Check'!$C$9:$C$14,'Ihr Altersstruktur-Check'!$O$8:$O$13)/LOOKUP($B45,'Ihr Altersstruktur-Check'!$C$9:$C$14,'Ihr Altersstruktur-Check'!$P$8:$P$13),0)</f>
        <v>0</v>
      </c>
      <c r="AZ45" s="4">
        <f ca="1">IF($B45&gt;=15,AY46+LOOKUP($B45,'Ihr Altersstruktur-Check'!$C$9:$C$14,'Ihr Altersstruktur-Check'!$O$8:$O$13)/LOOKUP($B45,'Ihr Altersstruktur-Check'!$C$9:$C$14,'Ihr Altersstruktur-Check'!$P$8:$P$13),0)</f>
        <v>0</v>
      </c>
      <c r="BA45" s="4">
        <f ca="1">IF($B45&gt;=15,AZ46+LOOKUP($B45,'Ihr Altersstruktur-Check'!$C$9:$C$14,'Ihr Altersstruktur-Check'!$O$8:$O$13)/LOOKUP($B45,'Ihr Altersstruktur-Check'!$C$9:$C$14,'Ihr Altersstruktur-Check'!$P$8:$P$13),0)</f>
        <v>0</v>
      </c>
      <c r="BB45" s="4">
        <f ca="1">IF($B45&gt;=15,BA46+LOOKUP($B45,'Ihr Altersstruktur-Check'!$C$9:$C$14,'Ihr Altersstruktur-Check'!$O$8:$O$13)/LOOKUP($B45,'Ihr Altersstruktur-Check'!$C$9:$C$14,'Ihr Altersstruktur-Check'!$P$8:$P$13),0)</f>
        <v>0</v>
      </c>
      <c r="BC45" s="4">
        <f ca="1">IF($B45&gt;=15,BB46+LOOKUP($B45,'Ihr Altersstruktur-Check'!$C$9:$C$14,'Ihr Altersstruktur-Check'!$O$8:$O$13)/LOOKUP($B45,'Ihr Altersstruktur-Check'!$C$9:$C$14,'Ihr Altersstruktur-Check'!$P$8:$P$13),0)</f>
        <v>0</v>
      </c>
      <c r="BD45" s="4">
        <f ca="1">IF($B45&gt;=15,BC46+LOOKUP($B45,'Ihr Altersstruktur-Check'!$C$9:$C$14,'Ihr Altersstruktur-Check'!$O$8:$O$13)/LOOKUP($B45,'Ihr Altersstruktur-Check'!$C$9:$C$14,'Ihr Altersstruktur-Check'!$P$8:$P$13),0)</f>
        <v>0</v>
      </c>
      <c r="BE45" s="4">
        <f ca="1">IF($B45&gt;=15,BD46+LOOKUP($B45,'Ihr Altersstruktur-Check'!$C$9:$C$14,'Ihr Altersstruktur-Check'!$O$8:$O$13)/LOOKUP($B45,'Ihr Altersstruktur-Check'!$C$9:$C$14,'Ihr Altersstruktur-Check'!$P$8:$P$13),0)</f>
        <v>0</v>
      </c>
      <c r="BF45" s="4"/>
      <c r="BG45" s="4"/>
    </row>
    <row r="46" spans="1:59" x14ac:dyDescent="0.25">
      <c r="A46">
        <v>1985</v>
      </c>
      <c r="B46">
        <f t="shared" ca="1" si="14"/>
        <v>35</v>
      </c>
      <c r="C46" s="4">
        <f>'Ihr Demografie-Check'!G9</f>
        <v>0</v>
      </c>
      <c r="D46" s="4">
        <f ca="1">IF($B46&gt;=15,C47+LOOKUP($B46,'Ihr Altersstruktur-Check'!$C$9:$C$14,'Ihr Altersstruktur-Check'!$O$8:$O$13)/LOOKUP($B46,'Ihr Altersstruktur-Check'!$C$9:$C$14,'Ihr Altersstruktur-Check'!$P$8:$P$13),0)</f>
        <v>0</v>
      </c>
      <c r="E46" s="4">
        <f ca="1">IF($B46&gt;=15,D47+LOOKUP($B46,'Ihr Altersstruktur-Check'!$C$9:$C$14,'Ihr Altersstruktur-Check'!$O$8:$O$13)/LOOKUP($B46,'Ihr Altersstruktur-Check'!$C$9:$C$14,'Ihr Altersstruktur-Check'!$P$8:$P$13),0)</f>
        <v>0</v>
      </c>
      <c r="F46" s="4">
        <f ca="1">IF($B46&gt;=15,E47+LOOKUP($B46,'Ihr Altersstruktur-Check'!$C$9:$C$14,'Ihr Altersstruktur-Check'!$O$8:$O$13)/LOOKUP($B46,'Ihr Altersstruktur-Check'!$C$9:$C$14,'Ihr Altersstruktur-Check'!$P$8:$P$13),0)</f>
        <v>5</v>
      </c>
      <c r="G46" s="4">
        <f ca="1">IF($B46&gt;=15,F47+LOOKUP($B46,'Ihr Altersstruktur-Check'!$C$9:$C$14,'Ihr Altersstruktur-Check'!$O$8:$O$13)/LOOKUP($B46,'Ihr Altersstruktur-Check'!$C$9:$C$14,'Ihr Altersstruktur-Check'!$P$8:$P$13),0)</f>
        <v>0</v>
      </c>
      <c r="H46" s="4">
        <f ca="1">IF($B46&gt;=15,G47+LOOKUP($B46,'Ihr Altersstruktur-Check'!$C$9:$C$14,'Ihr Altersstruktur-Check'!$O$8:$O$13)/LOOKUP($B46,'Ihr Altersstruktur-Check'!$C$9:$C$14,'Ihr Altersstruktur-Check'!$P$8:$P$13),0)</f>
        <v>0</v>
      </c>
      <c r="I46" s="4">
        <f ca="1">IF($B46&gt;=15,H47+LOOKUP($B46,'Ihr Altersstruktur-Check'!$C$9:$C$14,'Ihr Altersstruktur-Check'!$O$8:$O$13)/LOOKUP($B46,'Ihr Altersstruktur-Check'!$C$9:$C$14,'Ihr Altersstruktur-Check'!$P$8:$P$13),0)</f>
        <v>0</v>
      </c>
      <c r="J46" s="4">
        <f ca="1">IF($B46&gt;=15,I47+LOOKUP($B46,'Ihr Altersstruktur-Check'!$C$9:$C$14,'Ihr Altersstruktur-Check'!$O$8:$O$13)/LOOKUP($B46,'Ihr Altersstruktur-Check'!$C$9:$C$14,'Ihr Altersstruktur-Check'!$P$8:$P$13),0)</f>
        <v>0</v>
      </c>
      <c r="K46" s="4">
        <f ca="1">IF($B46&gt;=15,J47+LOOKUP($B46,'Ihr Altersstruktur-Check'!$C$9:$C$14,'Ihr Altersstruktur-Check'!$O$8:$O$13)/LOOKUP($B46,'Ihr Altersstruktur-Check'!$C$9:$C$14,'Ihr Altersstruktur-Check'!$P$8:$P$13),0)</f>
        <v>0</v>
      </c>
      <c r="L46" s="4">
        <f ca="1">IF($B46&gt;=15,K47+LOOKUP($B46,'Ihr Altersstruktur-Check'!$C$9:$C$14,'Ihr Altersstruktur-Check'!$O$8:$O$13)/LOOKUP($B46,'Ihr Altersstruktur-Check'!$C$9:$C$14,'Ihr Altersstruktur-Check'!$P$8:$P$13),0)</f>
        <v>0</v>
      </c>
      <c r="M46" s="4">
        <f ca="1">IF($B46&gt;=15,L47+LOOKUP($B46,'Ihr Altersstruktur-Check'!$C$9:$C$14,'Ihr Altersstruktur-Check'!$O$8:$O$13)/LOOKUP($B46,'Ihr Altersstruktur-Check'!$C$9:$C$14,'Ihr Altersstruktur-Check'!$P$8:$P$13),0)</f>
        <v>5</v>
      </c>
      <c r="N46" s="4">
        <f ca="1">IF($B46&gt;=15,M47+LOOKUP($B46,'Ihr Altersstruktur-Check'!$C$9:$C$14,'Ihr Altersstruktur-Check'!$O$8:$O$13)/LOOKUP($B46,'Ihr Altersstruktur-Check'!$C$9:$C$14,'Ihr Altersstruktur-Check'!$P$8:$P$13),0)</f>
        <v>1</v>
      </c>
      <c r="O46" s="4">
        <f ca="1">IF($B46&gt;=15,N47+LOOKUP($B46,'Ihr Altersstruktur-Check'!$C$9:$C$14,'Ihr Altersstruktur-Check'!$O$8:$O$13)/LOOKUP($B46,'Ihr Altersstruktur-Check'!$C$9:$C$14,'Ihr Altersstruktur-Check'!$P$8:$P$13),0)</f>
        <v>0</v>
      </c>
      <c r="P46" s="4">
        <f ca="1">IF($B46&gt;=15,O47+LOOKUP($B46,'Ihr Altersstruktur-Check'!$C$9:$C$14,'Ihr Altersstruktur-Check'!$O$8:$O$13)/LOOKUP($B46,'Ihr Altersstruktur-Check'!$C$9:$C$14,'Ihr Altersstruktur-Check'!$P$8:$P$13),0)</f>
        <v>0</v>
      </c>
      <c r="Q46" s="4">
        <f ca="1">IF($B46&gt;=15,P47+LOOKUP($B46,'Ihr Altersstruktur-Check'!$C$9:$C$14,'Ihr Altersstruktur-Check'!$O$8:$O$13)/LOOKUP($B46,'Ihr Altersstruktur-Check'!$C$9:$C$14,'Ihr Altersstruktur-Check'!$P$8:$P$13),0)</f>
        <v>0</v>
      </c>
      <c r="R46" s="4">
        <f ca="1">IF($B46&gt;=15,Q47+LOOKUP($B46,'Ihr Altersstruktur-Check'!$C$9:$C$14,'Ihr Altersstruktur-Check'!$O$8:$O$13)/LOOKUP($B46,'Ihr Altersstruktur-Check'!$C$9:$C$14,'Ihr Altersstruktur-Check'!$P$8:$P$13),0)</f>
        <v>0</v>
      </c>
      <c r="S46" s="4">
        <f ca="1">IF($B46&gt;=15,R47+LOOKUP($B46,'Ihr Altersstruktur-Check'!$C$9:$C$14,'Ihr Altersstruktur-Check'!$O$8:$O$13)/LOOKUP($B46,'Ihr Altersstruktur-Check'!$C$9:$C$14,'Ihr Altersstruktur-Check'!$P$8:$P$13),0)</f>
        <v>0</v>
      </c>
      <c r="T46" s="4">
        <f ca="1">IF($B46&gt;=15,S47+LOOKUP($B46,'Ihr Altersstruktur-Check'!$C$9:$C$14,'Ihr Altersstruktur-Check'!$O$8:$O$13)/LOOKUP($B46,'Ihr Altersstruktur-Check'!$C$9:$C$14,'Ihr Altersstruktur-Check'!$P$8:$P$13),0)</f>
        <v>2</v>
      </c>
      <c r="U46" s="4">
        <f ca="1">IF($B46&gt;=15,T47+LOOKUP($B46,'Ihr Altersstruktur-Check'!$C$9:$C$14,'Ihr Altersstruktur-Check'!$O$8:$O$13)/LOOKUP($B46,'Ihr Altersstruktur-Check'!$C$9:$C$14,'Ihr Altersstruktur-Check'!$P$8:$P$13),0)</f>
        <v>0</v>
      </c>
      <c r="V46" s="4">
        <f ca="1">IF($B46&gt;=15,U47+LOOKUP($B46,'Ihr Altersstruktur-Check'!$C$9:$C$14,'Ihr Altersstruktur-Check'!$O$8:$O$13)/LOOKUP($B46,'Ihr Altersstruktur-Check'!$C$9:$C$14,'Ihr Altersstruktur-Check'!$P$8:$P$13),0)</f>
        <v>0</v>
      </c>
      <c r="W46" s="4">
        <f ca="1">IF($B46&gt;=15,V47+LOOKUP($B46,'Ihr Altersstruktur-Check'!$C$9:$C$14,'Ihr Altersstruktur-Check'!$O$8:$O$13)/LOOKUP($B46,'Ihr Altersstruktur-Check'!$C$9:$C$14,'Ihr Altersstruktur-Check'!$P$8:$P$13),0)</f>
        <v>5</v>
      </c>
      <c r="X46" s="4">
        <f ca="1">IF($B46&gt;=15,W47+LOOKUP($B46,'Ihr Altersstruktur-Check'!$C$9:$C$14,'Ihr Altersstruktur-Check'!$O$8:$O$13)/LOOKUP($B46,'Ihr Altersstruktur-Check'!$C$9:$C$14,'Ihr Altersstruktur-Check'!$P$8:$P$13),0)</f>
        <v>0</v>
      </c>
      <c r="Y46" s="4">
        <f ca="1">IF($B46&gt;=15,X47+LOOKUP($B46,'Ihr Altersstruktur-Check'!$C$9:$C$14,'Ihr Altersstruktur-Check'!$O$8:$O$13)/LOOKUP($B46,'Ihr Altersstruktur-Check'!$C$9:$C$14,'Ihr Altersstruktur-Check'!$P$8:$P$13),0)</f>
        <v>0</v>
      </c>
      <c r="Z46" s="4">
        <f ca="1">IF($B46&gt;=15,Y47+LOOKUP($B46,'Ihr Altersstruktur-Check'!$C$9:$C$14,'Ihr Altersstruktur-Check'!$O$8:$O$13)/LOOKUP($B46,'Ihr Altersstruktur-Check'!$C$9:$C$14,'Ihr Altersstruktur-Check'!$P$8:$P$13),0)</f>
        <v>0</v>
      </c>
      <c r="AA46" s="4">
        <f ca="1">IF($B46&gt;=15,Z47+LOOKUP($B46,'Ihr Altersstruktur-Check'!$C$9:$C$14,'Ihr Altersstruktur-Check'!$O$8:$O$13)/LOOKUP($B46,'Ihr Altersstruktur-Check'!$C$9:$C$14,'Ihr Altersstruktur-Check'!$P$8:$P$13),0)</f>
        <v>0</v>
      </c>
      <c r="AB46" s="4">
        <f ca="1">IF($B46&gt;=15,AA47+LOOKUP($B46,'Ihr Altersstruktur-Check'!$C$9:$C$14,'Ihr Altersstruktur-Check'!$O$8:$O$13)/LOOKUP($B46,'Ihr Altersstruktur-Check'!$C$9:$C$14,'Ihr Altersstruktur-Check'!$P$8:$P$13),0)</f>
        <v>0</v>
      </c>
      <c r="AC46" s="4">
        <f ca="1">IF($B46&gt;=15,AB47+LOOKUP($B46,'Ihr Altersstruktur-Check'!$C$9:$C$14,'Ihr Altersstruktur-Check'!$O$8:$O$13)/LOOKUP($B46,'Ihr Altersstruktur-Check'!$C$9:$C$14,'Ihr Altersstruktur-Check'!$P$8:$P$13),0)</f>
        <v>0</v>
      </c>
      <c r="AD46" s="4">
        <f ca="1">IF($B46&gt;=15,AC47+LOOKUP($B46,'Ihr Altersstruktur-Check'!$C$9:$C$14,'Ihr Altersstruktur-Check'!$O$8:$O$13)/LOOKUP($B46,'Ihr Altersstruktur-Check'!$C$9:$C$14,'Ihr Altersstruktur-Check'!$P$8:$P$13),0)</f>
        <v>0</v>
      </c>
      <c r="AE46" s="4">
        <f ca="1">IF($B46&gt;=15,AD47+LOOKUP($B46,'Ihr Altersstruktur-Check'!$C$9:$C$14,'Ihr Altersstruktur-Check'!$O$8:$O$13)/LOOKUP($B46,'Ihr Altersstruktur-Check'!$C$9:$C$14,'Ihr Altersstruktur-Check'!$P$8:$P$13),0)</f>
        <v>0</v>
      </c>
      <c r="AF46" s="4">
        <f ca="1">IF($B46&gt;=15,AE47+LOOKUP($B46,'Ihr Altersstruktur-Check'!$C$9:$C$14,'Ihr Altersstruktur-Check'!$O$8:$O$13)/LOOKUP($B46,'Ihr Altersstruktur-Check'!$C$9:$C$14,'Ihr Altersstruktur-Check'!$P$8:$P$13),0)</f>
        <v>0</v>
      </c>
      <c r="AG46" s="4">
        <f ca="1">IF($B46&gt;=15,AF47+LOOKUP($B46,'Ihr Altersstruktur-Check'!$C$9:$C$14,'Ihr Altersstruktur-Check'!$O$8:$O$13)/LOOKUP($B46,'Ihr Altersstruktur-Check'!$C$9:$C$14,'Ihr Altersstruktur-Check'!$P$8:$P$13),0)</f>
        <v>0</v>
      </c>
      <c r="AH46" s="4">
        <f ca="1">IF($B46&gt;=15,AG47+LOOKUP($B46,'Ihr Altersstruktur-Check'!$C$9:$C$14,'Ihr Altersstruktur-Check'!$O$8:$O$13)/LOOKUP($B46,'Ihr Altersstruktur-Check'!$C$9:$C$14,'Ihr Altersstruktur-Check'!$P$8:$P$13),0)</f>
        <v>0</v>
      </c>
      <c r="AI46" s="4">
        <f ca="1">IF($B46&gt;=15,AH47+LOOKUP($B46,'Ihr Altersstruktur-Check'!$C$9:$C$14,'Ihr Altersstruktur-Check'!$O$8:$O$13)/LOOKUP($B46,'Ihr Altersstruktur-Check'!$C$9:$C$14,'Ihr Altersstruktur-Check'!$P$8:$P$13),0)</f>
        <v>0</v>
      </c>
      <c r="AJ46" s="4">
        <f ca="1">IF($B46&gt;=15,AI47+LOOKUP($B46,'Ihr Altersstruktur-Check'!$C$9:$C$14,'Ihr Altersstruktur-Check'!$O$8:$O$13)/LOOKUP($B46,'Ihr Altersstruktur-Check'!$C$9:$C$14,'Ihr Altersstruktur-Check'!$P$8:$P$13),0)</f>
        <v>0</v>
      </c>
      <c r="AK46" s="4">
        <f ca="1">IF($B46&gt;=15,AJ47+LOOKUP($B46,'Ihr Altersstruktur-Check'!$C$9:$C$14,'Ihr Altersstruktur-Check'!$O$8:$O$13)/LOOKUP($B46,'Ihr Altersstruktur-Check'!$C$9:$C$14,'Ihr Altersstruktur-Check'!$P$8:$P$13),0)</f>
        <v>0</v>
      </c>
      <c r="AL46" s="4">
        <f ca="1">IF($B46&gt;=15,AK47+LOOKUP($B46,'Ihr Altersstruktur-Check'!$C$9:$C$14,'Ihr Altersstruktur-Check'!$O$8:$O$13)/LOOKUP($B46,'Ihr Altersstruktur-Check'!$C$9:$C$14,'Ihr Altersstruktur-Check'!$P$8:$P$13),0)</f>
        <v>0</v>
      </c>
      <c r="AM46" s="4">
        <f ca="1">IF($B46&gt;=15,AL47+LOOKUP($B46,'Ihr Altersstruktur-Check'!$C$9:$C$14,'Ihr Altersstruktur-Check'!$O$8:$O$13)/LOOKUP($B46,'Ihr Altersstruktur-Check'!$C$9:$C$14,'Ihr Altersstruktur-Check'!$P$8:$P$13),0)</f>
        <v>0</v>
      </c>
      <c r="AN46" s="4">
        <f ca="1">IF($B46&gt;=15,AM47+LOOKUP($B46,'Ihr Altersstruktur-Check'!$C$9:$C$14,'Ihr Altersstruktur-Check'!$O$8:$O$13)/LOOKUP($B46,'Ihr Altersstruktur-Check'!$C$9:$C$14,'Ihr Altersstruktur-Check'!$P$8:$P$13),0)</f>
        <v>0</v>
      </c>
      <c r="AO46" s="4">
        <f ca="1">IF($B46&gt;=15,AN47+LOOKUP($B46,'Ihr Altersstruktur-Check'!$C$9:$C$14,'Ihr Altersstruktur-Check'!$O$8:$O$13)/LOOKUP($B46,'Ihr Altersstruktur-Check'!$C$9:$C$14,'Ihr Altersstruktur-Check'!$P$8:$P$13),0)</f>
        <v>0</v>
      </c>
      <c r="AP46" s="4">
        <f ca="1">IF($B46&gt;=15,AO47+LOOKUP($B46,'Ihr Altersstruktur-Check'!$C$9:$C$14,'Ihr Altersstruktur-Check'!$O$8:$O$13)/LOOKUP($B46,'Ihr Altersstruktur-Check'!$C$9:$C$14,'Ihr Altersstruktur-Check'!$P$8:$P$13),0)</f>
        <v>0</v>
      </c>
      <c r="AQ46" s="4">
        <f ca="1">IF($B46&gt;=15,AP47+LOOKUP($B46,'Ihr Altersstruktur-Check'!$C$9:$C$14,'Ihr Altersstruktur-Check'!$O$8:$O$13)/LOOKUP($B46,'Ihr Altersstruktur-Check'!$C$9:$C$14,'Ihr Altersstruktur-Check'!$P$8:$P$13),0)</f>
        <v>0</v>
      </c>
      <c r="AR46" s="4">
        <f ca="1">IF($B46&gt;=15,AQ47+LOOKUP($B46,'Ihr Altersstruktur-Check'!$C$9:$C$14,'Ihr Altersstruktur-Check'!$O$8:$O$13)/LOOKUP($B46,'Ihr Altersstruktur-Check'!$C$9:$C$14,'Ihr Altersstruktur-Check'!$P$8:$P$13),0)</f>
        <v>0</v>
      </c>
      <c r="AS46" s="4">
        <f ca="1">IF($B46&gt;=15,AR47+LOOKUP($B46,'Ihr Altersstruktur-Check'!$C$9:$C$14,'Ihr Altersstruktur-Check'!$O$8:$O$13)/LOOKUP($B46,'Ihr Altersstruktur-Check'!$C$9:$C$14,'Ihr Altersstruktur-Check'!$P$8:$P$13),0)</f>
        <v>0</v>
      </c>
      <c r="AT46" s="4">
        <f ca="1">IF($B46&gt;=15,AS47+LOOKUP($B46,'Ihr Altersstruktur-Check'!$C$9:$C$14,'Ihr Altersstruktur-Check'!$O$8:$O$13)/LOOKUP($B46,'Ihr Altersstruktur-Check'!$C$9:$C$14,'Ihr Altersstruktur-Check'!$P$8:$P$13),0)</f>
        <v>0</v>
      </c>
      <c r="AU46" s="4">
        <f ca="1">IF($B46&gt;=15,AT47+LOOKUP($B46,'Ihr Altersstruktur-Check'!$C$9:$C$14,'Ihr Altersstruktur-Check'!$O$8:$O$13)/LOOKUP($B46,'Ihr Altersstruktur-Check'!$C$9:$C$14,'Ihr Altersstruktur-Check'!$P$8:$P$13),0)</f>
        <v>0</v>
      </c>
      <c r="AV46" s="4">
        <f ca="1">IF($B46&gt;=15,AU47+LOOKUP($B46,'Ihr Altersstruktur-Check'!$C$9:$C$14,'Ihr Altersstruktur-Check'!$O$8:$O$13)/LOOKUP($B46,'Ihr Altersstruktur-Check'!$C$9:$C$14,'Ihr Altersstruktur-Check'!$P$8:$P$13),0)</f>
        <v>0</v>
      </c>
      <c r="AW46" s="4">
        <f ca="1">IF($B46&gt;=15,AV47+LOOKUP($B46,'Ihr Altersstruktur-Check'!$C$9:$C$14,'Ihr Altersstruktur-Check'!$O$8:$O$13)/LOOKUP($B46,'Ihr Altersstruktur-Check'!$C$9:$C$14,'Ihr Altersstruktur-Check'!$P$8:$P$13),0)</f>
        <v>0</v>
      </c>
      <c r="AX46" s="4">
        <f ca="1">IF($B46&gt;=15,AW47+LOOKUP($B46,'Ihr Altersstruktur-Check'!$C$9:$C$14,'Ihr Altersstruktur-Check'!$O$8:$O$13)/LOOKUP($B46,'Ihr Altersstruktur-Check'!$C$9:$C$14,'Ihr Altersstruktur-Check'!$P$8:$P$13),0)</f>
        <v>0</v>
      </c>
      <c r="AY46" s="4">
        <f ca="1">IF($B46&gt;=15,AX47+LOOKUP($B46,'Ihr Altersstruktur-Check'!$C$9:$C$14,'Ihr Altersstruktur-Check'!$O$8:$O$13)/LOOKUP($B46,'Ihr Altersstruktur-Check'!$C$9:$C$14,'Ihr Altersstruktur-Check'!$P$8:$P$13),0)</f>
        <v>0</v>
      </c>
      <c r="AZ46" s="4">
        <f ca="1">IF($B46&gt;=15,AY47+LOOKUP($B46,'Ihr Altersstruktur-Check'!$C$9:$C$14,'Ihr Altersstruktur-Check'!$O$8:$O$13)/LOOKUP($B46,'Ihr Altersstruktur-Check'!$C$9:$C$14,'Ihr Altersstruktur-Check'!$P$8:$P$13),0)</f>
        <v>0</v>
      </c>
      <c r="BA46" s="4">
        <f ca="1">IF($B46&gt;=15,AZ47+LOOKUP($B46,'Ihr Altersstruktur-Check'!$C$9:$C$14,'Ihr Altersstruktur-Check'!$O$8:$O$13)/LOOKUP($B46,'Ihr Altersstruktur-Check'!$C$9:$C$14,'Ihr Altersstruktur-Check'!$P$8:$P$13),0)</f>
        <v>0</v>
      </c>
      <c r="BB46" s="4">
        <f ca="1">IF($B46&gt;=15,BA47+LOOKUP($B46,'Ihr Altersstruktur-Check'!$C$9:$C$14,'Ihr Altersstruktur-Check'!$O$8:$O$13)/LOOKUP($B46,'Ihr Altersstruktur-Check'!$C$9:$C$14,'Ihr Altersstruktur-Check'!$P$8:$P$13),0)</f>
        <v>0</v>
      </c>
      <c r="BC46" s="4">
        <f ca="1">IF($B46&gt;=15,BB47+LOOKUP($B46,'Ihr Altersstruktur-Check'!$C$9:$C$14,'Ihr Altersstruktur-Check'!$O$8:$O$13)/LOOKUP($B46,'Ihr Altersstruktur-Check'!$C$9:$C$14,'Ihr Altersstruktur-Check'!$P$8:$P$13),0)</f>
        <v>0</v>
      </c>
      <c r="BD46" s="4">
        <f ca="1">IF($B46&gt;=15,BC47+LOOKUP($B46,'Ihr Altersstruktur-Check'!$C$9:$C$14,'Ihr Altersstruktur-Check'!$O$8:$O$13)/LOOKUP($B46,'Ihr Altersstruktur-Check'!$C$9:$C$14,'Ihr Altersstruktur-Check'!$P$8:$P$13),0)</f>
        <v>0</v>
      </c>
      <c r="BE46" s="4">
        <f ca="1">IF($B46&gt;=15,BD47+LOOKUP($B46,'Ihr Altersstruktur-Check'!$C$9:$C$14,'Ihr Altersstruktur-Check'!$O$8:$O$13)/LOOKUP($B46,'Ihr Altersstruktur-Check'!$C$9:$C$14,'Ihr Altersstruktur-Check'!$P$8:$P$13),0)</f>
        <v>0</v>
      </c>
      <c r="BF46" s="4"/>
      <c r="BG46" s="4"/>
    </row>
    <row r="47" spans="1:59" x14ac:dyDescent="0.25">
      <c r="A47">
        <v>1986</v>
      </c>
      <c r="B47">
        <f t="shared" ca="1" si="14"/>
        <v>34</v>
      </c>
      <c r="C47" s="4">
        <f>'Ihr Demografie-Check'!G8</f>
        <v>0</v>
      </c>
      <c r="D47" s="4">
        <f ca="1">IF($B47&gt;=15,C48+LOOKUP($B47,'Ihr Altersstruktur-Check'!$C$9:$C$14,'Ihr Altersstruktur-Check'!$O$8:$O$13)/LOOKUP($B47,'Ihr Altersstruktur-Check'!$C$9:$C$14,'Ihr Altersstruktur-Check'!$P$8:$P$13),0)</f>
        <v>0</v>
      </c>
      <c r="E47" s="4">
        <f ca="1">IF($B47&gt;=15,D48+LOOKUP($B47,'Ihr Altersstruktur-Check'!$C$9:$C$14,'Ihr Altersstruktur-Check'!$O$8:$O$13)/LOOKUP($B47,'Ihr Altersstruktur-Check'!$C$9:$C$14,'Ihr Altersstruktur-Check'!$P$8:$P$13),0)</f>
        <v>5</v>
      </c>
      <c r="F47" s="4">
        <f ca="1">IF($B47&gt;=15,E48+LOOKUP($B47,'Ihr Altersstruktur-Check'!$C$9:$C$14,'Ihr Altersstruktur-Check'!$O$8:$O$13)/LOOKUP($B47,'Ihr Altersstruktur-Check'!$C$9:$C$14,'Ihr Altersstruktur-Check'!$P$8:$P$13),0)</f>
        <v>0</v>
      </c>
      <c r="G47" s="4">
        <f ca="1">IF($B47&gt;=15,F48+LOOKUP($B47,'Ihr Altersstruktur-Check'!$C$9:$C$14,'Ihr Altersstruktur-Check'!$O$8:$O$13)/LOOKUP($B47,'Ihr Altersstruktur-Check'!$C$9:$C$14,'Ihr Altersstruktur-Check'!$P$8:$P$13),0)</f>
        <v>0</v>
      </c>
      <c r="H47" s="4">
        <f ca="1">IF($B47&gt;=15,G48+LOOKUP($B47,'Ihr Altersstruktur-Check'!$C$9:$C$14,'Ihr Altersstruktur-Check'!$O$8:$O$13)/LOOKUP($B47,'Ihr Altersstruktur-Check'!$C$9:$C$14,'Ihr Altersstruktur-Check'!$P$8:$P$13),0)</f>
        <v>0</v>
      </c>
      <c r="I47" s="4">
        <f ca="1">IF($B47&gt;=15,H48+LOOKUP($B47,'Ihr Altersstruktur-Check'!$C$9:$C$14,'Ihr Altersstruktur-Check'!$O$8:$O$13)/LOOKUP($B47,'Ihr Altersstruktur-Check'!$C$9:$C$14,'Ihr Altersstruktur-Check'!$P$8:$P$13),0)</f>
        <v>0</v>
      </c>
      <c r="J47" s="4">
        <f ca="1">IF($B47&gt;=15,I48+LOOKUP($B47,'Ihr Altersstruktur-Check'!$C$9:$C$14,'Ihr Altersstruktur-Check'!$O$8:$O$13)/LOOKUP($B47,'Ihr Altersstruktur-Check'!$C$9:$C$14,'Ihr Altersstruktur-Check'!$P$8:$P$13),0)</f>
        <v>0</v>
      </c>
      <c r="K47" s="4">
        <f ca="1">IF($B47&gt;=15,J48+LOOKUP($B47,'Ihr Altersstruktur-Check'!$C$9:$C$14,'Ihr Altersstruktur-Check'!$O$8:$O$13)/LOOKUP($B47,'Ihr Altersstruktur-Check'!$C$9:$C$14,'Ihr Altersstruktur-Check'!$P$8:$P$13),0)</f>
        <v>0</v>
      </c>
      <c r="L47" s="4">
        <f ca="1">IF($B47&gt;=15,K48+LOOKUP($B47,'Ihr Altersstruktur-Check'!$C$9:$C$14,'Ihr Altersstruktur-Check'!$O$8:$O$13)/LOOKUP($B47,'Ihr Altersstruktur-Check'!$C$9:$C$14,'Ihr Altersstruktur-Check'!$P$8:$P$13),0)</f>
        <v>5</v>
      </c>
      <c r="M47" s="4">
        <f ca="1">IF($B47&gt;=15,L48+LOOKUP($B47,'Ihr Altersstruktur-Check'!$C$9:$C$14,'Ihr Altersstruktur-Check'!$O$8:$O$13)/LOOKUP($B47,'Ihr Altersstruktur-Check'!$C$9:$C$14,'Ihr Altersstruktur-Check'!$P$8:$P$13),0)</f>
        <v>1</v>
      </c>
      <c r="N47" s="4">
        <f ca="1">IF($B47&gt;=15,M48+LOOKUP($B47,'Ihr Altersstruktur-Check'!$C$9:$C$14,'Ihr Altersstruktur-Check'!$O$8:$O$13)/LOOKUP($B47,'Ihr Altersstruktur-Check'!$C$9:$C$14,'Ihr Altersstruktur-Check'!$P$8:$P$13),0)</f>
        <v>0</v>
      </c>
      <c r="O47" s="4">
        <f ca="1">IF($B47&gt;=15,N48+LOOKUP($B47,'Ihr Altersstruktur-Check'!$C$9:$C$14,'Ihr Altersstruktur-Check'!$O$8:$O$13)/LOOKUP($B47,'Ihr Altersstruktur-Check'!$C$9:$C$14,'Ihr Altersstruktur-Check'!$P$8:$P$13),0)</f>
        <v>0</v>
      </c>
      <c r="P47" s="4">
        <f ca="1">IF($B47&gt;=15,O48+LOOKUP($B47,'Ihr Altersstruktur-Check'!$C$9:$C$14,'Ihr Altersstruktur-Check'!$O$8:$O$13)/LOOKUP($B47,'Ihr Altersstruktur-Check'!$C$9:$C$14,'Ihr Altersstruktur-Check'!$P$8:$P$13),0)</f>
        <v>0</v>
      </c>
      <c r="Q47" s="4">
        <f ca="1">IF($B47&gt;=15,P48+LOOKUP($B47,'Ihr Altersstruktur-Check'!$C$9:$C$14,'Ihr Altersstruktur-Check'!$O$8:$O$13)/LOOKUP($B47,'Ihr Altersstruktur-Check'!$C$9:$C$14,'Ihr Altersstruktur-Check'!$P$8:$P$13),0)</f>
        <v>0</v>
      </c>
      <c r="R47" s="4">
        <f ca="1">IF($B47&gt;=15,Q48+LOOKUP($B47,'Ihr Altersstruktur-Check'!$C$9:$C$14,'Ihr Altersstruktur-Check'!$O$8:$O$13)/LOOKUP($B47,'Ihr Altersstruktur-Check'!$C$9:$C$14,'Ihr Altersstruktur-Check'!$P$8:$P$13),0)</f>
        <v>0</v>
      </c>
      <c r="S47" s="4">
        <f ca="1">IF($B47&gt;=15,R48+LOOKUP($B47,'Ihr Altersstruktur-Check'!$C$9:$C$14,'Ihr Altersstruktur-Check'!$O$8:$O$13)/LOOKUP($B47,'Ihr Altersstruktur-Check'!$C$9:$C$14,'Ihr Altersstruktur-Check'!$P$8:$P$13),0)</f>
        <v>2</v>
      </c>
      <c r="T47" s="4">
        <f ca="1">IF($B47&gt;=15,S48+LOOKUP($B47,'Ihr Altersstruktur-Check'!$C$9:$C$14,'Ihr Altersstruktur-Check'!$O$8:$O$13)/LOOKUP($B47,'Ihr Altersstruktur-Check'!$C$9:$C$14,'Ihr Altersstruktur-Check'!$P$8:$P$13),0)</f>
        <v>0</v>
      </c>
      <c r="U47" s="4">
        <f ca="1">IF($B47&gt;=15,T48+LOOKUP($B47,'Ihr Altersstruktur-Check'!$C$9:$C$14,'Ihr Altersstruktur-Check'!$O$8:$O$13)/LOOKUP($B47,'Ihr Altersstruktur-Check'!$C$9:$C$14,'Ihr Altersstruktur-Check'!$P$8:$P$13),0)</f>
        <v>0</v>
      </c>
      <c r="V47" s="4">
        <f ca="1">IF($B47&gt;=15,U48+LOOKUP($B47,'Ihr Altersstruktur-Check'!$C$9:$C$14,'Ihr Altersstruktur-Check'!$O$8:$O$13)/LOOKUP($B47,'Ihr Altersstruktur-Check'!$C$9:$C$14,'Ihr Altersstruktur-Check'!$P$8:$P$13),0)</f>
        <v>5</v>
      </c>
      <c r="W47" s="4">
        <f ca="1">IF($B47&gt;=15,V48+LOOKUP($B47,'Ihr Altersstruktur-Check'!$C$9:$C$14,'Ihr Altersstruktur-Check'!$O$8:$O$13)/LOOKUP($B47,'Ihr Altersstruktur-Check'!$C$9:$C$14,'Ihr Altersstruktur-Check'!$P$8:$P$13),0)</f>
        <v>0</v>
      </c>
      <c r="X47" s="4">
        <f ca="1">IF($B47&gt;=15,W48+LOOKUP($B47,'Ihr Altersstruktur-Check'!$C$9:$C$14,'Ihr Altersstruktur-Check'!$O$8:$O$13)/LOOKUP($B47,'Ihr Altersstruktur-Check'!$C$9:$C$14,'Ihr Altersstruktur-Check'!$P$8:$P$13),0)</f>
        <v>0</v>
      </c>
      <c r="Y47" s="4">
        <f ca="1">IF($B47&gt;=15,X48+LOOKUP($B47,'Ihr Altersstruktur-Check'!$C$9:$C$14,'Ihr Altersstruktur-Check'!$O$8:$O$13)/LOOKUP($B47,'Ihr Altersstruktur-Check'!$C$9:$C$14,'Ihr Altersstruktur-Check'!$P$8:$P$13),0)</f>
        <v>0</v>
      </c>
      <c r="Z47" s="4">
        <f ca="1">IF($B47&gt;=15,Y48+LOOKUP($B47,'Ihr Altersstruktur-Check'!$C$9:$C$14,'Ihr Altersstruktur-Check'!$O$8:$O$13)/LOOKUP($B47,'Ihr Altersstruktur-Check'!$C$9:$C$14,'Ihr Altersstruktur-Check'!$P$8:$P$13),0)</f>
        <v>0</v>
      </c>
      <c r="AA47" s="4">
        <f ca="1">IF($B47&gt;=15,Z48+LOOKUP($B47,'Ihr Altersstruktur-Check'!$C$9:$C$14,'Ihr Altersstruktur-Check'!$O$8:$O$13)/LOOKUP($B47,'Ihr Altersstruktur-Check'!$C$9:$C$14,'Ihr Altersstruktur-Check'!$P$8:$P$13),0)</f>
        <v>0</v>
      </c>
      <c r="AB47" s="4">
        <f ca="1">IF($B47&gt;=15,AA48+LOOKUP($B47,'Ihr Altersstruktur-Check'!$C$9:$C$14,'Ihr Altersstruktur-Check'!$O$8:$O$13)/LOOKUP($B47,'Ihr Altersstruktur-Check'!$C$9:$C$14,'Ihr Altersstruktur-Check'!$P$8:$P$13),0)</f>
        <v>0</v>
      </c>
      <c r="AC47" s="4">
        <f ca="1">IF($B47&gt;=15,AB48+LOOKUP($B47,'Ihr Altersstruktur-Check'!$C$9:$C$14,'Ihr Altersstruktur-Check'!$O$8:$O$13)/LOOKUP($B47,'Ihr Altersstruktur-Check'!$C$9:$C$14,'Ihr Altersstruktur-Check'!$P$8:$P$13),0)</f>
        <v>0</v>
      </c>
      <c r="AD47" s="4">
        <f ca="1">IF($B47&gt;=15,AC48+LOOKUP($B47,'Ihr Altersstruktur-Check'!$C$9:$C$14,'Ihr Altersstruktur-Check'!$O$8:$O$13)/LOOKUP($B47,'Ihr Altersstruktur-Check'!$C$9:$C$14,'Ihr Altersstruktur-Check'!$P$8:$P$13),0)</f>
        <v>0</v>
      </c>
      <c r="AE47" s="4">
        <f ca="1">IF($B47&gt;=15,AD48+LOOKUP($B47,'Ihr Altersstruktur-Check'!$C$9:$C$14,'Ihr Altersstruktur-Check'!$O$8:$O$13)/LOOKUP($B47,'Ihr Altersstruktur-Check'!$C$9:$C$14,'Ihr Altersstruktur-Check'!$P$8:$P$13),0)</f>
        <v>0</v>
      </c>
      <c r="AF47" s="4">
        <f ca="1">IF($B47&gt;=15,AE48+LOOKUP($B47,'Ihr Altersstruktur-Check'!$C$9:$C$14,'Ihr Altersstruktur-Check'!$O$8:$O$13)/LOOKUP($B47,'Ihr Altersstruktur-Check'!$C$9:$C$14,'Ihr Altersstruktur-Check'!$P$8:$P$13),0)</f>
        <v>0</v>
      </c>
      <c r="AG47" s="4">
        <f ca="1">IF($B47&gt;=15,AF48+LOOKUP($B47,'Ihr Altersstruktur-Check'!$C$9:$C$14,'Ihr Altersstruktur-Check'!$O$8:$O$13)/LOOKUP($B47,'Ihr Altersstruktur-Check'!$C$9:$C$14,'Ihr Altersstruktur-Check'!$P$8:$P$13),0)</f>
        <v>0</v>
      </c>
      <c r="AH47" s="4">
        <f ca="1">IF($B47&gt;=15,AG48+LOOKUP($B47,'Ihr Altersstruktur-Check'!$C$9:$C$14,'Ihr Altersstruktur-Check'!$O$8:$O$13)/LOOKUP($B47,'Ihr Altersstruktur-Check'!$C$9:$C$14,'Ihr Altersstruktur-Check'!$P$8:$P$13),0)</f>
        <v>0</v>
      </c>
      <c r="AI47" s="4">
        <f ca="1">IF($B47&gt;=15,AH48+LOOKUP($B47,'Ihr Altersstruktur-Check'!$C$9:$C$14,'Ihr Altersstruktur-Check'!$O$8:$O$13)/LOOKUP($B47,'Ihr Altersstruktur-Check'!$C$9:$C$14,'Ihr Altersstruktur-Check'!$P$8:$P$13),0)</f>
        <v>0</v>
      </c>
      <c r="AJ47" s="4">
        <f ca="1">IF($B47&gt;=15,AI48+LOOKUP($B47,'Ihr Altersstruktur-Check'!$C$9:$C$14,'Ihr Altersstruktur-Check'!$O$8:$O$13)/LOOKUP($B47,'Ihr Altersstruktur-Check'!$C$9:$C$14,'Ihr Altersstruktur-Check'!$P$8:$P$13),0)</f>
        <v>0</v>
      </c>
      <c r="AK47" s="4">
        <f ca="1">IF($B47&gt;=15,AJ48+LOOKUP($B47,'Ihr Altersstruktur-Check'!$C$9:$C$14,'Ihr Altersstruktur-Check'!$O$8:$O$13)/LOOKUP($B47,'Ihr Altersstruktur-Check'!$C$9:$C$14,'Ihr Altersstruktur-Check'!$P$8:$P$13),0)</f>
        <v>0</v>
      </c>
      <c r="AL47" s="4">
        <f ca="1">IF($B47&gt;=15,AK48+LOOKUP($B47,'Ihr Altersstruktur-Check'!$C$9:$C$14,'Ihr Altersstruktur-Check'!$O$8:$O$13)/LOOKUP($B47,'Ihr Altersstruktur-Check'!$C$9:$C$14,'Ihr Altersstruktur-Check'!$P$8:$P$13),0)</f>
        <v>0</v>
      </c>
      <c r="AM47" s="4">
        <f ca="1">IF($B47&gt;=15,AL48+LOOKUP($B47,'Ihr Altersstruktur-Check'!$C$9:$C$14,'Ihr Altersstruktur-Check'!$O$8:$O$13)/LOOKUP($B47,'Ihr Altersstruktur-Check'!$C$9:$C$14,'Ihr Altersstruktur-Check'!$P$8:$P$13),0)</f>
        <v>0</v>
      </c>
      <c r="AN47" s="4">
        <f ca="1">IF($B47&gt;=15,AM48+LOOKUP($B47,'Ihr Altersstruktur-Check'!$C$9:$C$14,'Ihr Altersstruktur-Check'!$O$8:$O$13)/LOOKUP($B47,'Ihr Altersstruktur-Check'!$C$9:$C$14,'Ihr Altersstruktur-Check'!$P$8:$P$13),0)</f>
        <v>0</v>
      </c>
      <c r="AO47" s="4">
        <f ca="1">IF($B47&gt;=15,AN48+LOOKUP($B47,'Ihr Altersstruktur-Check'!$C$9:$C$14,'Ihr Altersstruktur-Check'!$O$8:$O$13)/LOOKUP($B47,'Ihr Altersstruktur-Check'!$C$9:$C$14,'Ihr Altersstruktur-Check'!$P$8:$P$13),0)</f>
        <v>0</v>
      </c>
      <c r="AP47" s="4">
        <f ca="1">IF($B47&gt;=15,AO48+LOOKUP($B47,'Ihr Altersstruktur-Check'!$C$9:$C$14,'Ihr Altersstruktur-Check'!$O$8:$O$13)/LOOKUP($B47,'Ihr Altersstruktur-Check'!$C$9:$C$14,'Ihr Altersstruktur-Check'!$P$8:$P$13),0)</f>
        <v>0</v>
      </c>
      <c r="AQ47" s="4">
        <f ca="1">IF($B47&gt;=15,AP48+LOOKUP($B47,'Ihr Altersstruktur-Check'!$C$9:$C$14,'Ihr Altersstruktur-Check'!$O$8:$O$13)/LOOKUP($B47,'Ihr Altersstruktur-Check'!$C$9:$C$14,'Ihr Altersstruktur-Check'!$P$8:$P$13),0)</f>
        <v>0</v>
      </c>
      <c r="AR47" s="4">
        <f ca="1">IF($B47&gt;=15,AQ48+LOOKUP($B47,'Ihr Altersstruktur-Check'!$C$9:$C$14,'Ihr Altersstruktur-Check'!$O$8:$O$13)/LOOKUP($B47,'Ihr Altersstruktur-Check'!$C$9:$C$14,'Ihr Altersstruktur-Check'!$P$8:$P$13),0)</f>
        <v>0</v>
      </c>
      <c r="AS47" s="4">
        <f ca="1">IF($B47&gt;=15,AR48+LOOKUP($B47,'Ihr Altersstruktur-Check'!$C$9:$C$14,'Ihr Altersstruktur-Check'!$O$8:$O$13)/LOOKUP($B47,'Ihr Altersstruktur-Check'!$C$9:$C$14,'Ihr Altersstruktur-Check'!$P$8:$P$13),0)</f>
        <v>0</v>
      </c>
      <c r="AT47" s="4">
        <f ca="1">IF($B47&gt;=15,AS48+LOOKUP($B47,'Ihr Altersstruktur-Check'!$C$9:$C$14,'Ihr Altersstruktur-Check'!$O$8:$O$13)/LOOKUP($B47,'Ihr Altersstruktur-Check'!$C$9:$C$14,'Ihr Altersstruktur-Check'!$P$8:$P$13),0)</f>
        <v>0</v>
      </c>
      <c r="AU47" s="4">
        <f ca="1">IF($B47&gt;=15,AT48+LOOKUP($B47,'Ihr Altersstruktur-Check'!$C$9:$C$14,'Ihr Altersstruktur-Check'!$O$8:$O$13)/LOOKUP($B47,'Ihr Altersstruktur-Check'!$C$9:$C$14,'Ihr Altersstruktur-Check'!$P$8:$P$13),0)</f>
        <v>0</v>
      </c>
      <c r="AV47" s="4">
        <f ca="1">IF($B47&gt;=15,AU48+LOOKUP($B47,'Ihr Altersstruktur-Check'!$C$9:$C$14,'Ihr Altersstruktur-Check'!$O$8:$O$13)/LOOKUP($B47,'Ihr Altersstruktur-Check'!$C$9:$C$14,'Ihr Altersstruktur-Check'!$P$8:$P$13),0)</f>
        <v>0</v>
      </c>
      <c r="AW47" s="4">
        <f ca="1">IF($B47&gt;=15,AV48+LOOKUP($B47,'Ihr Altersstruktur-Check'!$C$9:$C$14,'Ihr Altersstruktur-Check'!$O$8:$O$13)/LOOKUP($B47,'Ihr Altersstruktur-Check'!$C$9:$C$14,'Ihr Altersstruktur-Check'!$P$8:$P$13),0)</f>
        <v>0</v>
      </c>
      <c r="AX47" s="4">
        <f ca="1">IF($B47&gt;=15,AW48+LOOKUP($B47,'Ihr Altersstruktur-Check'!$C$9:$C$14,'Ihr Altersstruktur-Check'!$O$8:$O$13)/LOOKUP($B47,'Ihr Altersstruktur-Check'!$C$9:$C$14,'Ihr Altersstruktur-Check'!$P$8:$P$13),0)</f>
        <v>0</v>
      </c>
      <c r="AY47" s="4">
        <f ca="1">IF($B47&gt;=15,AX48+LOOKUP($B47,'Ihr Altersstruktur-Check'!$C$9:$C$14,'Ihr Altersstruktur-Check'!$O$8:$O$13)/LOOKUP($B47,'Ihr Altersstruktur-Check'!$C$9:$C$14,'Ihr Altersstruktur-Check'!$P$8:$P$13),0)</f>
        <v>0</v>
      </c>
      <c r="AZ47" s="4">
        <f ca="1">IF($B47&gt;=15,AY48+LOOKUP($B47,'Ihr Altersstruktur-Check'!$C$9:$C$14,'Ihr Altersstruktur-Check'!$O$8:$O$13)/LOOKUP($B47,'Ihr Altersstruktur-Check'!$C$9:$C$14,'Ihr Altersstruktur-Check'!$P$8:$P$13),0)</f>
        <v>0</v>
      </c>
      <c r="BA47" s="4">
        <f ca="1">IF($B47&gt;=15,AZ48+LOOKUP($B47,'Ihr Altersstruktur-Check'!$C$9:$C$14,'Ihr Altersstruktur-Check'!$O$8:$O$13)/LOOKUP($B47,'Ihr Altersstruktur-Check'!$C$9:$C$14,'Ihr Altersstruktur-Check'!$P$8:$P$13),0)</f>
        <v>0</v>
      </c>
      <c r="BB47" s="4">
        <f ca="1">IF($B47&gt;=15,BA48+LOOKUP($B47,'Ihr Altersstruktur-Check'!$C$9:$C$14,'Ihr Altersstruktur-Check'!$O$8:$O$13)/LOOKUP($B47,'Ihr Altersstruktur-Check'!$C$9:$C$14,'Ihr Altersstruktur-Check'!$P$8:$P$13),0)</f>
        <v>0</v>
      </c>
      <c r="BC47" s="4">
        <f ca="1">IF($B47&gt;=15,BB48+LOOKUP($B47,'Ihr Altersstruktur-Check'!$C$9:$C$14,'Ihr Altersstruktur-Check'!$O$8:$O$13)/LOOKUP($B47,'Ihr Altersstruktur-Check'!$C$9:$C$14,'Ihr Altersstruktur-Check'!$P$8:$P$13),0)</f>
        <v>0</v>
      </c>
      <c r="BD47" s="4">
        <f ca="1">IF($B47&gt;=15,BC48+LOOKUP($B47,'Ihr Altersstruktur-Check'!$C$9:$C$14,'Ihr Altersstruktur-Check'!$O$8:$O$13)/LOOKUP($B47,'Ihr Altersstruktur-Check'!$C$9:$C$14,'Ihr Altersstruktur-Check'!$P$8:$P$13),0)</f>
        <v>0</v>
      </c>
      <c r="BE47" s="4">
        <f ca="1">IF($B47&gt;=15,BD48+LOOKUP($B47,'Ihr Altersstruktur-Check'!$C$9:$C$14,'Ihr Altersstruktur-Check'!$O$8:$O$13)/LOOKUP($B47,'Ihr Altersstruktur-Check'!$C$9:$C$14,'Ihr Altersstruktur-Check'!$P$8:$P$13),0)</f>
        <v>0</v>
      </c>
      <c r="BF47" s="4"/>
      <c r="BG47" s="4"/>
    </row>
    <row r="48" spans="1:59" x14ac:dyDescent="0.25">
      <c r="A48">
        <v>1987</v>
      </c>
      <c r="B48">
        <f t="shared" ca="1" si="14"/>
        <v>33</v>
      </c>
      <c r="C48" s="4">
        <f>'Ihr Demografie-Check'!G7</f>
        <v>0</v>
      </c>
      <c r="D48" s="4">
        <f ca="1">IF($B48&gt;=15,C49+LOOKUP($B48,'Ihr Altersstruktur-Check'!$C$9:$C$14,'Ihr Altersstruktur-Check'!$O$8:$O$13)/LOOKUP($B48,'Ihr Altersstruktur-Check'!$C$9:$C$14,'Ihr Altersstruktur-Check'!$P$8:$P$13),0)</f>
        <v>5</v>
      </c>
      <c r="E48" s="4">
        <f ca="1">IF($B48&gt;=15,D49+LOOKUP($B48,'Ihr Altersstruktur-Check'!$C$9:$C$14,'Ihr Altersstruktur-Check'!$O$8:$O$13)/LOOKUP($B48,'Ihr Altersstruktur-Check'!$C$9:$C$14,'Ihr Altersstruktur-Check'!$P$8:$P$13),0)</f>
        <v>0</v>
      </c>
      <c r="F48" s="4">
        <f ca="1">IF($B48&gt;=15,E49+LOOKUP($B48,'Ihr Altersstruktur-Check'!$C$9:$C$14,'Ihr Altersstruktur-Check'!$O$8:$O$13)/LOOKUP($B48,'Ihr Altersstruktur-Check'!$C$9:$C$14,'Ihr Altersstruktur-Check'!$P$8:$P$13),0)</f>
        <v>0</v>
      </c>
      <c r="G48" s="4">
        <f ca="1">IF($B48&gt;=15,F49+LOOKUP($B48,'Ihr Altersstruktur-Check'!$C$9:$C$14,'Ihr Altersstruktur-Check'!$O$8:$O$13)/LOOKUP($B48,'Ihr Altersstruktur-Check'!$C$9:$C$14,'Ihr Altersstruktur-Check'!$P$8:$P$13),0)</f>
        <v>0</v>
      </c>
      <c r="H48" s="4">
        <f ca="1">IF($B48&gt;=15,G49+LOOKUP($B48,'Ihr Altersstruktur-Check'!$C$9:$C$14,'Ihr Altersstruktur-Check'!$O$8:$O$13)/LOOKUP($B48,'Ihr Altersstruktur-Check'!$C$9:$C$14,'Ihr Altersstruktur-Check'!$P$8:$P$13),0)</f>
        <v>0</v>
      </c>
      <c r="I48" s="4">
        <f ca="1">IF($B48&gt;=15,H49+LOOKUP($B48,'Ihr Altersstruktur-Check'!$C$9:$C$14,'Ihr Altersstruktur-Check'!$O$8:$O$13)/LOOKUP($B48,'Ihr Altersstruktur-Check'!$C$9:$C$14,'Ihr Altersstruktur-Check'!$P$8:$P$13),0)</f>
        <v>0</v>
      </c>
      <c r="J48" s="4">
        <f ca="1">IF($B48&gt;=15,I49+LOOKUP($B48,'Ihr Altersstruktur-Check'!$C$9:$C$14,'Ihr Altersstruktur-Check'!$O$8:$O$13)/LOOKUP($B48,'Ihr Altersstruktur-Check'!$C$9:$C$14,'Ihr Altersstruktur-Check'!$P$8:$P$13),0)</f>
        <v>0</v>
      </c>
      <c r="K48" s="4">
        <f ca="1">IF($B48&gt;=15,J49+LOOKUP($B48,'Ihr Altersstruktur-Check'!$C$9:$C$14,'Ihr Altersstruktur-Check'!$O$8:$O$13)/LOOKUP($B48,'Ihr Altersstruktur-Check'!$C$9:$C$14,'Ihr Altersstruktur-Check'!$P$8:$P$13),0)</f>
        <v>5</v>
      </c>
      <c r="L48" s="4">
        <f ca="1">IF($B48&gt;=15,K49+LOOKUP($B48,'Ihr Altersstruktur-Check'!$C$9:$C$14,'Ihr Altersstruktur-Check'!$O$8:$O$13)/LOOKUP($B48,'Ihr Altersstruktur-Check'!$C$9:$C$14,'Ihr Altersstruktur-Check'!$P$8:$P$13),0)</f>
        <v>1</v>
      </c>
      <c r="M48" s="4">
        <f ca="1">IF($B48&gt;=15,L49+LOOKUP($B48,'Ihr Altersstruktur-Check'!$C$9:$C$14,'Ihr Altersstruktur-Check'!$O$8:$O$13)/LOOKUP($B48,'Ihr Altersstruktur-Check'!$C$9:$C$14,'Ihr Altersstruktur-Check'!$P$8:$P$13),0)</f>
        <v>0</v>
      </c>
      <c r="N48" s="4">
        <f ca="1">IF($B48&gt;=15,M49+LOOKUP($B48,'Ihr Altersstruktur-Check'!$C$9:$C$14,'Ihr Altersstruktur-Check'!$O$8:$O$13)/LOOKUP($B48,'Ihr Altersstruktur-Check'!$C$9:$C$14,'Ihr Altersstruktur-Check'!$P$8:$P$13),0)</f>
        <v>0</v>
      </c>
      <c r="O48" s="4">
        <f ca="1">IF($B48&gt;=15,N49+LOOKUP($B48,'Ihr Altersstruktur-Check'!$C$9:$C$14,'Ihr Altersstruktur-Check'!$O$8:$O$13)/LOOKUP($B48,'Ihr Altersstruktur-Check'!$C$9:$C$14,'Ihr Altersstruktur-Check'!$P$8:$P$13),0)</f>
        <v>0</v>
      </c>
      <c r="P48" s="4">
        <f ca="1">IF($B48&gt;=15,O49+LOOKUP($B48,'Ihr Altersstruktur-Check'!$C$9:$C$14,'Ihr Altersstruktur-Check'!$O$8:$O$13)/LOOKUP($B48,'Ihr Altersstruktur-Check'!$C$9:$C$14,'Ihr Altersstruktur-Check'!$P$8:$P$13),0)</f>
        <v>0</v>
      </c>
      <c r="Q48" s="4">
        <f ca="1">IF($B48&gt;=15,P49+LOOKUP($B48,'Ihr Altersstruktur-Check'!$C$9:$C$14,'Ihr Altersstruktur-Check'!$O$8:$O$13)/LOOKUP($B48,'Ihr Altersstruktur-Check'!$C$9:$C$14,'Ihr Altersstruktur-Check'!$P$8:$P$13),0)</f>
        <v>0</v>
      </c>
      <c r="R48" s="4">
        <f ca="1">IF($B48&gt;=15,Q49+LOOKUP($B48,'Ihr Altersstruktur-Check'!$C$9:$C$14,'Ihr Altersstruktur-Check'!$O$8:$O$13)/LOOKUP($B48,'Ihr Altersstruktur-Check'!$C$9:$C$14,'Ihr Altersstruktur-Check'!$P$8:$P$13),0)</f>
        <v>2</v>
      </c>
      <c r="S48" s="4">
        <f ca="1">IF($B48&gt;=15,R49+LOOKUP($B48,'Ihr Altersstruktur-Check'!$C$9:$C$14,'Ihr Altersstruktur-Check'!$O$8:$O$13)/LOOKUP($B48,'Ihr Altersstruktur-Check'!$C$9:$C$14,'Ihr Altersstruktur-Check'!$P$8:$P$13),0)</f>
        <v>0</v>
      </c>
      <c r="T48" s="4">
        <f ca="1">IF($B48&gt;=15,S49+LOOKUP($B48,'Ihr Altersstruktur-Check'!$C$9:$C$14,'Ihr Altersstruktur-Check'!$O$8:$O$13)/LOOKUP($B48,'Ihr Altersstruktur-Check'!$C$9:$C$14,'Ihr Altersstruktur-Check'!$P$8:$P$13),0)</f>
        <v>0</v>
      </c>
      <c r="U48" s="4">
        <f ca="1">IF($B48&gt;=15,T49+LOOKUP($B48,'Ihr Altersstruktur-Check'!$C$9:$C$14,'Ihr Altersstruktur-Check'!$O$8:$O$13)/LOOKUP($B48,'Ihr Altersstruktur-Check'!$C$9:$C$14,'Ihr Altersstruktur-Check'!$P$8:$P$13),0)</f>
        <v>5</v>
      </c>
      <c r="V48" s="4">
        <f ca="1">IF($B48&gt;=15,U49+LOOKUP($B48,'Ihr Altersstruktur-Check'!$C$9:$C$14,'Ihr Altersstruktur-Check'!$O$8:$O$13)/LOOKUP($B48,'Ihr Altersstruktur-Check'!$C$9:$C$14,'Ihr Altersstruktur-Check'!$P$8:$P$13),0)</f>
        <v>0</v>
      </c>
      <c r="W48" s="4">
        <f ca="1">IF($B48&gt;=15,V49+LOOKUP($B48,'Ihr Altersstruktur-Check'!$C$9:$C$14,'Ihr Altersstruktur-Check'!$O$8:$O$13)/LOOKUP($B48,'Ihr Altersstruktur-Check'!$C$9:$C$14,'Ihr Altersstruktur-Check'!$P$8:$P$13),0)</f>
        <v>0</v>
      </c>
      <c r="X48" s="4">
        <f ca="1">IF($B48&gt;=15,W49+LOOKUP($B48,'Ihr Altersstruktur-Check'!$C$9:$C$14,'Ihr Altersstruktur-Check'!$O$8:$O$13)/LOOKUP($B48,'Ihr Altersstruktur-Check'!$C$9:$C$14,'Ihr Altersstruktur-Check'!$P$8:$P$13),0)</f>
        <v>0</v>
      </c>
      <c r="Y48" s="4">
        <f ca="1">IF($B48&gt;=15,X49+LOOKUP($B48,'Ihr Altersstruktur-Check'!$C$9:$C$14,'Ihr Altersstruktur-Check'!$O$8:$O$13)/LOOKUP($B48,'Ihr Altersstruktur-Check'!$C$9:$C$14,'Ihr Altersstruktur-Check'!$P$8:$P$13),0)</f>
        <v>0</v>
      </c>
      <c r="Z48" s="4">
        <f ca="1">IF($B48&gt;=15,Y49+LOOKUP($B48,'Ihr Altersstruktur-Check'!$C$9:$C$14,'Ihr Altersstruktur-Check'!$O$8:$O$13)/LOOKUP($B48,'Ihr Altersstruktur-Check'!$C$9:$C$14,'Ihr Altersstruktur-Check'!$P$8:$P$13),0)</f>
        <v>0</v>
      </c>
      <c r="AA48" s="4">
        <f ca="1">IF($B48&gt;=15,Z49+LOOKUP($B48,'Ihr Altersstruktur-Check'!$C$9:$C$14,'Ihr Altersstruktur-Check'!$O$8:$O$13)/LOOKUP($B48,'Ihr Altersstruktur-Check'!$C$9:$C$14,'Ihr Altersstruktur-Check'!$P$8:$P$13),0)</f>
        <v>0</v>
      </c>
      <c r="AB48" s="4">
        <f ca="1">IF($B48&gt;=15,AA49+LOOKUP($B48,'Ihr Altersstruktur-Check'!$C$9:$C$14,'Ihr Altersstruktur-Check'!$O$8:$O$13)/LOOKUP($B48,'Ihr Altersstruktur-Check'!$C$9:$C$14,'Ihr Altersstruktur-Check'!$P$8:$P$13),0)</f>
        <v>0</v>
      </c>
      <c r="AC48" s="4">
        <f ca="1">IF($B48&gt;=15,AB49+LOOKUP($B48,'Ihr Altersstruktur-Check'!$C$9:$C$14,'Ihr Altersstruktur-Check'!$O$8:$O$13)/LOOKUP($B48,'Ihr Altersstruktur-Check'!$C$9:$C$14,'Ihr Altersstruktur-Check'!$P$8:$P$13),0)</f>
        <v>0</v>
      </c>
      <c r="AD48" s="4">
        <f ca="1">IF($B48&gt;=15,AC49+LOOKUP($B48,'Ihr Altersstruktur-Check'!$C$9:$C$14,'Ihr Altersstruktur-Check'!$O$8:$O$13)/LOOKUP($B48,'Ihr Altersstruktur-Check'!$C$9:$C$14,'Ihr Altersstruktur-Check'!$P$8:$P$13),0)</f>
        <v>0</v>
      </c>
      <c r="AE48" s="4">
        <f ca="1">IF($B48&gt;=15,AD49+LOOKUP($B48,'Ihr Altersstruktur-Check'!$C$9:$C$14,'Ihr Altersstruktur-Check'!$O$8:$O$13)/LOOKUP($B48,'Ihr Altersstruktur-Check'!$C$9:$C$14,'Ihr Altersstruktur-Check'!$P$8:$P$13),0)</f>
        <v>0</v>
      </c>
      <c r="AF48" s="4">
        <f ca="1">IF($B48&gt;=15,AE49+LOOKUP($B48,'Ihr Altersstruktur-Check'!$C$9:$C$14,'Ihr Altersstruktur-Check'!$O$8:$O$13)/LOOKUP($B48,'Ihr Altersstruktur-Check'!$C$9:$C$14,'Ihr Altersstruktur-Check'!$P$8:$P$13),0)</f>
        <v>0</v>
      </c>
      <c r="AG48" s="4">
        <f ca="1">IF($B48&gt;=15,AF49+LOOKUP($B48,'Ihr Altersstruktur-Check'!$C$9:$C$14,'Ihr Altersstruktur-Check'!$O$8:$O$13)/LOOKUP($B48,'Ihr Altersstruktur-Check'!$C$9:$C$14,'Ihr Altersstruktur-Check'!$P$8:$P$13),0)</f>
        <v>0</v>
      </c>
      <c r="AH48" s="4">
        <f ca="1">IF($B48&gt;=15,AG49+LOOKUP($B48,'Ihr Altersstruktur-Check'!$C$9:$C$14,'Ihr Altersstruktur-Check'!$O$8:$O$13)/LOOKUP($B48,'Ihr Altersstruktur-Check'!$C$9:$C$14,'Ihr Altersstruktur-Check'!$P$8:$P$13),0)</f>
        <v>0</v>
      </c>
      <c r="AI48" s="4">
        <f ca="1">IF($B48&gt;=15,AH49+LOOKUP($B48,'Ihr Altersstruktur-Check'!$C$9:$C$14,'Ihr Altersstruktur-Check'!$O$8:$O$13)/LOOKUP($B48,'Ihr Altersstruktur-Check'!$C$9:$C$14,'Ihr Altersstruktur-Check'!$P$8:$P$13),0)</f>
        <v>0</v>
      </c>
      <c r="AJ48" s="4">
        <f ca="1">IF($B48&gt;=15,AI49+LOOKUP($B48,'Ihr Altersstruktur-Check'!$C$9:$C$14,'Ihr Altersstruktur-Check'!$O$8:$O$13)/LOOKUP($B48,'Ihr Altersstruktur-Check'!$C$9:$C$14,'Ihr Altersstruktur-Check'!$P$8:$P$13),0)</f>
        <v>0</v>
      </c>
      <c r="AK48" s="4">
        <f ca="1">IF($B48&gt;=15,AJ49+LOOKUP($B48,'Ihr Altersstruktur-Check'!$C$9:$C$14,'Ihr Altersstruktur-Check'!$O$8:$O$13)/LOOKUP($B48,'Ihr Altersstruktur-Check'!$C$9:$C$14,'Ihr Altersstruktur-Check'!$P$8:$P$13),0)</f>
        <v>0</v>
      </c>
      <c r="AL48" s="4">
        <f ca="1">IF($B48&gt;=15,AK49+LOOKUP($B48,'Ihr Altersstruktur-Check'!$C$9:$C$14,'Ihr Altersstruktur-Check'!$O$8:$O$13)/LOOKUP($B48,'Ihr Altersstruktur-Check'!$C$9:$C$14,'Ihr Altersstruktur-Check'!$P$8:$P$13),0)</f>
        <v>0</v>
      </c>
      <c r="AM48" s="4">
        <f ca="1">IF($B48&gt;=15,AL49+LOOKUP($B48,'Ihr Altersstruktur-Check'!$C$9:$C$14,'Ihr Altersstruktur-Check'!$O$8:$O$13)/LOOKUP($B48,'Ihr Altersstruktur-Check'!$C$9:$C$14,'Ihr Altersstruktur-Check'!$P$8:$P$13),0)</f>
        <v>0</v>
      </c>
      <c r="AN48" s="4">
        <f ca="1">IF($B48&gt;=15,AM49+LOOKUP($B48,'Ihr Altersstruktur-Check'!$C$9:$C$14,'Ihr Altersstruktur-Check'!$O$8:$O$13)/LOOKUP($B48,'Ihr Altersstruktur-Check'!$C$9:$C$14,'Ihr Altersstruktur-Check'!$P$8:$P$13),0)</f>
        <v>0</v>
      </c>
      <c r="AO48" s="4">
        <f ca="1">IF($B48&gt;=15,AN49+LOOKUP($B48,'Ihr Altersstruktur-Check'!$C$9:$C$14,'Ihr Altersstruktur-Check'!$O$8:$O$13)/LOOKUP($B48,'Ihr Altersstruktur-Check'!$C$9:$C$14,'Ihr Altersstruktur-Check'!$P$8:$P$13),0)</f>
        <v>0</v>
      </c>
      <c r="AP48" s="4">
        <f ca="1">IF($B48&gt;=15,AO49+LOOKUP($B48,'Ihr Altersstruktur-Check'!$C$9:$C$14,'Ihr Altersstruktur-Check'!$O$8:$O$13)/LOOKUP($B48,'Ihr Altersstruktur-Check'!$C$9:$C$14,'Ihr Altersstruktur-Check'!$P$8:$P$13),0)</f>
        <v>0</v>
      </c>
      <c r="AQ48" s="4">
        <f ca="1">IF($B48&gt;=15,AP49+LOOKUP($B48,'Ihr Altersstruktur-Check'!$C$9:$C$14,'Ihr Altersstruktur-Check'!$O$8:$O$13)/LOOKUP($B48,'Ihr Altersstruktur-Check'!$C$9:$C$14,'Ihr Altersstruktur-Check'!$P$8:$P$13),0)</f>
        <v>0</v>
      </c>
      <c r="AR48" s="4">
        <f ca="1">IF($B48&gt;=15,AQ49+LOOKUP($B48,'Ihr Altersstruktur-Check'!$C$9:$C$14,'Ihr Altersstruktur-Check'!$O$8:$O$13)/LOOKUP($B48,'Ihr Altersstruktur-Check'!$C$9:$C$14,'Ihr Altersstruktur-Check'!$P$8:$P$13),0)</f>
        <v>0</v>
      </c>
      <c r="AS48" s="4">
        <f ca="1">IF($B48&gt;=15,AR49+LOOKUP($B48,'Ihr Altersstruktur-Check'!$C$9:$C$14,'Ihr Altersstruktur-Check'!$O$8:$O$13)/LOOKUP($B48,'Ihr Altersstruktur-Check'!$C$9:$C$14,'Ihr Altersstruktur-Check'!$P$8:$P$13),0)</f>
        <v>0</v>
      </c>
      <c r="AT48" s="4">
        <f ca="1">IF($B48&gt;=15,AS49+LOOKUP($B48,'Ihr Altersstruktur-Check'!$C$9:$C$14,'Ihr Altersstruktur-Check'!$O$8:$O$13)/LOOKUP($B48,'Ihr Altersstruktur-Check'!$C$9:$C$14,'Ihr Altersstruktur-Check'!$P$8:$P$13),0)</f>
        <v>0</v>
      </c>
      <c r="AU48" s="4">
        <f ca="1">IF($B48&gt;=15,AT49+LOOKUP($B48,'Ihr Altersstruktur-Check'!$C$9:$C$14,'Ihr Altersstruktur-Check'!$O$8:$O$13)/LOOKUP($B48,'Ihr Altersstruktur-Check'!$C$9:$C$14,'Ihr Altersstruktur-Check'!$P$8:$P$13),0)</f>
        <v>0</v>
      </c>
      <c r="AV48" s="4">
        <f ca="1">IF($B48&gt;=15,AU49+LOOKUP($B48,'Ihr Altersstruktur-Check'!$C$9:$C$14,'Ihr Altersstruktur-Check'!$O$8:$O$13)/LOOKUP($B48,'Ihr Altersstruktur-Check'!$C$9:$C$14,'Ihr Altersstruktur-Check'!$P$8:$P$13),0)</f>
        <v>0</v>
      </c>
      <c r="AW48" s="4">
        <f ca="1">IF($B48&gt;=15,AV49+LOOKUP($B48,'Ihr Altersstruktur-Check'!$C$9:$C$14,'Ihr Altersstruktur-Check'!$O$8:$O$13)/LOOKUP($B48,'Ihr Altersstruktur-Check'!$C$9:$C$14,'Ihr Altersstruktur-Check'!$P$8:$P$13),0)</f>
        <v>0</v>
      </c>
      <c r="AX48" s="4">
        <f ca="1">IF($B48&gt;=15,AW49+LOOKUP($B48,'Ihr Altersstruktur-Check'!$C$9:$C$14,'Ihr Altersstruktur-Check'!$O$8:$O$13)/LOOKUP($B48,'Ihr Altersstruktur-Check'!$C$9:$C$14,'Ihr Altersstruktur-Check'!$P$8:$P$13),0)</f>
        <v>0</v>
      </c>
      <c r="AY48" s="4">
        <f ca="1">IF($B48&gt;=15,AX49+LOOKUP($B48,'Ihr Altersstruktur-Check'!$C$9:$C$14,'Ihr Altersstruktur-Check'!$O$8:$O$13)/LOOKUP($B48,'Ihr Altersstruktur-Check'!$C$9:$C$14,'Ihr Altersstruktur-Check'!$P$8:$P$13),0)</f>
        <v>0</v>
      </c>
      <c r="AZ48" s="4">
        <f ca="1">IF($B48&gt;=15,AY49+LOOKUP($B48,'Ihr Altersstruktur-Check'!$C$9:$C$14,'Ihr Altersstruktur-Check'!$O$8:$O$13)/LOOKUP($B48,'Ihr Altersstruktur-Check'!$C$9:$C$14,'Ihr Altersstruktur-Check'!$P$8:$P$13),0)</f>
        <v>0</v>
      </c>
      <c r="BA48" s="4">
        <f ca="1">IF($B48&gt;=15,AZ49+LOOKUP($B48,'Ihr Altersstruktur-Check'!$C$9:$C$14,'Ihr Altersstruktur-Check'!$O$8:$O$13)/LOOKUP($B48,'Ihr Altersstruktur-Check'!$C$9:$C$14,'Ihr Altersstruktur-Check'!$P$8:$P$13),0)</f>
        <v>0</v>
      </c>
      <c r="BB48" s="4">
        <f ca="1">IF($B48&gt;=15,BA49+LOOKUP($B48,'Ihr Altersstruktur-Check'!$C$9:$C$14,'Ihr Altersstruktur-Check'!$O$8:$O$13)/LOOKUP($B48,'Ihr Altersstruktur-Check'!$C$9:$C$14,'Ihr Altersstruktur-Check'!$P$8:$P$13),0)</f>
        <v>0</v>
      </c>
      <c r="BC48" s="4">
        <f ca="1">IF($B48&gt;=15,BB49+LOOKUP($B48,'Ihr Altersstruktur-Check'!$C$9:$C$14,'Ihr Altersstruktur-Check'!$O$8:$O$13)/LOOKUP($B48,'Ihr Altersstruktur-Check'!$C$9:$C$14,'Ihr Altersstruktur-Check'!$P$8:$P$13),0)</f>
        <v>0</v>
      </c>
      <c r="BD48" s="4">
        <f ca="1">IF($B48&gt;=15,BC49+LOOKUP($B48,'Ihr Altersstruktur-Check'!$C$9:$C$14,'Ihr Altersstruktur-Check'!$O$8:$O$13)/LOOKUP($B48,'Ihr Altersstruktur-Check'!$C$9:$C$14,'Ihr Altersstruktur-Check'!$P$8:$P$13),0)</f>
        <v>0</v>
      </c>
      <c r="BE48" s="4">
        <f ca="1">IF($B48&gt;=15,BD49+LOOKUP($B48,'Ihr Altersstruktur-Check'!$C$9:$C$14,'Ihr Altersstruktur-Check'!$O$8:$O$13)/LOOKUP($B48,'Ihr Altersstruktur-Check'!$C$9:$C$14,'Ihr Altersstruktur-Check'!$P$8:$P$13),0)</f>
        <v>0</v>
      </c>
      <c r="BF48" s="4"/>
      <c r="BG48" s="4"/>
    </row>
    <row r="49" spans="1:59" x14ac:dyDescent="0.25">
      <c r="A49">
        <v>1988</v>
      </c>
      <c r="B49">
        <f t="shared" ca="1" si="14"/>
        <v>32</v>
      </c>
      <c r="C49" s="4">
        <f>'Ihr Demografie-Check'!G6</f>
        <v>5</v>
      </c>
      <c r="D49" s="4">
        <f ca="1">IF($B49&gt;=15,C50+LOOKUP($B49,'Ihr Altersstruktur-Check'!$C$9:$C$14,'Ihr Altersstruktur-Check'!$O$8:$O$13)/LOOKUP($B49,'Ihr Altersstruktur-Check'!$C$9:$C$14,'Ihr Altersstruktur-Check'!$P$8:$P$13),0)</f>
        <v>0</v>
      </c>
      <c r="E49" s="4">
        <f ca="1">IF($B49&gt;=15,D50+LOOKUP($B49,'Ihr Altersstruktur-Check'!$C$9:$C$14,'Ihr Altersstruktur-Check'!$O$8:$O$13)/LOOKUP($B49,'Ihr Altersstruktur-Check'!$C$9:$C$14,'Ihr Altersstruktur-Check'!$P$8:$P$13),0)</f>
        <v>0</v>
      </c>
      <c r="F49" s="4">
        <f ca="1">IF($B49&gt;=15,E50+LOOKUP($B49,'Ihr Altersstruktur-Check'!$C$9:$C$14,'Ihr Altersstruktur-Check'!$O$8:$O$13)/LOOKUP($B49,'Ihr Altersstruktur-Check'!$C$9:$C$14,'Ihr Altersstruktur-Check'!$P$8:$P$13),0)</f>
        <v>0</v>
      </c>
      <c r="G49" s="4">
        <f ca="1">IF($B49&gt;=15,F50+LOOKUP($B49,'Ihr Altersstruktur-Check'!$C$9:$C$14,'Ihr Altersstruktur-Check'!$O$8:$O$13)/LOOKUP($B49,'Ihr Altersstruktur-Check'!$C$9:$C$14,'Ihr Altersstruktur-Check'!$P$8:$P$13),0)</f>
        <v>0</v>
      </c>
      <c r="H49" s="4">
        <f ca="1">IF($B49&gt;=15,G50+LOOKUP($B49,'Ihr Altersstruktur-Check'!$C$9:$C$14,'Ihr Altersstruktur-Check'!$O$8:$O$13)/LOOKUP($B49,'Ihr Altersstruktur-Check'!$C$9:$C$14,'Ihr Altersstruktur-Check'!$P$8:$P$13),0)</f>
        <v>0</v>
      </c>
      <c r="I49" s="4">
        <f ca="1">IF($B49&gt;=15,H50+LOOKUP($B49,'Ihr Altersstruktur-Check'!$C$9:$C$14,'Ihr Altersstruktur-Check'!$O$8:$O$13)/LOOKUP($B49,'Ihr Altersstruktur-Check'!$C$9:$C$14,'Ihr Altersstruktur-Check'!$P$8:$P$13),0)</f>
        <v>0</v>
      </c>
      <c r="J49" s="4">
        <f ca="1">IF($B49&gt;=15,I50+LOOKUP($B49,'Ihr Altersstruktur-Check'!$C$9:$C$14,'Ihr Altersstruktur-Check'!$O$8:$O$13)/LOOKUP($B49,'Ihr Altersstruktur-Check'!$C$9:$C$14,'Ihr Altersstruktur-Check'!$P$8:$P$13),0)</f>
        <v>5</v>
      </c>
      <c r="K49" s="4">
        <f ca="1">IF($B49&gt;=15,J50+LOOKUP($B49,'Ihr Altersstruktur-Check'!$C$9:$C$14,'Ihr Altersstruktur-Check'!$O$8:$O$13)/LOOKUP($B49,'Ihr Altersstruktur-Check'!$C$9:$C$14,'Ihr Altersstruktur-Check'!$P$8:$P$13),0)</f>
        <v>1</v>
      </c>
      <c r="L49" s="4">
        <f ca="1">IF($B49&gt;=15,K50+LOOKUP($B49,'Ihr Altersstruktur-Check'!$C$9:$C$14,'Ihr Altersstruktur-Check'!$O$8:$O$13)/LOOKUP($B49,'Ihr Altersstruktur-Check'!$C$9:$C$14,'Ihr Altersstruktur-Check'!$P$8:$P$13),0)</f>
        <v>0</v>
      </c>
      <c r="M49" s="4">
        <f ca="1">IF($B49&gt;=15,L50+LOOKUP($B49,'Ihr Altersstruktur-Check'!$C$9:$C$14,'Ihr Altersstruktur-Check'!$O$8:$O$13)/LOOKUP($B49,'Ihr Altersstruktur-Check'!$C$9:$C$14,'Ihr Altersstruktur-Check'!$P$8:$P$13),0)</f>
        <v>0</v>
      </c>
      <c r="N49" s="4">
        <f ca="1">IF($B49&gt;=15,M50+LOOKUP($B49,'Ihr Altersstruktur-Check'!$C$9:$C$14,'Ihr Altersstruktur-Check'!$O$8:$O$13)/LOOKUP($B49,'Ihr Altersstruktur-Check'!$C$9:$C$14,'Ihr Altersstruktur-Check'!$P$8:$P$13),0)</f>
        <v>0</v>
      </c>
      <c r="O49" s="4">
        <f ca="1">IF($B49&gt;=15,N50+LOOKUP($B49,'Ihr Altersstruktur-Check'!$C$9:$C$14,'Ihr Altersstruktur-Check'!$O$8:$O$13)/LOOKUP($B49,'Ihr Altersstruktur-Check'!$C$9:$C$14,'Ihr Altersstruktur-Check'!$P$8:$P$13),0)</f>
        <v>0</v>
      </c>
      <c r="P49" s="4">
        <f ca="1">IF($B49&gt;=15,O50+LOOKUP($B49,'Ihr Altersstruktur-Check'!$C$9:$C$14,'Ihr Altersstruktur-Check'!$O$8:$O$13)/LOOKUP($B49,'Ihr Altersstruktur-Check'!$C$9:$C$14,'Ihr Altersstruktur-Check'!$P$8:$P$13),0)</f>
        <v>0</v>
      </c>
      <c r="Q49" s="4">
        <f ca="1">IF($B49&gt;=15,P50+LOOKUP($B49,'Ihr Altersstruktur-Check'!$C$9:$C$14,'Ihr Altersstruktur-Check'!$O$8:$O$13)/LOOKUP($B49,'Ihr Altersstruktur-Check'!$C$9:$C$14,'Ihr Altersstruktur-Check'!$P$8:$P$13),0)</f>
        <v>2</v>
      </c>
      <c r="R49" s="4">
        <f ca="1">IF($B49&gt;=15,Q50+LOOKUP($B49,'Ihr Altersstruktur-Check'!$C$9:$C$14,'Ihr Altersstruktur-Check'!$O$8:$O$13)/LOOKUP($B49,'Ihr Altersstruktur-Check'!$C$9:$C$14,'Ihr Altersstruktur-Check'!$P$8:$P$13),0)</f>
        <v>0</v>
      </c>
      <c r="S49" s="4">
        <f ca="1">IF($B49&gt;=15,R50+LOOKUP($B49,'Ihr Altersstruktur-Check'!$C$9:$C$14,'Ihr Altersstruktur-Check'!$O$8:$O$13)/LOOKUP($B49,'Ihr Altersstruktur-Check'!$C$9:$C$14,'Ihr Altersstruktur-Check'!$P$8:$P$13),0)</f>
        <v>0</v>
      </c>
      <c r="T49" s="4">
        <f ca="1">IF($B49&gt;=15,S50+LOOKUP($B49,'Ihr Altersstruktur-Check'!$C$9:$C$14,'Ihr Altersstruktur-Check'!$O$8:$O$13)/LOOKUP($B49,'Ihr Altersstruktur-Check'!$C$9:$C$14,'Ihr Altersstruktur-Check'!$P$8:$P$13),0)</f>
        <v>5</v>
      </c>
      <c r="U49" s="4">
        <f ca="1">IF($B49&gt;=15,T50+LOOKUP($B49,'Ihr Altersstruktur-Check'!$C$9:$C$14,'Ihr Altersstruktur-Check'!$O$8:$O$13)/LOOKUP($B49,'Ihr Altersstruktur-Check'!$C$9:$C$14,'Ihr Altersstruktur-Check'!$P$8:$P$13),0)</f>
        <v>0</v>
      </c>
      <c r="V49" s="4">
        <f ca="1">IF($B49&gt;=15,U50+LOOKUP($B49,'Ihr Altersstruktur-Check'!$C$9:$C$14,'Ihr Altersstruktur-Check'!$O$8:$O$13)/LOOKUP($B49,'Ihr Altersstruktur-Check'!$C$9:$C$14,'Ihr Altersstruktur-Check'!$P$8:$P$13),0)</f>
        <v>0</v>
      </c>
      <c r="W49" s="4">
        <f ca="1">IF($B49&gt;=15,V50+LOOKUP($B49,'Ihr Altersstruktur-Check'!$C$9:$C$14,'Ihr Altersstruktur-Check'!$O$8:$O$13)/LOOKUP($B49,'Ihr Altersstruktur-Check'!$C$9:$C$14,'Ihr Altersstruktur-Check'!$P$8:$P$13),0)</f>
        <v>0</v>
      </c>
      <c r="X49" s="4">
        <f ca="1">IF($B49&gt;=15,W50+LOOKUP($B49,'Ihr Altersstruktur-Check'!$C$9:$C$14,'Ihr Altersstruktur-Check'!$O$8:$O$13)/LOOKUP($B49,'Ihr Altersstruktur-Check'!$C$9:$C$14,'Ihr Altersstruktur-Check'!$P$8:$P$13),0)</f>
        <v>0</v>
      </c>
      <c r="Y49" s="4">
        <f ca="1">IF($B49&gt;=15,X50+LOOKUP($B49,'Ihr Altersstruktur-Check'!$C$9:$C$14,'Ihr Altersstruktur-Check'!$O$8:$O$13)/LOOKUP($B49,'Ihr Altersstruktur-Check'!$C$9:$C$14,'Ihr Altersstruktur-Check'!$P$8:$P$13),0)</f>
        <v>0</v>
      </c>
      <c r="Z49" s="4">
        <f ca="1">IF($B49&gt;=15,Y50+LOOKUP($B49,'Ihr Altersstruktur-Check'!$C$9:$C$14,'Ihr Altersstruktur-Check'!$O$8:$O$13)/LOOKUP($B49,'Ihr Altersstruktur-Check'!$C$9:$C$14,'Ihr Altersstruktur-Check'!$P$8:$P$13),0)</f>
        <v>0</v>
      </c>
      <c r="AA49" s="4">
        <f ca="1">IF($B49&gt;=15,Z50+LOOKUP($B49,'Ihr Altersstruktur-Check'!$C$9:$C$14,'Ihr Altersstruktur-Check'!$O$8:$O$13)/LOOKUP($B49,'Ihr Altersstruktur-Check'!$C$9:$C$14,'Ihr Altersstruktur-Check'!$P$8:$P$13),0)</f>
        <v>0</v>
      </c>
      <c r="AB49" s="4">
        <f ca="1">IF($B49&gt;=15,AA50+LOOKUP($B49,'Ihr Altersstruktur-Check'!$C$9:$C$14,'Ihr Altersstruktur-Check'!$O$8:$O$13)/LOOKUP($B49,'Ihr Altersstruktur-Check'!$C$9:$C$14,'Ihr Altersstruktur-Check'!$P$8:$P$13),0)</f>
        <v>0</v>
      </c>
      <c r="AC49" s="4">
        <f ca="1">IF($B49&gt;=15,AB50+LOOKUP($B49,'Ihr Altersstruktur-Check'!$C$9:$C$14,'Ihr Altersstruktur-Check'!$O$8:$O$13)/LOOKUP($B49,'Ihr Altersstruktur-Check'!$C$9:$C$14,'Ihr Altersstruktur-Check'!$P$8:$P$13),0)</f>
        <v>0</v>
      </c>
      <c r="AD49" s="4">
        <f ca="1">IF($B49&gt;=15,AC50+LOOKUP($B49,'Ihr Altersstruktur-Check'!$C$9:$C$14,'Ihr Altersstruktur-Check'!$O$8:$O$13)/LOOKUP($B49,'Ihr Altersstruktur-Check'!$C$9:$C$14,'Ihr Altersstruktur-Check'!$P$8:$P$13),0)</f>
        <v>0</v>
      </c>
      <c r="AE49" s="4">
        <f ca="1">IF($B49&gt;=15,AD50+LOOKUP($B49,'Ihr Altersstruktur-Check'!$C$9:$C$14,'Ihr Altersstruktur-Check'!$O$8:$O$13)/LOOKUP($B49,'Ihr Altersstruktur-Check'!$C$9:$C$14,'Ihr Altersstruktur-Check'!$P$8:$P$13),0)</f>
        <v>0</v>
      </c>
      <c r="AF49" s="4">
        <f ca="1">IF($B49&gt;=15,AE50+LOOKUP($B49,'Ihr Altersstruktur-Check'!$C$9:$C$14,'Ihr Altersstruktur-Check'!$O$8:$O$13)/LOOKUP($B49,'Ihr Altersstruktur-Check'!$C$9:$C$14,'Ihr Altersstruktur-Check'!$P$8:$P$13),0)</f>
        <v>0</v>
      </c>
      <c r="AG49" s="4">
        <f ca="1">IF($B49&gt;=15,AF50+LOOKUP($B49,'Ihr Altersstruktur-Check'!$C$9:$C$14,'Ihr Altersstruktur-Check'!$O$8:$O$13)/LOOKUP($B49,'Ihr Altersstruktur-Check'!$C$9:$C$14,'Ihr Altersstruktur-Check'!$P$8:$P$13),0)</f>
        <v>0</v>
      </c>
      <c r="AH49" s="4">
        <f ca="1">IF($B49&gt;=15,AG50+LOOKUP($B49,'Ihr Altersstruktur-Check'!$C$9:$C$14,'Ihr Altersstruktur-Check'!$O$8:$O$13)/LOOKUP($B49,'Ihr Altersstruktur-Check'!$C$9:$C$14,'Ihr Altersstruktur-Check'!$P$8:$P$13),0)</f>
        <v>0</v>
      </c>
      <c r="AI49" s="4">
        <f ca="1">IF($B49&gt;=15,AH50+LOOKUP($B49,'Ihr Altersstruktur-Check'!$C$9:$C$14,'Ihr Altersstruktur-Check'!$O$8:$O$13)/LOOKUP($B49,'Ihr Altersstruktur-Check'!$C$9:$C$14,'Ihr Altersstruktur-Check'!$P$8:$P$13),0)</f>
        <v>0</v>
      </c>
      <c r="AJ49" s="4">
        <f ca="1">IF($B49&gt;=15,AI50+LOOKUP($B49,'Ihr Altersstruktur-Check'!$C$9:$C$14,'Ihr Altersstruktur-Check'!$O$8:$O$13)/LOOKUP($B49,'Ihr Altersstruktur-Check'!$C$9:$C$14,'Ihr Altersstruktur-Check'!$P$8:$P$13),0)</f>
        <v>0</v>
      </c>
      <c r="AK49" s="4">
        <f ca="1">IF($B49&gt;=15,AJ50+LOOKUP($B49,'Ihr Altersstruktur-Check'!$C$9:$C$14,'Ihr Altersstruktur-Check'!$O$8:$O$13)/LOOKUP($B49,'Ihr Altersstruktur-Check'!$C$9:$C$14,'Ihr Altersstruktur-Check'!$P$8:$P$13),0)</f>
        <v>0</v>
      </c>
      <c r="AL49" s="4">
        <f ca="1">IF($B49&gt;=15,AK50+LOOKUP($B49,'Ihr Altersstruktur-Check'!$C$9:$C$14,'Ihr Altersstruktur-Check'!$O$8:$O$13)/LOOKUP($B49,'Ihr Altersstruktur-Check'!$C$9:$C$14,'Ihr Altersstruktur-Check'!$P$8:$P$13),0)</f>
        <v>0</v>
      </c>
      <c r="AM49" s="4">
        <f ca="1">IF($B49&gt;=15,AL50+LOOKUP($B49,'Ihr Altersstruktur-Check'!$C$9:$C$14,'Ihr Altersstruktur-Check'!$O$8:$O$13)/LOOKUP($B49,'Ihr Altersstruktur-Check'!$C$9:$C$14,'Ihr Altersstruktur-Check'!$P$8:$P$13),0)</f>
        <v>0</v>
      </c>
      <c r="AN49" s="4">
        <f ca="1">IF($B49&gt;=15,AM50+LOOKUP($B49,'Ihr Altersstruktur-Check'!$C$9:$C$14,'Ihr Altersstruktur-Check'!$O$8:$O$13)/LOOKUP($B49,'Ihr Altersstruktur-Check'!$C$9:$C$14,'Ihr Altersstruktur-Check'!$P$8:$P$13),0)</f>
        <v>0</v>
      </c>
      <c r="AO49" s="4">
        <f ca="1">IF($B49&gt;=15,AN50+LOOKUP($B49,'Ihr Altersstruktur-Check'!$C$9:$C$14,'Ihr Altersstruktur-Check'!$O$8:$O$13)/LOOKUP($B49,'Ihr Altersstruktur-Check'!$C$9:$C$14,'Ihr Altersstruktur-Check'!$P$8:$P$13),0)</f>
        <v>0</v>
      </c>
      <c r="AP49" s="4">
        <f ca="1">IF($B49&gt;=15,AO50+LOOKUP($B49,'Ihr Altersstruktur-Check'!$C$9:$C$14,'Ihr Altersstruktur-Check'!$O$8:$O$13)/LOOKUP($B49,'Ihr Altersstruktur-Check'!$C$9:$C$14,'Ihr Altersstruktur-Check'!$P$8:$P$13),0)</f>
        <v>0</v>
      </c>
      <c r="AQ49" s="4">
        <f ca="1">IF($B49&gt;=15,AP50+LOOKUP($B49,'Ihr Altersstruktur-Check'!$C$9:$C$14,'Ihr Altersstruktur-Check'!$O$8:$O$13)/LOOKUP($B49,'Ihr Altersstruktur-Check'!$C$9:$C$14,'Ihr Altersstruktur-Check'!$P$8:$P$13),0)</f>
        <v>0</v>
      </c>
      <c r="AR49" s="4">
        <f ca="1">IF($B49&gt;=15,AQ50+LOOKUP($B49,'Ihr Altersstruktur-Check'!$C$9:$C$14,'Ihr Altersstruktur-Check'!$O$8:$O$13)/LOOKUP($B49,'Ihr Altersstruktur-Check'!$C$9:$C$14,'Ihr Altersstruktur-Check'!$P$8:$P$13),0)</f>
        <v>0</v>
      </c>
      <c r="AS49" s="4">
        <f ca="1">IF($B49&gt;=15,AR50+LOOKUP($B49,'Ihr Altersstruktur-Check'!$C$9:$C$14,'Ihr Altersstruktur-Check'!$O$8:$O$13)/LOOKUP($B49,'Ihr Altersstruktur-Check'!$C$9:$C$14,'Ihr Altersstruktur-Check'!$P$8:$P$13),0)</f>
        <v>0</v>
      </c>
      <c r="AT49" s="4">
        <f ca="1">IF($B49&gt;=15,AS50+LOOKUP($B49,'Ihr Altersstruktur-Check'!$C$9:$C$14,'Ihr Altersstruktur-Check'!$O$8:$O$13)/LOOKUP($B49,'Ihr Altersstruktur-Check'!$C$9:$C$14,'Ihr Altersstruktur-Check'!$P$8:$P$13),0)</f>
        <v>0</v>
      </c>
      <c r="AU49" s="4">
        <f ca="1">IF($B49&gt;=15,AT50+LOOKUP($B49,'Ihr Altersstruktur-Check'!$C$9:$C$14,'Ihr Altersstruktur-Check'!$O$8:$O$13)/LOOKUP($B49,'Ihr Altersstruktur-Check'!$C$9:$C$14,'Ihr Altersstruktur-Check'!$P$8:$P$13),0)</f>
        <v>0</v>
      </c>
      <c r="AV49" s="4">
        <f ca="1">IF($B49&gt;=15,AU50+LOOKUP($B49,'Ihr Altersstruktur-Check'!$C$9:$C$14,'Ihr Altersstruktur-Check'!$O$8:$O$13)/LOOKUP($B49,'Ihr Altersstruktur-Check'!$C$9:$C$14,'Ihr Altersstruktur-Check'!$P$8:$P$13),0)</f>
        <v>0</v>
      </c>
      <c r="AW49" s="4">
        <f ca="1">IF($B49&gt;=15,AV50+LOOKUP($B49,'Ihr Altersstruktur-Check'!$C$9:$C$14,'Ihr Altersstruktur-Check'!$O$8:$O$13)/LOOKUP($B49,'Ihr Altersstruktur-Check'!$C$9:$C$14,'Ihr Altersstruktur-Check'!$P$8:$P$13),0)</f>
        <v>0</v>
      </c>
      <c r="AX49" s="4">
        <f ca="1">IF($B49&gt;=15,AW50+LOOKUP($B49,'Ihr Altersstruktur-Check'!$C$9:$C$14,'Ihr Altersstruktur-Check'!$O$8:$O$13)/LOOKUP($B49,'Ihr Altersstruktur-Check'!$C$9:$C$14,'Ihr Altersstruktur-Check'!$P$8:$P$13),0)</f>
        <v>0</v>
      </c>
      <c r="AY49" s="4">
        <f ca="1">IF($B49&gt;=15,AX50+LOOKUP($B49,'Ihr Altersstruktur-Check'!$C$9:$C$14,'Ihr Altersstruktur-Check'!$O$8:$O$13)/LOOKUP($B49,'Ihr Altersstruktur-Check'!$C$9:$C$14,'Ihr Altersstruktur-Check'!$P$8:$P$13),0)</f>
        <v>0</v>
      </c>
      <c r="AZ49" s="4">
        <f ca="1">IF($B49&gt;=15,AY50+LOOKUP($B49,'Ihr Altersstruktur-Check'!$C$9:$C$14,'Ihr Altersstruktur-Check'!$O$8:$O$13)/LOOKUP($B49,'Ihr Altersstruktur-Check'!$C$9:$C$14,'Ihr Altersstruktur-Check'!$P$8:$P$13),0)</f>
        <v>0</v>
      </c>
      <c r="BA49" s="4">
        <f ca="1">IF($B49&gt;=15,AZ50+LOOKUP($B49,'Ihr Altersstruktur-Check'!$C$9:$C$14,'Ihr Altersstruktur-Check'!$O$8:$O$13)/LOOKUP($B49,'Ihr Altersstruktur-Check'!$C$9:$C$14,'Ihr Altersstruktur-Check'!$P$8:$P$13),0)</f>
        <v>0</v>
      </c>
      <c r="BB49" s="4">
        <f ca="1">IF($B49&gt;=15,BA50+LOOKUP($B49,'Ihr Altersstruktur-Check'!$C$9:$C$14,'Ihr Altersstruktur-Check'!$O$8:$O$13)/LOOKUP($B49,'Ihr Altersstruktur-Check'!$C$9:$C$14,'Ihr Altersstruktur-Check'!$P$8:$P$13),0)</f>
        <v>0</v>
      </c>
      <c r="BC49" s="4">
        <f ca="1">IF($B49&gt;=15,BB50+LOOKUP($B49,'Ihr Altersstruktur-Check'!$C$9:$C$14,'Ihr Altersstruktur-Check'!$O$8:$O$13)/LOOKUP($B49,'Ihr Altersstruktur-Check'!$C$9:$C$14,'Ihr Altersstruktur-Check'!$P$8:$P$13),0)</f>
        <v>0</v>
      </c>
      <c r="BD49" s="4">
        <f ca="1">IF($B49&gt;=15,BC50+LOOKUP($B49,'Ihr Altersstruktur-Check'!$C$9:$C$14,'Ihr Altersstruktur-Check'!$O$8:$O$13)/LOOKUP($B49,'Ihr Altersstruktur-Check'!$C$9:$C$14,'Ihr Altersstruktur-Check'!$P$8:$P$13),0)</f>
        <v>0</v>
      </c>
      <c r="BE49" s="4">
        <f ca="1">IF($B49&gt;=15,BD50+LOOKUP($B49,'Ihr Altersstruktur-Check'!$C$9:$C$14,'Ihr Altersstruktur-Check'!$O$8:$O$13)/LOOKUP($B49,'Ihr Altersstruktur-Check'!$C$9:$C$14,'Ihr Altersstruktur-Check'!$P$8:$P$13),0)</f>
        <v>0</v>
      </c>
      <c r="BF49" s="4"/>
      <c r="BG49" s="4"/>
    </row>
    <row r="50" spans="1:59" x14ac:dyDescent="0.25">
      <c r="A50">
        <v>1989</v>
      </c>
      <c r="B50">
        <f t="shared" ca="1" si="14"/>
        <v>31</v>
      </c>
      <c r="C50" s="4">
        <f>'Ihr Demografie-Check'!G5</f>
        <v>0</v>
      </c>
      <c r="D50" s="4">
        <f ca="1">IF($B50&gt;=15,C51+LOOKUP($B50,'Ihr Altersstruktur-Check'!$C$9:$C$14,'Ihr Altersstruktur-Check'!$O$8:$O$13)/LOOKUP($B50,'Ihr Altersstruktur-Check'!$C$9:$C$14,'Ihr Altersstruktur-Check'!$P$8:$P$13),0)</f>
        <v>0</v>
      </c>
      <c r="E50" s="4">
        <f ca="1">IF($B50&gt;=15,D51+LOOKUP($B50,'Ihr Altersstruktur-Check'!$C$9:$C$14,'Ihr Altersstruktur-Check'!$O$8:$O$13)/LOOKUP($B50,'Ihr Altersstruktur-Check'!$C$9:$C$14,'Ihr Altersstruktur-Check'!$P$8:$P$13),0)</f>
        <v>0</v>
      </c>
      <c r="F50" s="4">
        <f ca="1">IF($B50&gt;=15,E51+LOOKUP($B50,'Ihr Altersstruktur-Check'!$C$9:$C$14,'Ihr Altersstruktur-Check'!$O$8:$O$13)/LOOKUP($B50,'Ihr Altersstruktur-Check'!$C$9:$C$14,'Ihr Altersstruktur-Check'!$P$8:$P$13),0)</f>
        <v>0</v>
      </c>
      <c r="G50" s="4">
        <f ca="1">IF($B50&gt;=15,F51+LOOKUP($B50,'Ihr Altersstruktur-Check'!$C$9:$C$14,'Ihr Altersstruktur-Check'!$O$8:$O$13)/LOOKUP($B50,'Ihr Altersstruktur-Check'!$C$9:$C$14,'Ihr Altersstruktur-Check'!$P$8:$P$13),0)</f>
        <v>0</v>
      </c>
      <c r="H50" s="4">
        <f ca="1">IF($B50&gt;=15,G51+LOOKUP($B50,'Ihr Altersstruktur-Check'!$C$9:$C$14,'Ihr Altersstruktur-Check'!$O$8:$O$13)/LOOKUP($B50,'Ihr Altersstruktur-Check'!$C$9:$C$14,'Ihr Altersstruktur-Check'!$P$8:$P$13),0)</f>
        <v>0</v>
      </c>
      <c r="I50" s="4">
        <f ca="1">IF($B50&gt;=15,H51+LOOKUP($B50,'Ihr Altersstruktur-Check'!$C$9:$C$14,'Ihr Altersstruktur-Check'!$O$8:$O$13)/LOOKUP($B50,'Ihr Altersstruktur-Check'!$C$9:$C$14,'Ihr Altersstruktur-Check'!$P$8:$P$13),0)</f>
        <v>5</v>
      </c>
      <c r="J50" s="4">
        <f ca="1">IF($B50&gt;=15,I51+LOOKUP($B50,'Ihr Altersstruktur-Check'!$C$9:$C$14,'Ihr Altersstruktur-Check'!$O$8:$O$13)/LOOKUP($B50,'Ihr Altersstruktur-Check'!$C$9:$C$14,'Ihr Altersstruktur-Check'!$P$8:$P$13),0)</f>
        <v>1</v>
      </c>
      <c r="K50" s="4">
        <f ca="1">IF($B50&gt;=15,J51+LOOKUP($B50,'Ihr Altersstruktur-Check'!$C$9:$C$14,'Ihr Altersstruktur-Check'!$O$8:$O$13)/LOOKUP($B50,'Ihr Altersstruktur-Check'!$C$9:$C$14,'Ihr Altersstruktur-Check'!$P$8:$P$13),0)</f>
        <v>0</v>
      </c>
      <c r="L50" s="4">
        <f ca="1">IF($B50&gt;=15,K51+LOOKUP($B50,'Ihr Altersstruktur-Check'!$C$9:$C$14,'Ihr Altersstruktur-Check'!$O$8:$O$13)/LOOKUP($B50,'Ihr Altersstruktur-Check'!$C$9:$C$14,'Ihr Altersstruktur-Check'!$P$8:$P$13),0)</f>
        <v>0</v>
      </c>
      <c r="M50" s="4">
        <f ca="1">IF($B50&gt;=15,L51+LOOKUP($B50,'Ihr Altersstruktur-Check'!$C$9:$C$14,'Ihr Altersstruktur-Check'!$O$8:$O$13)/LOOKUP($B50,'Ihr Altersstruktur-Check'!$C$9:$C$14,'Ihr Altersstruktur-Check'!$P$8:$P$13),0)</f>
        <v>0</v>
      </c>
      <c r="N50" s="4">
        <f ca="1">IF($B50&gt;=15,M51+LOOKUP($B50,'Ihr Altersstruktur-Check'!$C$9:$C$14,'Ihr Altersstruktur-Check'!$O$8:$O$13)/LOOKUP($B50,'Ihr Altersstruktur-Check'!$C$9:$C$14,'Ihr Altersstruktur-Check'!$P$8:$P$13),0)</f>
        <v>0</v>
      </c>
      <c r="O50" s="4">
        <f ca="1">IF($B50&gt;=15,N51+LOOKUP($B50,'Ihr Altersstruktur-Check'!$C$9:$C$14,'Ihr Altersstruktur-Check'!$O$8:$O$13)/LOOKUP($B50,'Ihr Altersstruktur-Check'!$C$9:$C$14,'Ihr Altersstruktur-Check'!$P$8:$P$13),0)</f>
        <v>0</v>
      </c>
      <c r="P50" s="4">
        <f ca="1">IF($B50&gt;=15,O51+LOOKUP($B50,'Ihr Altersstruktur-Check'!$C$9:$C$14,'Ihr Altersstruktur-Check'!$O$8:$O$13)/LOOKUP($B50,'Ihr Altersstruktur-Check'!$C$9:$C$14,'Ihr Altersstruktur-Check'!$P$8:$P$13),0)</f>
        <v>2</v>
      </c>
      <c r="Q50" s="4">
        <f ca="1">IF($B50&gt;=15,P51+LOOKUP($B50,'Ihr Altersstruktur-Check'!$C$9:$C$14,'Ihr Altersstruktur-Check'!$O$8:$O$13)/LOOKUP($B50,'Ihr Altersstruktur-Check'!$C$9:$C$14,'Ihr Altersstruktur-Check'!$P$8:$P$13),0)</f>
        <v>0</v>
      </c>
      <c r="R50" s="4">
        <f ca="1">IF($B50&gt;=15,Q51+LOOKUP($B50,'Ihr Altersstruktur-Check'!$C$9:$C$14,'Ihr Altersstruktur-Check'!$O$8:$O$13)/LOOKUP($B50,'Ihr Altersstruktur-Check'!$C$9:$C$14,'Ihr Altersstruktur-Check'!$P$8:$P$13),0)</f>
        <v>0</v>
      </c>
      <c r="S50" s="4">
        <f ca="1">IF($B50&gt;=15,R51+LOOKUP($B50,'Ihr Altersstruktur-Check'!$C$9:$C$14,'Ihr Altersstruktur-Check'!$O$8:$O$13)/LOOKUP($B50,'Ihr Altersstruktur-Check'!$C$9:$C$14,'Ihr Altersstruktur-Check'!$P$8:$P$13),0)</f>
        <v>5</v>
      </c>
      <c r="T50" s="4">
        <f ca="1">IF($B50&gt;=15,S51+LOOKUP($B50,'Ihr Altersstruktur-Check'!$C$9:$C$14,'Ihr Altersstruktur-Check'!$O$8:$O$13)/LOOKUP($B50,'Ihr Altersstruktur-Check'!$C$9:$C$14,'Ihr Altersstruktur-Check'!$P$8:$P$13),0)</f>
        <v>0</v>
      </c>
      <c r="U50" s="4">
        <f ca="1">IF($B50&gt;=15,T51+LOOKUP($B50,'Ihr Altersstruktur-Check'!$C$9:$C$14,'Ihr Altersstruktur-Check'!$O$8:$O$13)/LOOKUP($B50,'Ihr Altersstruktur-Check'!$C$9:$C$14,'Ihr Altersstruktur-Check'!$P$8:$P$13),0)</f>
        <v>0</v>
      </c>
      <c r="V50" s="4">
        <f ca="1">IF($B50&gt;=15,U51+LOOKUP($B50,'Ihr Altersstruktur-Check'!$C$9:$C$14,'Ihr Altersstruktur-Check'!$O$8:$O$13)/LOOKUP($B50,'Ihr Altersstruktur-Check'!$C$9:$C$14,'Ihr Altersstruktur-Check'!$P$8:$P$13),0)</f>
        <v>0</v>
      </c>
      <c r="W50" s="4">
        <f ca="1">IF($B50&gt;=15,V51+LOOKUP($B50,'Ihr Altersstruktur-Check'!$C$9:$C$14,'Ihr Altersstruktur-Check'!$O$8:$O$13)/LOOKUP($B50,'Ihr Altersstruktur-Check'!$C$9:$C$14,'Ihr Altersstruktur-Check'!$P$8:$P$13),0)</f>
        <v>0</v>
      </c>
      <c r="X50" s="4">
        <f ca="1">IF($B50&gt;=15,W51+LOOKUP($B50,'Ihr Altersstruktur-Check'!$C$9:$C$14,'Ihr Altersstruktur-Check'!$O$8:$O$13)/LOOKUP($B50,'Ihr Altersstruktur-Check'!$C$9:$C$14,'Ihr Altersstruktur-Check'!$P$8:$P$13),0)</f>
        <v>0</v>
      </c>
      <c r="Y50" s="4">
        <f ca="1">IF($B50&gt;=15,X51+LOOKUP($B50,'Ihr Altersstruktur-Check'!$C$9:$C$14,'Ihr Altersstruktur-Check'!$O$8:$O$13)/LOOKUP($B50,'Ihr Altersstruktur-Check'!$C$9:$C$14,'Ihr Altersstruktur-Check'!$P$8:$P$13),0)</f>
        <v>0</v>
      </c>
      <c r="Z50" s="4">
        <f ca="1">IF($B50&gt;=15,Y51+LOOKUP($B50,'Ihr Altersstruktur-Check'!$C$9:$C$14,'Ihr Altersstruktur-Check'!$O$8:$O$13)/LOOKUP($B50,'Ihr Altersstruktur-Check'!$C$9:$C$14,'Ihr Altersstruktur-Check'!$P$8:$P$13),0)</f>
        <v>0</v>
      </c>
      <c r="AA50" s="4">
        <f ca="1">IF($B50&gt;=15,Z51+LOOKUP($B50,'Ihr Altersstruktur-Check'!$C$9:$C$14,'Ihr Altersstruktur-Check'!$O$8:$O$13)/LOOKUP($B50,'Ihr Altersstruktur-Check'!$C$9:$C$14,'Ihr Altersstruktur-Check'!$P$8:$P$13),0)</f>
        <v>0</v>
      </c>
      <c r="AB50" s="4">
        <f ca="1">IF($B50&gt;=15,AA51+LOOKUP($B50,'Ihr Altersstruktur-Check'!$C$9:$C$14,'Ihr Altersstruktur-Check'!$O$8:$O$13)/LOOKUP($B50,'Ihr Altersstruktur-Check'!$C$9:$C$14,'Ihr Altersstruktur-Check'!$P$8:$P$13),0)</f>
        <v>0</v>
      </c>
      <c r="AC50" s="4">
        <f ca="1">IF($B50&gt;=15,AB51+LOOKUP($B50,'Ihr Altersstruktur-Check'!$C$9:$C$14,'Ihr Altersstruktur-Check'!$O$8:$O$13)/LOOKUP($B50,'Ihr Altersstruktur-Check'!$C$9:$C$14,'Ihr Altersstruktur-Check'!$P$8:$P$13),0)</f>
        <v>0</v>
      </c>
      <c r="AD50" s="4">
        <f ca="1">IF($B50&gt;=15,AC51+LOOKUP($B50,'Ihr Altersstruktur-Check'!$C$9:$C$14,'Ihr Altersstruktur-Check'!$O$8:$O$13)/LOOKUP($B50,'Ihr Altersstruktur-Check'!$C$9:$C$14,'Ihr Altersstruktur-Check'!$P$8:$P$13),0)</f>
        <v>0</v>
      </c>
      <c r="AE50" s="4">
        <f ca="1">IF($B50&gt;=15,AD51+LOOKUP($B50,'Ihr Altersstruktur-Check'!$C$9:$C$14,'Ihr Altersstruktur-Check'!$O$8:$O$13)/LOOKUP($B50,'Ihr Altersstruktur-Check'!$C$9:$C$14,'Ihr Altersstruktur-Check'!$P$8:$P$13),0)</f>
        <v>0</v>
      </c>
      <c r="AF50" s="4">
        <f ca="1">IF($B50&gt;=15,AE51+LOOKUP($B50,'Ihr Altersstruktur-Check'!$C$9:$C$14,'Ihr Altersstruktur-Check'!$O$8:$O$13)/LOOKUP($B50,'Ihr Altersstruktur-Check'!$C$9:$C$14,'Ihr Altersstruktur-Check'!$P$8:$P$13),0)</f>
        <v>0</v>
      </c>
      <c r="AG50" s="4">
        <f ca="1">IF($B50&gt;=15,AF51+LOOKUP($B50,'Ihr Altersstruktur-Check'!$C$9:$C$14,'Ihr Altersstruktur-Check'!$O$8:$O$13)/LOOKUP($B50,'Ihr Altersstruktur-Check'!$C$9:$C$14,'Ihr Altersstruktur-Check'!$P$8:$P$13),0)</f>
        <v>0</v>
      </c>
      <c r="AH50" s="4">
        <f ca="1">IF($B50&gt;=15,AG51+LOOKUP($B50,'Ihr Altersstruktur-Check'!$C$9:$C$14,'Ihr Altersstruktur-Check'!$O$8:$O$13)/LOOKUP($B50,'Ihr Altersstruktur-Check'!$C$9:$C$14,'Ihr Altersstruktur-Check'!$P$8:$P$13),0)</f>
        <v>0</v>
      </c>
      <c r="AI50" s="4">
        <f ca="1">IF($B50&gt;=15,AH51+LOOKUP($B50,'Ihr Altersstruktur-Check'!$C$9:$C$14,'Ihr Altersstruktur-Check'!$O$8:$O$13)/LOOKUP($B50,'Ihr Altersstruktur-Check'!$C$9:$C$14,'Ihr Altersstruktur-Check'!$P$8:$P$13),0)</f>
        <v>0</v>
      </c>
      <c r="AJ50" s="4">
        <f ca="1">IF($B50&gt;=15,AI51+LOOKUP($B50,'Ihr Altersstruktur-Check'!$C$9:$C$14,'Ihr Altersstruktur-Check'!$O$8:$O$13)/LOOKUP($B50,'Ihr Altersstruktur-Check'!$C$9:$C$14,'Ihr Altersstruktur-Check'!$P$8:$P$13),0)</f>
        <v>0</v>
      </c>
      <c r="AK50" s="4">
        <f ca="1">IF($B50&gt;=15,AJ51+LOOKUP($B50,'Ihr Altersstruktur-Check'!$C$9:$C$14,'Ihr Altersstruktur-Check'!$O$8:$O$13)/LOOKUP($B50,'Ihr Altersstruktur-Check'!$C$9:$C$14,'Ihr Altersstruktur-Check'!$P$8:$P$13),0)</f>
        <v>0</v>
      </c>
      <c r="AL50" s="4">
        <f ca="1">IF($B50&gt;=15,AK51+LOOKUP($B50,'Ihr Altersstruktur-Check'!$C$9:$C$14,'Ihr Altersstruktur-Check'!$O$8:$O$13)/LOOKUP($B50,'Ihr Altersstruktur-Check'!$C$9:$C$14,'Ihr Altersstruktur-Check'!$P$8:$P$13),0)</f>
        <v>0</v>
      </c>
      <c r="AM50" s="4">
        <f ca="1">IF($B50&gt;=15,AL51+LOOKUP($B50,'Ihr Altersstruktur-Check'!$C$9:$C$14,'Ihr Altersstruktur-Check'!$O$8:$O$13)/LOOKUP($B50,'Ihr Altersstruktur-Check'!$C$9:$C$14,'Ihr Altersstruktur-Check'!$P$8:$P$13),0)</f>
        <v>0</v>
      </c>
      <c r="AN50" s="4">
        <f ca="1">IF($B50&gt;=15,AM51+LOOKUP($B50,'Ihr Altersstruktur-Check'!$C$9:$C$14,'Ihr Altersstruktur-Check'!$O$8:$O$13)/LOOKUP($B50,'Ihr Altersstruktur-Check'!$C$9:$C$14,'Ihr Altersstruktur-Check'!$P$8:$P$13),0)</f>
        <v>0</v>
      </c>
      <c r="AO50" s="4">
        <f ca="1">IF($B50&gt;=15,AN51+LOOKUP($B50,'Ihr Altersstruktur-Check'!$C$9:$C$14,'Ihr Altersstruktur-Check'!$O$8:$O$13)/LOOKUP($B50,'Ihr Altersstruktur-Check'!$C$9:$C$14,'Ihr Altersstruktur-Check'!$P$8:$P$13),0)</f>
        <v>0</v>
      </c>
      <c r="AP50" s="4">
        <f ca="1">IF($B50&gt;=15,AO51+LOOKUP($B50,'Ihr Altersstruktur-Check'!$C$9:$C$14,'Ihr Altersstruktur-Check'!$O$8:$O$13)/LOOKUP($B50,'Ihr Altersstruktur-Check'!$C$9:$C$14,'Ihr Altersstruktur-Check'!$P$8:$P$13),0)</f>
        <v>0</v>
      </c>
      <c r="AQ50" s="4">
        <f ca="1">IF($B50&gt;=15,AP51+LOOKUP($B50,'Ihr Altersstruktur-Check'!$C$9:$C$14,'Ihr Altersstruktur-Check'!$O$8:$O$13)/LOOKUP($B50,'Ihr Altersstruktur-Check'!$C$9:$C$14,'Ihr Altersstruktur-Check'!$P$8:$P$13),0)</f>
        <v>0</v>
      </c>
      <c r="AR50" s="4">
        <f ca="1">IF($B50&gt;=15,AQ51+LOOKUP($B50,'Ihr Altersstruktur-Check'!$C$9:$C$14,'Ihr Altersstruktur-Check'!$O$8:$O$13)/LOOKUP($B50,'Ihr Altersstruktur-Check'!$C$9:$C$14,'Ihr Altersstruktur-Check'!$P$8:$P$13),0)</f>
        <v>0</v>
      </c>
      <c r="AS50" s="4">
        <f ca="1">IF($B50&gt;=15,AR51+LOOKUP($B50,'Ihr Altersstruktur-Check'!$C$9:$C$14,'Ihr Altersstruktur-Check'!$O$8:$O$13)/LOOKUP($B50,'Ihr Altersstruktur-Check'!$C$9:$C$14,'Ihr Altersstruktur-Check'!$P$8:$P$13),0)</f>
        <v>0</v>
      </c>
      <c r="AT50" s="4">
        <f ca="1">IF($B50&gt;=15,AS51+LOOKUP($B50,'Ihr Altersstruktur-Check'!$C$9:$C$14,'Ihr Altersstruktur-Check'!$O$8:$O$13)/LOOKUP($B50,'Ihr Altersstruktur-Check'!$C$9:$C$14,'Ihr Altersstruktur-Check'!$P$8:$P$13),0)</f>
        <v>0</v>
      </c>
      <c r="AU50" s="4">
        <f ca="1">IF($B50&gt;=15,AT51+LOOKUP($B50,'Ihr Altersstruktur-Check'!$C$9:$C$14,'Ihr Altersstruktur-Check'!$O$8:$O$13)/LOOKUP($B50,'Ihr Altersstruktur-Check'!$C$9:$C$14,'Ihr Altersstruktur-Check'!$P$8:$P$13),0)</f>
        <v>0</v>
      </c>
      <c r="AV50" s="4">
        <f ca="1">IF($B50&gt;=15,AU51+LOOKUP($B50,'Ihr Altersstruktur-Check'!$C$9:$C$14,'Ihr Altersstruktur-Check'!$O$8:$O$13)/LOOKUP($B50,'Ihr Altersstruktur-Check'!$C$9:$C$14,'Ihr Altersstruktur-Check'!$P$8:$P$13),0)</f>
        <v>0</v>
      </c>
      <c r="AW50" s="4">
        <f ca="1">IF($B50&gt;=15,AV51+LOOKUP($B50,'Ihr Altersstruktur-Check'!$C$9:$C$14,'Ihr Altersstruktur-Check'!$O$8:$O$13)/LOOKUP($B50,'Ihr Altersstruktur-Check'!$C$9:$C$14,'Ihr Altersstruktur-Check'!$P$8:$P$13),0)</f>
        <v>0</v>
      </c>
      <c r="AX50" s="4">
        <f ca="1">IF($B50&gt;=15,AW51+LOOKUP($B50,'Ihr Altersstruktur-Check'!$C$9:$C$14,'Ihr Altersstruktur-Check'!$O$8:$O$13)/LOOKUP($B50,'Ihr Altersstruktur-Check'!$C$9:$C$14,'Ihr Altersstruktur-Check'!$P$8:$P$13),0)</f>
        <v>0</v>
      </c>
      <c r="AY50" s="4">
        <f ca="1">IF($B50&gt;=15,AX51+LOOKUP($B50,'Ihr Altersstruktur-Check'!$C$9:$C$14,'Ihr Altersstruktur-Check'!$O$8:$O$13)/LOOKUP($B50,'Ihr Altersstruktur-Check'!$C$9:$C$14,'Ihr Altersstruktur-Check'!$P$8:$P$13),0)</f>
        <v>0</v>
      </c>
      <c r="AZ50" s="4">
        <f ca="1">IF($B50&gt;=15,AY51+LOOKUP($B50,'Ihr Altersstruktur-Check'!$C$9:$C$14,'Ihr Altersstruktur-Check'!$O$8:$O$13)/LOOKUP($B50,'Ihr Altersstruktur-Check'!$C$9:$C$14,'Ihr Altersstruktur-Check'!$P$8:$P$13),0)</f>
        <v>0</v>
      </c>
      <c r="BA50" s="4">
        <f ca="1">IF($B50&gt;=15,AZ51+LOOKUP($B50,'Ihr Altersstruktur-Check'!$C$9:$C$14,'Ihr Altersstruktur-Check'!$O$8:$O$13)/LOOKUP($B50,'Ihr Altersstruktur-Check'!$C$9:$C$14,'Ihr Altersstruktur-Check'!$P$8:$P$13),0)</f>
        <v>0</v>
      </c>
      <c r="BB50" s="4">
        <f ca="1">IF($B50&gt;=15,BA51+LOOKUP($B50,'Ihr Altersstruktur-Check'!$C$9:$C$14,'Ihr Altersstruktur-Check'!$O$8:$O$13)/LOOKUP($B50,'Ihr Altersstruktur-Check'!$C$9:$C$14,'Ihr Altersstruktur-Check'!$P$8:$P$13),0)</f>
        <v>0</v>
      </c>
      <c r="BC50" s="4">
        <f ca="1">IF($B50&gt;=15,BB51+LOOKUP($B50,'Ihr Altersstruktur-Check'!$C$9:$C$14,'Ihr Altersstruktur-Check'!$O$8:$O$13)/LOOKUP($B50,'Ihr Altersstruktur-Check'!$C$9:$C$14,'Ihr Altersstruktur-Check'!$P$8:$P$13),0)</f>
        <v>0</v>
      </c>
      <c r="BD50" s="4">
        <f ca="1">IF($B50&gt;=15,BC51+LOOKUP($B50,'Ihr Altersstruktur-Check'!$C$9:$C$14,'Ihr Altersstruktur-Check'!$O$8:$O$13)/LOOKUP($B50,'Ihr Altersstruktur-Check'!$C$9:$C$14,'Ihr Altersstruktur-Check'!$P$8:$P$13),0)</f>
        <v>0</v>
      </c>
      <c r="BE50" s="4">
        <f ca="1">IF($B50&gt;=15,BD51+LOOKUP($B50,'Ihr Altersstruktur-Check'!$C$9:$C$14,'Ihr Altersstruktur-Check'!$O$8:$O$13)/LOOKUP($B50,'Ihr Altersstruktur-Check'!$C$9:$C$14,'Ihr Altersstruktur-Check'!$P$8:$P$13),0)</f>
        <v>0</v>
      </c>
      <c r="BF50" s="4"/>
      <c r="BG50" s="4"/>
    </row>
    <row r="51" spans="1:59" x14ac:dyDescent="0.25">
      <c r="A51">
        <v>1990</v>
      </c>
      <c r="B51">
        <f t="shared" ca="1" si="14"/>
        <v>30</v>
      </c>
      <c r="C51" s="4">
        <f>'Ihr Demografie-Check'!D20</f>
        <v>0</v>
      </c>
      <c r="D51" s="4">
        <f ca="1">IF($B51&gt;=15,C52+LOOKUP($B51,'Ihr Altersstruktur-Check'!$C$9:$C$14,'Ihr Altersstruktur-Check'!$O$8:$O$13)/LOOKUP($B51,'Ihr Altersstruktur-Check'!$C$9:$C$14,'Ihr Altersstruktur-Check'!$P$8:$P$13),0)</f>
        <v>0</v>
      </c>
      <c r="E51" s="4">
        <f ca="1">IF($B51&gt;=15,D52+LOOKUP($B51,'Ihr Altersstruktur-Check'!$C$9:$C$14,'Ihr Altersstruktur-Check'!$O$8:$O$13)/LOOKUP($B51,'Ihr Altersstruktur-Check'!$C$9:$C$14,'Ihr Altersstruktur-Check'!$P$8:$P$13),0)</f>
        <v>0</v>
      </c>
      <c r="F51" s="4">
        <f ca="1">IF($B51&gt;=15,E52+LOOKUP($B51,'Ihr Altersstruktur-Check'!$C$9:$C$14,'Ihr Altersstruktur-Check'!$O$8:$O$13)/LOOKUP($B51,'Ihr Altersstruktur-Check'!$C$9:$C$14,'Ihr Altersstruktur-Check'!$P$8:$P$13),0)</f>
        <v>0</v>
      </c>
      <c r="G51" s="4">
        <f ca="1">IF($B51&gt;=15,F52+LOOKUP($B51,'Ihr Altersstruktur-Check'!$C$9:$C$14,'Ihr Altersstruktur-Check'!$O$8:$O$13)/LOOKUP($B51,'Ihr Altersstruktur-Check'!$C$9:$C$14,'Ihr Altersstruktur-Check'!$P$8:$P$13),0)</f>
        <v>0</v>
      </c>
      <c r="H51" s="4">
        <f ca="1">IF($B51&gt;=15,G52+LOOKUP($B51,'Ihr Altersstruktur-Check'!$C$9:$C$14,'Ihr Altersstruktur-Check'!$O$8:$O$13)/LOOKUP($B51,'Ihr Altersstruktur-Check'!$C$9:$C$14,'Ihr Altersstruktur-Check'!$P$8:$P$13),0)</f>
        <v>5</v>
      </c>
      <c r="I51" s="4">
        <f ca="1">IF($B51&gt;=15,H52+LOOKUP($B51,'Ihr Altersstruktur-Check'!$C$9:$C$14,'Ihr Altersstruktur-Check'!$O$8:$O$13)/LOOKUP($B51,'Ihr Altersstruktur-Check'!$C$9:$C$14,'Ihr Altersstruktur-Check'!$P$8:$P$13),0)</f>
        <v>1</v>
      </c>
      <c r="J51" s="4">
        <f ca="1">IF($B51&gt;=15,I52+LOOKUP($B51,'Ihr Altersstruktur-Check'!$C$9:$C$14,'Ihr Altersstruktur-Check'!$O$8:$O$13)/LOOKUP($B51,'Ihr Altersstruktur-Check'!$C$9:$C$14,'Ihr Altersstruktur-Check'!$P$8:$P$13),0)</f>
        <v>0</v>
      </c>
      <c r="K51" s="4">
        <f ca="1">IF($B51&gt;=15,J52+LOOKUP($B51,'Ihr Altersstruktur-Check'!$C$9:$C$14,'Ihr Altersstruktur-Check'!$O$8:$O$13)/LOOKUP($B51,'Ihr Altersstruktur-Check'!$C$9:$C$14,'Ihr Altersstruktur-Check'!$P$8:$P$13),0)</f>
        <v>0</v>
      </c>
      <c r="L51" s="4">
        <f ca="1">IF($B51&gt;=15,K52+LOOKUP($B51,'Ihr Altersstruktur-Check'!$C$9:$C$14,'Ihr Altersstruktur-Check'!$O$8:$O$13)/LOOKUP($B51,'Ihr Altersstruktur-Check'!$C$9:$C$14,'Ihr Altersstruktur-Check'!$P$8:$P$13),0)</f>
        <v>0</v>
      </c>
      <c r="M51" s="4">
        <f ca="1">IF($B51&gt;=15,L52+LOOKUP($B51,'Ihr Altersstruktur-Check'!$C$9:$C$14,'Ihr Altersstruktur-Check'!$O$8:$O$13)/LOOKUP($B51,'Ihr Altersstruktur-Check'!$C$9:$C$14,'Ihr Altersstruktur-Check'!$P$8:$P$13),0)</f>
        <v>0</v>
      </c>
      <c r="N51" s="4">
        <f ca="1">IF($B51&gt;=15,M52+LOOKUP($B51,'Ihr Altersstruktur-Check'!$C$9:$C$14,'Ihr Altersstruktur-Check'!$O$8:$O$13)/LOOKUP($B51,'Ihr Altersstruktur-Check'!$C$9:$C$14,'Ihr Altersstruktur-Check'!$P$8:$P$13),0)</f>
        <v>0</v>
      </c>
      <c r="O51" s="4">
        <f ca="1">IF($B51&gt;=15,N52+LOOKUP($B51,'Ihr Altersstruktur-Check'!$C$9:$C$14,'Ihr Altersstruktur-Check'!$O$8:$O$13)/LOOKUP($B51,'Ihr Altersstruktur-Check'!$C$9:$C$14,'Ihr Altersstruktur-Check'!$P$8:$P$13),0)</f>
        <v>2</v>
      </c>
      <c r="P51" s="4">
        <f ca="1">IF($B51&gt;=15,O52+LOOKUP($B51,'Ihr Altersstruktur-Check'!$C$9:$C$14,'Ihr Altersstruktur-Check'!$O$8:$O$13)/LOOKUP($B51,'Ihr Altersstruktur-Check'!$C$9:$C$14,'Ihr Altersstruktur-Check'!$P$8:$P$13),0)</f>
        <v>0</v>
      </c>
      <c r="Q51" s="4">
        <f ca="1">IF($B51&gt;=15,P52+LOOKUP($B51,'Ihr Altersstruktur-Check'!$C$9:$C$14,'Ihr Altersstruktur-Check'!$O$8:$O$13)/LOOKUP($B51,'Ihr Altersstruktur-Check'!$C$9:$C$14,'Ihr Altersstruktur-Check'!$P$8:$P$13),0)</f>
        <v>0</v>
      </c>
      <c r="R51" s="4">
        <f ca="1">IF($B51&gt;=15,Q52+LOOKUP($B51,'Ihr Altersstruktur-Check'!$C$9:$C$14,'Ihr Altersstruktur-Check'!$O$8:$O$13)/LOOKUP($B51,'Ihr Altersstruktur-Check'!$C$9:$C$14,'Ihr Altersstruktur-Check'!$P$8:$P$13),0)</f>
        <v>5</v>
      </c>
      <c r="S51" s="4">
        <f ca="1">IF($B51&gt;=15,R52+LOOKUP($B51,'Ihr Altersstruktur-Check'!$C$9:$C$14,'Ihr Altersstruktur-Check'!$O$8:$O$13)/LOOKUP($B51,'Ihr Altersstruktur-Check'!$C$9:$C$14,'Ihr Altersstruktur-Check'!$P$8:$P$13),0)</f>
        <v>0</v>
      </c>
      <c r="T51" s="4">
        <f ca="1">IF($B51&gt;=15,S52+LOOKUP($B51,'Ihr Altersstruktur-Check'!$C$9:$C$14,'Ihr Altersstruktur-Check'!$O$8:$O$13)/LOOKUP($B51,'Ihr Altersstruktur-Check'!$C$9:$C$14,'Ihr Altersstruktur-Check'!$P$8:$P$13),0)</f>
        <v>0</v>
      </c>
      <c r="U51" s="4">
        <f ca="1">IF($B51&gt;=15,T52+LOOKUP($B51,'Ihr Altersstruktur-Check'!$C$9:$C$14,'Ihr Altersstruktur-Check'!$O$8:$O$13)/LOOKUP($B51,'Ihr Altersstruktur-Check'!$C$9:$C$14,'Ihr Altersstruktur-Check'!$P$8:$P$13),0)</f>
        <v>0</v>
      </c>
      <c r="V51" s="4">
        <f ca="1">IF($B51&gt;=15,U52+LOOKUP($B51,'Ihr Altersstruktur-Check'!$C$9:$C$14,'Ihr Altersstruktur-Check'!$O$8:$O$13)/LOOKUP($B51,'Ihr Altersstruktur-Check'!$C$9:$C$14,'Ihr Altersstruktur-Check'!$P$8:$P$13),0)</f>
        <v>0</v>
      </c>
      <c r="W51" s="4">
        <f ca="1">IF($B51&gt;=15,V52+LOOKUP($B51,'Ihr Altersstruktur-Check'!$C$9:$C$14,'Ihr Altersstruktur-Check'!$O$8:$O$13)/LOOKUP($B51,'Ihr Altersstruktur-Check'!$C$9:$C$14,'Ihr Altersstruktur-Check'!$P$8:$P$13),0)</f>
        <v>0</v>
      </c>
      <c r="X51" s="4">
        <f ca="1">IF($B51&gt;=15,W52+LOOKUP($B51,'Ihr Altersstruktur-Check'!$C$9:$C$14,'Ihr Altersstruktur-Check'!$O$8:$O$13)/LOOKUP($B51,'Ihr Altersstruktur-Check'!$C$9:$C$14,'Ihr Altersstruktur-Check'!$P$8:$P$13),0)</f>
        <v>0</v>
      </c>
      <c r="Y51" s="4">
        <f ca="1">IF($B51&gt;=15,X52+LOOKUP($B51,'Ihr Altersstruktur-Check'!$C$9:$C$14,'Ihr Altersstruktur-Check'!$O$8:$O$13)/LOOKUP($B51,'Ihr Altersstruktur-Check'!$C$9:$C$14,'Ihr Altersstruktur-Check'!$P$8:$P$13),0)</f>
        <v>0</v>
      </c>
      <c r="Z51" s="4">
        <f ca="1">IF($B51&gt;=15,Y52+LOOKUP($B51,'Ihr Altersstruktur-Check'!$C$9:$C$14,'Ihr Altersstruktur-Check'!$O$8:$O$13)/LOOKUP($B51,'Ihr Altersstruktur-Check'!$C$9:$C$14,'Ihr Altersstruktur-Check'!$P$8:$P$13),0)</f>
        <v>0</v>
      </c>
      <c r="AA51" s="4">
        <f ca="1">IF($B51&gt;=15,Z52+LOOKUP($B51,'Ihr Altersstruktur-Check'!$C$9:$C$14,'Ihr Altersstruktur-Check'!$O$8:$O$13)/LOOKUP($B51,'Ihr Altersstruktur-Check'!$C$9:$C$14,'Ihr Altersstruktur-Check'!$P$8:$P$13),0)</f>
        <v>0</v>
      </c>
      <c r="AB51" s="4">
        <f ca="1">IF($B51&gt;=15,AA52+LOOKUP($B51,'Ihr Altersstruktur-Check'!$C$9:$C$14,'Ihr Altersstruktur-Check'!$O$8:$O$13)/LOOKUP($B51,'Ihr Altersstruktur-Check'!$C$9:$C$14,'Ihr Altersstruktur-Check'!$P$8:$P$13),0)</f>
        <v>0</v>
      </c>
      <c r="AC51" s="4">
        <f ca="1">IF($B51&gt;=15,AB52+LOOKUP($B51,'Ihr Altersstruktur-Check'!$C$9:$C$14,'Ihr Altersstruktur-Check'!$O$8:$O$13)/LOOKUP($B51,'Ihr Altersstruktur-Check'!$C$9:$C$14,'Ihr Altersstruktur-Check'!$P$8:$P$13),0)</f>
        <v>0</v>
      </c>
      <c r="AD51" s="4">
        <f ca="1">IF($B51&gt;=15,AC52+LOOKUP($B51,'Ihr Altersstruktur-Check'!$C$9:$C$14,'Ihr Altersstruktur-Check'!$O$8:$O$13)/LOOKUP($B51,'Ihr Altersstruktur-Check'!$C$9:$C$14,'Ihr Altersstruktur-Check'!$P$8:$P$13),0)</f>
        <v>0</v>
      </c>
      <c r="AE51" s="4">
        <f ca="1">IF($B51&gt;=15,AD52+LOOKUP($B51,'Ihr Altersstruktur-Check'!$C$9:$C$14,'Ihr Altersstruktur-Check'!$O$8:$O$13)/LOOKUP($B51,'Ihr Altersstruktur-Check'!$C$9:$C$14,'Ihr Altersstruktur-Check'!$P$8:$P$13),0)</f>
        <v>0</v>
      </c>
      <c r="AF51" s="4">
        <f ca="1">IF($B51&gt;=15,AE52+LOOKUP($B51,'Ihr Altersstruktur-Check'!$C$9:$C$14,'Ihr Altersstruktur-Check'!$O$8:$O$13)/LOOKUP($B51,'Ihr Altersstruktur-Check'!$C$9:$C$14,'Ihr Altersstruktur-Check'!$P$8:$P$13),0)</f>
        <v>0</v>
      </c>
      <c r="AG51" s="4">
        <f ca="1">IF($B51&gt;=15,AF52+LOOKUP($B51,'Ihr Altersstruktur-Check'!$C$9:$C$14,'Ihr Altersstruktur-Check'!$O$8:$O$13)/LOOKUP($B51,'Ihr Altersstruktur-Check'!$C$9:$C$14,'Ihr Altersstruktur-Check'!$P$8:$P$13),0)</f>
        <v>0</v>
      </c>
      <c r="AH51" s="4">
        <f ca="1">IF($B51&gt;=15,AG52+LOOKUP($B51,'Ihr Altersstruktur-Check'!$C$9:$C$14,'Ihr Altersstruktur-Check'!$O$8:$O$13)/LOOKUP($B51,'Ihr Altersstruktur-Check'!$C$9:$C$14,'Ihr Altersstruktur-Check'!$P$8:$P$13),0)</f>
        <v>0</v>
      </c>
      <c r="AI51" s="4">
        <f ca="1">IF($B51&gt;=15,AH52+LOOKUP($B51,'Ihr Altersstruktur-Check'!$C$9:$C$14,'Ihr Altersstruktur-Check'!$O$8:$O$13)/LOOKUP($B51,'Ihr Altersstruktur-Check'!$C$9:$C$14,'Ihr Altersstruktur-Check'!$P$8:$P$13),0)</f>
        <v>0</v>
      </c>
      <c r="AJ51" s="4">
        <f ca="1">IF($B51&gt;=15,AI52+LOOKUP($B51,'Ihr Altersstruktur-Check'!$C$9:$C$14,'Ihr Altersstruktur-Check'!$O$8:$O$13)/LOOKUP($B51,'Ihr Altersstruktur-Check'!$C$9:$C$14,'Ihr Altersstruktur-Check'!$P$8:$P$13),0)</f>
        <v>0</v>
      </c>
      <c r="AK51" s="4">
        <f ca="1">IF($B51&gt;=15,AJ52+LOOKUP($B51,'Ihr Altersstruktur-Check'!$C$9:$C$14,'Ihr Altersstruktur-Check'!$O$8:$O$13)/LOOKUP($B51,'Ihr Altersstruktur-Check'!$C$9:$C$14,'Ihr Altersstruktur-Check'!$P$8:$P$13),0)</f>
        <v>0</v>
      </c>
      <c r="AL51" s="4">
        <f ca="1">IF($B51&gt;=15,AK52+LOOKUP($B51,'Ihr Altersstruktur-Check'!$C$9:$C$14,'Ihr Altersstruktur-Check'!$O$8:$O$13)/LOOKUP($B51,'Ihr Altersstruktur-Check'!$C$9:$C$14,'Ihr Altersstruktur-Check'!$P$8:$P$13),0)</f>
        <v>0</v>
      </c>
      <c r="AM51" s="4">
        <f ca="1">IF($B51&gt;=15,AL52+LOOKUP($B51,'Ihr Altersstruktur-Check'!$C$9:$C$14,'Ihr Altersstruktur-Check'!$O$8:$O$13)/LOOKUP($B51,'Ihr Altersstruktur-Check'!$C$9:$C$14,'Ihr Altersstruktur-Check'!$P$8:$P$13),0)</f>
        <v>0</v>
      </c>
      <c r="AN51" s="4">
        <f ca="1">IF($B51&gt;=15,AM52+LOOKUP($B51,'Ihr Altersstruktur-Check'!$C$9:$C$14,'Ihr Altersstruktur-Check'!$O$8:$O$13)/LOOKUP($B51,'Ihr Altersstruktur-Check'!$C$9:$C$14,'Ihr Altersstruktur-Check'!$P$8:$P$13),0)</f>
        <v>0</v>
      </c>
      <c r="AO51" s="4">
        <f ca="1">IF($B51&gt;=15,AN52+LOOKUP($B51,'Ihr Altersstruktur-Check'!$C$9:$C$14,'Ihr Altersstruktur-Check'!$O$8:$O$13)/LOOKUP($B51,'Ihr Altersstruktur-Check'!$C$9:$C$14,'Ihr Altersstruktur-Check'!$P$8:$P$13),0)</f>
        <v>0</v>
      </c>
      <c r="AP51" s="4">
        <f ca="1">IF($B51&gt;=15,AO52+LOOKUP($B51,'Ihr Altersstruktur-Check'!$C$9:$C$14,'Ihr Altersstruktur-Check'!$O$8:$O$13)/LOOKUP($B51,'Ihr Altersstruktur-Check'!$C$9:$C$14,'Ihr Altersstruktur-Check'!$P$8:$P$13),0)</f>
        <v>0</v>
      </c>
      <c r="AQ51" s="4">
        <f ca="1">IF($B51&gt;=15,AP52+LOOKUP($B51,'Ihr Altersstruktur-Check'!$C$9:$C$14,'Ihr Altersstruktur-Check'!$O$8:$O$13)/LOOKUP($B51,'Ihr Altersstruktur-Check'!$C$9:$C$14,'Ihr Altersstruktur-Check'!$P$8:$P$13),0)</f>
        <v>0</v>
      </c>
      <c r="AR51" s="4">
        <f ca="1">IF($B51&gt;=15,AQ52+LOOKUP($B51,'Ihr Altersstruktur-Check'!$C$9:$C$14,'Ihr Altersstruktur-Check'!$O$8:$O$13)/LOOKUP($B51,'Ihr Altersstruktur-Check'!$C$9:$C$14,'Ihr Altersstruktur-Check'!$P$8:$P$13),0)</f>
        <v>0</v>
      </c>
      <c r="AS51" s="4">
        <f ca="1">IF($B51&gt;=15,AR52+LOOKUP($B51,'Ihr Altersstruktur-Check'!$C$9:$C$14,'Ihr Altersstruktur-Check'!$O$8:$O$13)/LOOKUP($B51,'Ihr Altersstruktur-Check'!$C$9:$C$14,'Ihr Altersstruktur-Check'!$P$8:$P$13),0)</f>
        <v>0</v>
      </c>
      <c r="AT51" s="4">
        <f ca="1">IF($B51&gt;=15,AS52+LOOKUP($B51,'Ihr Altersstruktur-Check'!$C$9:$C$14,'Ihr Altersstruktur-Check'!$O$8:$O$13)/LOOKUP($B51,'Ihr Altersstruktur-Check'!$C$9:$C$14,'Ihr Altersstruktur-Check'!$P$8:$P$13),0)</f>
        <v>0</v>
      </c>
      <c r="AU51" s="4">
        <f ca="1">IF($B51&gt;=15,AT52+LOOKUP($B51,'Ihr Altersstruktur-Check'!$C$9:$C$14,'Ihr Altersstruktur-Check'!$O$8:$O$13)/LOOKUP($B51,'Ihr Altersstruktur-Check'!$C$9:$C$14,'Ihr Altersstruktur-Check'!$P$8:$P$13),0)</f>
        <v>0</v>
      </c>
      <c r="AV51" s="4">
        <f ca="1">IF($B51&gt;=15,AU52+LOOKUP($B51,'Ihr Altersstruktur-Check'!$C$9:$C$14,'Ihr Altersstruktur-Check'!$O$8:$O$13)/LOOKUP($B51,'Ihr Altersstruktur-Check'!$C$9:$C$14,'Ihr Altersstruktur-Check'!$P$8:$P$13),0)</f>
        <v>0</v>
      </c>
      <c r="AW51" s="4">
        <f ca="1">IF($B51&gt;=15,AV52+LOOKUP($B51,'Ihr Altersstruktur-Check'!$C$9:$C$14,'Ihr Altersstruktur-Check'!$O$8:$O$13)/LOOKUP($B51,'Ihr Altersstruktur-Check'!$C$9:$C$14,'Ihr Altersstruktur-Check'!$P$8:$P$13),0)</f>
        <v>0</v>
      </c>
      <c r="AX51" s="4">
        <f ca="1">IF($B51&gt;=15,AW52+LOOKUP($B51,'Ihr Altersstruktur-Check'!$C$9:$C$14,'Ihr Altersstruktur-Check'!$O$8:$O$13)/LOOKUP($B51,'Ihr Altersstruktur-Check'!$C$9:$C$14,'Ihr Altersstruktur-Check'!$P$8:$P$13),0)</f>
        <v>0</v>
      </c>
      <c r="AY51" s="4">
        <f ca="1">IF($B51&gt;=15,AX52+LOOKUP($B51,'Ihr Altersstruktur-Check'!$C$9:$C$14,'Ihr Altersstruktur-Check'!$O$8:$O$13)/LOOKUP($B51,'Ihr Altersstruktur-Check'!$C$9:$C$14,'Ihr Altersstruktur-Check'!$P$8:$P$13),0)</f>
        <v>0</v>
      </c>
      <c r="AZ51" s="4">
        <f ca="1">IF($B51&gt;=15,AY52+LOOKUP($B51,'Ihr Altersstruktur-Check'!$C$9:$C$14,'Ihr Altersstruktur-Check'!$O$8:$O$13)/LOOKUP($B51,'Ihr Altersstruktur-Check'!$C$9:$C$14,'Ihr Altersstruktur-Check'!$P$8:$P$13),0)</f>
        <v>0</v>
      </c>
      <c r="BA51" s="4">
        <f ca="1">IF($B51&gt;=15,AZ52+LOOKUP($B51,'Ihr Altersstruktur-Check'!$C$9:$C$14,'Ihr Altersstruktur-Check'!$O$8:$O$13)/LOOKUP($B51,'Ihr Altersstruktur-Check'!$C$9:$C$14,'Ihr Altersstruktur-Check'!$P$8:$P$13),0)</f>
        <v>0</v>
      </c>
      <c r="BB51" s="4">
        <f ca="1">IF($B51&gt;=15,BA52+LOOKUP($B51,'Ihr Altersstruktur-Check'!$C$9:$C$14,'Ihr Altersstruktur-Check'!$O$8:$O$13)/LOOKUP($B51,'Ihr Altersstruktur-Check'!$C$9:$C$14,'Ihr Altersstruktur-Check'!$P$8:$P$13),0)</f>
        <v>0</v>
      </c>
      <c r="BC51" s="4">
        <f ca="1">IF($B51&gt;=15,BB52+LOOKUP($B51,'Ihr Altersstruktur-Check'!$C$9:$C$14,'Ihr Altersstruktur-Check'!$O$8:$O$13)/LOOKUP($B51,'Ihr Altersstruktur-Check'!$C$9:$C$14,'Ihr Altersstruktur-Check'!$P$8:$P$13),0)</f>
        <v>0</v>
      </c>
      <c r="BD51" s="4">
        <f ca="1">IF($B51&gt;=15,BC52+LOOKUP($B51,'Ihr Altersstruktur-Check'!$C$9:$C$14,'Ihr Altersstruktur-Check'!$O$8:$O$13)/LOOKUP($B51,'Ihr Altersstruktur-Check'!$C$9:$C$14,'Ihr Altersstruktur-Check'!$P$8:$P$13),0)</f>
        <v>0</v>
      </c>
      <c r="BE51" s="4">
        <f ca="1">IF($B51&gt;=15,BD52+LOOKUP($B51,'Ihr Altersstruktur-Check'!$C$9:$C$14,'Ihr Altersstruktur-Check'!$O$8:$O$13)/LOOKUP($B51,'Ihr Altersstruktur-Check'!$C$9:$C$14,'Ihr Altersstruktur-Check'!$P$8:$P$13),0)</f>
        <v>0</v>
      </c>
      <c r="BF51" s="4"/>
      <c r="BG51" s="4"/>
    </row>
    <row r="52" spans="1:59" x14ac:dyDescent="0.25">
      <c r="A52">
        <v>1991</v>
      </c>
      <c r="B52">
        <f t="shared" ca="1" si="14"/>
        <v>29</v>
      </c>
      <c r="C52" s="4">
        <f>'Ihr Demografie-Check'!D19</f>
        <v>0</v>
      </c>
      <c r="D52" s="4">
        <f ca="1">IF($B52&gt;=15,C53+LOOKUP($B52,'Ihr Altersstruktur-Check'!$C$9:$C$14,'Ihr Altersstruktur-Check'!$O$8:$O$13)/LOOKUP($B52,'Ihr Altersstruktur-Check'!$C$9:$C$14,'Ihr Altersstruktur-Check'!$P$8:$P$13),0)</f>
        <v>0</v>
      </c>
      <c r="E52" s="4">
        <f ca="1">IF($B52&gt;=15,D53+LOOKUP($B52,'Ihr Altersstruktur-Check'!$C$9:$C$14,'Ihr Altersstruktur-Check'!$O$8:$O$13)/LOOKUP($B52,'Ihr Altersstruktur-Check'!$C$9:$C$14,'Ihr Altersstruktur-Check'!$P$8:$P$13),0)</f>
        <v>0</v>
      </c>
      <c r="F52" s="4">
        <f ca="1">IF($B52&gt;=15,E53+LOOKUP($B52,'Ihr Altersstruktur-Check'!$C$9:$C$14,'Ihr Altersstruktur-Check'!$O$8:$O$13)/LOOKUP($B52,'Ihr Altersstruktur-Check'!$C$9:$C$14,'Ihr Altersstruktur-Check'!$P$8:$P$13),0)</f>
        <v>0</v>
      </c>
      <c r="G52" s="4">
        <f ca="1">IF($B52&gt;=15,F53+LOOKUP($B52,'Ihr Altersstruktur-Check'!$C$9:$C$14,'Ihr Altersstruktur-Check'!$O$8:$O$13)/LOOKUP($B52,'Ihr Altersstruktur-Check'!$C$9:$C$14,'Ihr Altersstruktur-Check'!$P$8:$P$13),0)</f>
        <v>5</v>
      </c>
      <c r="H52" s="4">
        <f ca="1">IF($B52&gt;=15,G53+LOOKUP($B52,'Ihr Altersstruktur-Check'!$C$9:$C$14,'Ihr Altersstruktur-Check'!$O$8:$O$13)/LOOKUP($B52,'Ihr Altersstruktur-Check'!$C$9:$C$14,'Ihr Altersstruktur-Check'!$P$8:$P$13),0)</f>
        <v>1</v>
      </c>
      <c r="I52" s="4">
        <f ca="1">IF($B52&gt;=15,H53+LOOKUP($B52,'Ihr Altersstruktur-Check'!$C$9:$C$14,'Ihr Altersstruktur-Check'!$O$8:$O$13)/LOOKUP($B52,'Ihr Altersstruktur-Check'!$C$9:$C$14,'Ihr Altersstruktur-Check'!$P$8:$P$13),0)</f>
        <v>0</v>
      </c>
      <c r="J52" s="4">
        <f ca="1">IF($B52&gt;=15,I53+LOOKUP($B52,'Ihr Altersstruktur-Check'!$C$9:$C$14,'Ihr Altersstruktur-Check'!$O$8:$O$13)/LOOKUP($B52,'Ihr Altersstruktur-Check'!$C$9:$C$14,'Ihr Altersstruktur-Check'!$P$8:$P$13),0)</f>
        <v>0</v>
      </c>
      <c r="K52" s="4">
        <f ca="1">IF($B52&gt;=15,J53+LOOKUP($B52,'Ihr Altersstruktur-Check'!$C$9:$C$14,'Ihr Altersstruktur-Check'!$O$8:$O$13)/LOOKUP($B52,'Ihr Altersstruktur-Check'!$C$9:$C$14,'Ihr Altersstruktur-Check'!$P$8:$P$13),0)</f>
        <v>0</v>
      </c>
      <c r="L52" s="4">
        <f ca="1">IF($B52&gt;=15,K53+LOOKUP($B52,'Ihr Altersstruktur-Check'!$C$9:$C$14,'Ihr Altersstruktur-Check'!$O$8:$O$13)/LOOKUP($B52,'Ihr Altersstruktur-Check'!$C$9:$C$14,'Ihr Altersstruktur-Check'!$P$8:$P$13),0)</f>
        <v>0</v>
      </c>
      <c r="M52" s="4">
        <f ca="1">IF($B52&gt;=15,L53+LOOKUP($B52,'Ihr Altersstruktur-Check'!$C$9:$C$14,'Ihr Altersstruktur-Check'!$O$8:$O$13)/LOOKUP($B52,'Ihr Altersstruktur-Check'!$C$9:$C$14,'Ihr Altersstruktur-Check'!$P$8:$P$13),0)</f>
        <v>0</v>
      </c>
      <c r="N52" s="4">
        <f ca="1">IF($B52&gt;=15,M53+LOOKUP($B52,'Ihr Altersstruktur-Check'!$C$9:$C$14,'Ihr Altersstruktur-Check'!$O$8:$O$13)/LOOKUP($B52,'Ihr Altersstruktur-Check'!$C$9:$C$14,'Ihr Altersstruktur-Check'!$P$8:$P$13),0)</f>
        <v>2</v>
      </c>
      <c r="O52" s="4">
        <f ca="1">IF($B52&gt;=15,N53+LOOKUP($B52,'Ihr Altersstruktur-Check'!$C$9:$C$14,'Ihr Altersstruktur-Check'!$O$8:$O$13)/LOOKUP($B52,'Ihr Altersstruktur-Check'!$C$9:$C$14,'Ihr Altersstruktur-Check'!$P$8:$P$13),0)</f>
        <v>0</v>
      </c>
      <c r="P52" s="4">
        <f ca="1">IF($B52&gt;=15,O53+LOOKUP($B52,'Ihr Altersstruktur-Check'!$C$9:$C$14,'Ihr Altersstruktur-Check'!$O$8:$O$13)/LOOKUP($B52,'Ihr Altersstruktur-Check'!$C$9:$C$14,'Ihr Altersstruktur-Check'!$P$8:$P$13),0)</f>
        <v>0</v>
      </c>
      <c r="Q52" s="4">
        <f ca="1">IF($B52&gt;=15,P53+LOOKUP($B52,'Ihr Altersstruktur-Check'!$C$9:$C$14,'Ihr Altersstruktur-Check'!$O$8:$O$13)/LOOKUP($B52,'Ihr Altersstruktur-Check'!$C$9:$C$14,'Ihr Altersstruktur-Check'!$P$8:$P$13),0)</f>
        <v>5</v>
      </c>
      <c r="R52" s="4">
        <f ca="1">IF($B52&gt;=15,Q53+LOOKUP($B52,'Ihr Altersstruktur-Check'!$C$9:$C$14,'Ihr Altersstruktur-Check'!$O$8:$O$13)/LOOKUP($B52,'Ihr Altersstruktur-Check'!$C$9:$C$14,'Ihr Altersstruktur-Check'!$P$8:$P$13),0)</f>
        <v>0</v>
      </c>
      <c r="S52" s="4">
        <f ca="1">IF($B52&gt;=15,R53+LOOKUP($B52,'Ihr Altersstruktur-Check'!$C$9:$C$14,'Ihr Altersstruktur-Check'!$O$8:$O$13)/LOOKUP($B52,'Ihr Altersstruktur-Check'!$C$9:$C$14,'Ihr Altersstruktur-Check'!$P$8:$P$13),0)</f>
        <v>0</v>
      </c>
      <c r="T52" s="4">
        <f ca="1">IF($B52&gt;=15,S53+LOOKUP($B52,'Ihr Altersstruktur-Check'!$C$9:$C$14,'Ihr Altersstruktur-Check'!$O$8:$O$13)/LOOKUP($B52,'Ihr Altersstruktur-Check'!$C$9:$C$14,'Ihr Altersstruktur-Check'!$P$8:$P$13),0)</f>
        <v>0</v>
      </c>
      <c r="U52" s="4">
        <f ca="1">IF($B52&gt;=15,T53+LOOKUP($B52,'Ihr Altersstruktur-Check'!$C$9:$C$14,'Ihr Altersstruktur-Check'!$O$8:$O$13)/LOOKUP($B52,'Ihr Altersstruktur-Check'!$C$9:$C$14,'Ihr Altersstruktur-Check'!$P$8:$P$13),0)</f>
        <v>0</v>
      </c>
      <c r="V52" s="4">
        <f ca="1">IF($B52&gt;=15,U53+LOOKUP($B52,'Ihr Altersstruktur-Check'!$C$9:$C$14,'Ihr Altersstruktur-Check'!$O$8:$O$13)/LOOKUP($B52,'Ihr Altersstruktur-Check'!$C$9:$C$14,'Ihr Altersstruktur-Check'!$P$8:$P$13),0)</f>
        <v>0</v>
      </c>
      <c r="W52" s="4">
        <f ca="1">IF($B52&gt;=15,V53+LOOKUP($B52,'Ihr Altersstruktur-Check'!$C$9:$C$14,'Ihr Altersstruktur-Check'!$O$8:$O$13)/LOOKUP($B52,'Ihr Altersstruktur-Check'!$C$9:$C$14,'Ihr Altersstruktur-Check'!$P$8:$P$13),0)</f>
        <v>0</v>
      </c>
      <c r="X52" s="4">
        <f ca="1">IF($B52&gt;=15,W53+LOOKUP($B52,'Ihr Altersstruktur-Check'!$C$9:$C$14,'Ihr Altersstruktur-Check'!$O$8:$O$13)/LOOKUP($B52,'Ihr Altersstruktur-Check'!$C$9:$C$14,'Ihr Altersstruktur-Check'!$P$8:$P$13),0)</f>
        <v>0</v>
      </c>
      <c r="Y52" s="4">
        <f ca="1">IF($B52&gt;=15,X53+LOOKUP($B52,'Ihr Altersstruktur-Check'!$C$9:$C$14,'Ihr Altersstruktur-Check'!$O$8:$O$13)/LOOKUP($B52,'Ihr Altersstruktur-Check'!$C$9:$C$14,'Ihr Altersstruktur-Check'!$P$8:$P$13),0)</f>
        <v>0</v>
      </c>
      <c r="Z52" s="4">
        <f ca="1">IF($B52&gt;=15,Y53+LOOKUP($B52,'Ihr Altersstruktur-Check'!$C$9:$C$14,'Ihr Altersstruktur-Check'!$O$8:$O$13)/LOOKUP($B52,'Ihr Altersstruktur-Check'!$C$9:$C$14,'Ihr Altersstruktur-Check'!$P$8:$P$13),0)</f>
        <v>0</v>
      </c>
      <c r="AA52" s="4">
        <f ca="1">IF($B52&gt;=15,Z53+LOOKUP($B52,'Ihr Altersstruktur-Check'!$C$9:$C$14,'Ihr Altersstruktur-Check'!$O$8:$O$13)/LOOKUP($B52,'Ihr Altersstruktur-Check'!$C$9:$C$14,'Ihr Altersstruktur-Check'!$P$8:$P$13),0)</f>
        <v>0</v>
      </c>
      <c r="AB52" s="4">
        <f ca="1">IF($B52&gt;=15,AA53+LOOKUP($B52,'Ihr Altersstruktur-Check'!$C$9:$C$14,'Ihr Altersstruktur-Check'!$O$8:$O$13)/LOOKUP($B52,'Ihr Altersstruktur-Check'!$C$9:$C$14,'Ihr Altersstruktur-Check'!$P$8:$P$13),0)</f>
        <v>0</v>
      </c>
      <c r="AC52" s="4">
        <f ca="1">IF($B52&gt;=15,AB53+LOOKUP($B52,'Ihr Altersstruktur-Check'!$C$9:$C$14,'Ihr Altersstruktur-Check'!$O$8:$O$13)/LOOKUP($B52,'Ihr Altersstruktur-Check'!$C$9:$C$14,'Ihr Altersstruktur-Check'!$P$8:$P$13),0)</f>
        <v>0</v>
      </c>
      <c r="AD52" s="4">
        <f ca="1">IF($B52&gt;=15,AC53+LOOKUP($B52,'Ihr Altersstruktur-Check'!$C$9:$C$14,'Ihr Altersstruktur-Check'!$O$8:$O$13)/LOOKUP($B52,'Ihr Altersstruktur-Check'!$C$9:$C$14,'Ihr Altersstruktur-Check'!$P$8:$P$13),0)</f>
        <v>0</v>
      </c>
      <c r="AE52" s="4">
        <f ca="1">IF($B52&gt;=15,AD53+LOOKUP($B52,'Ihr Altersstruktur-Check'!$C$9:$C$14,'Ihr Altersstruktur-Check'!$O$8:$O$13)/LOOKUP($B52,'Ihr Altersstruktur-Check'!$C$9:$C$14,'Ihr Altersstruktur-Check'!$P$8:$P$13),0)</f>
        <v>0</v>
      </c>
      <c r="AF52" s="4">
        <f ca="1">IF($B52&gt;=15,AE53+LOOKUP($B52,'Ihr Altersstruktur-Check'!$C$9:$C$14,'Ihr Altersstruktur-Check'!$O$8:$O$13)/LOOKUP($B52,'Ihr Altersstruktur-Check'!$C$9:$C$14,'Ihr Altersstruktur-Check'!$P$8:$P$13),0)</f>
        <v>0</v>
      </c>
      <c r="AG52" s="4">
        <f ca="1">IF($B52&gt;=15,AF53+LOOKUP($B52,'Ihr Altersstruktur-Check'!$C$9:$C$14,'Ihr Altersstruktur-Check'!$O$8:$O$13)/LOOKUP($B52,'Ihr Altersstruktur-Check'!$C$9:$C$14,'Ihr Altersstruktur-Check'!$P$8:$P$13),0)</f>
        <v>0</v>
      </c>
      <c r="AH52" s="4">
        <f ca="1">IF($B52&gt;=15,AG53+LOOKUP($B52,'Ihr Altersstruktur-Check'!$C$9:$C$14,'Ihr Altersstruktur-Check'!$O$8:$O$13)/LOOKUP($B52,'Ihr Altersstruktur-Check'!$C$9:$C$14,'Ihr Altersstruktur-Check'!$P$8:$P$13),0)</f>
        <v>0</v>
      </c>
      <c r="AI52" s="4">
        <f ca="1">IF($B52&gt;=15,AH53+LOOKUP($B52,'Ihr Altersstruktur-Check'!$C$9:$C$14,'Ihr Altersstruktur-Check'!$O$8:$O$13)/LOOKUP($B52,'Ihr Altersstruktur-Check'!$C$9:$C$14,'Ihr Altersstruktur-Check'!$P$8:$P$13),0)</f>
        <v>0</v>
      </c>
      <c r="AJ52" s="4">
        <f ca="1">IF($B52&gt;=15,AI53+LOOKUP($B52,'Ihr Altersstruktur-Check'!$C$9:$C$14,'Ihr Altersstruktur-Check'!$O$8:$O$13)/LOOKUP($B52,'Ihr Altersstruktur-Check'!$C$9:$C$14,'Ihr Altersstruktur-Check'!$P$8:$P$13),0)</f>
        <v>0</v>
      </c>
      <c r="AK52" s="4">
        <f ca="1">IF($B52&gt;=15,AJ53+LOOKUP($B52,'Ihr Altersstruktur-Check'!$C$9:$C$14,'Ihr Altersstruktur-Check'!$O$8:$O$13)/LOOKUP($B52,'Ihr Altersstruktur-Check'!$C$9:$C$14,'Ihr Altersstruktur-Check'!$P$8:$P$13),0)</f>
        <v>0</v>
      </c>
      <c r="AL52" s="4">
        <f ca="1">IF($B52&gt;=15,AK53+LOOKUP($B52,'Ihr Altersstruktur-Check'!$C$9:$C$14,'Ihr Altersstruktur-Check'!$O$8:$O$13)/LOOKUP($B52,'Ihr Altersstruktur-Check'!$C$9:$C$14,'Ihr Altersstruktur-Check'!$P$8:$P$13),0)</f>
        <v>0</v>
      </c>
      <c r="AM52" s="4">
        <f ca="1">IF($B52&gt;=15,AL53+LOOKUP($B52,'Ihr Altersstruktur-Check'!$C$9:$C$14,'Ihr Altersstruktur-Check'!$O$8:$O$13)/LOOKUP($B52,'Ihr Altersstruktur-Check'!$C$9:$C$14,'Ihr Altersstruktur-Check'!$P$8:$P$13),0)</f>
        <v>0</v>
      </c>
      <c r="AN52" s="4">
        <f ca="1">IF($B52&gt;=15,AM53+LOOKUP($B52,'Ihr Altersstruktur-Check'!$C$9:$C$14,'Ihr Altersstruktur-Check'!$O$8:$O$13)/LOOKUP($B52,'Ihr Altersstruktur-Check'!$C$9:$C$14,'Ihr Altersstruktur-Check'!$P$8:$P$13),0)</f>
        <v>0</v>
      </c>
      <c r="AO52" s="4">
        <f ca="1">IF($B52&gt;=15,AN53+LOOKUP($B52,'Ihr Altersstruktur-Check'!$C$9:$C$14,'Ihr Altersstruktur-Check'!$O$8:$O$13)/LOOKUP($B52,'Ihr Altersstruktur-Check'!$C$9:$C$14,'Ihr Altersstruktur-Check'!$P$8:$P$13),0)</f>
        <v>0</v>
      </c>
      <c r="AP52" s="4">
        <f ca="1">IF($B52&gt;=15,AO53+LOOKUP($B52,'Ihr Altersstruktur-Check'!$C$9:$C$14,'Ihr Altersstruktur-Check'!$O$8:$O$13)/LOOKUP($B52,'Ihr Altersstruktur-Check'!$C$9:$C$14,'Ihr Altersstruktur-Check'!$P$8:$P$13),0)</f>
        <v>0</v>
      </c>
      <c r="AQ52" s="4">
        <f ca="1">IF($B52&gt;=15,AP53+LOOKUP($B52,'Ihr Altersstruktur-Check'!$C$9:$C$14,'Ihr Altersstruktur-Check'!$O$8:$O$13)/LOOKUP($B52,'Ihr Altersstruktur-Check'!$C$9:$C$14,'Ihr Altersstruktur-Check'!$P$8:$P$13),0)</f>
        <v>0</v>
      </c>
      <c r="AR52" s="4">
        <f ca="1">IF($B52&gt;=15,AQ53+LOOKUP($B52,'Ihr Altersstruktur-Check'!$C$9:$C$14,'Ihr Altersstruktur-Check'!$O$8:$O$13)/LOOKUP($B52,'Ihr Altersstruktur-Check'!$C$9:$C$14,'Ihr Altersstruktur-Check'!$P$8:$P$13),0)</f>
        <v>0</v>
      </c>
      <c r="AS52" s="4">
        <f ca="1">IF($B52&gt;=15,AR53+LOOKUP($B52,'Ihr Altersstruktur-Check'!$C$9:$C$14,'Ihr Altersstruktur-Check'!$O$8:$O$13)/LOOKUP($B52,'Ihr Altersstruktur-Check'!$C$9:$C$14,'Ihr Altersstruktur-Check'!$P$8:$P$13),0)</f>
        <v>0</v>
      </c>
      <c r="AT52" s="4">
        <f ca="1">IF($B52&gt;=15,AS53+LOOKUP($B52,'Ihr Altersstruktur-Check'!$C$9:$C$14,'Ihr Altersstruktur-Check'!$O$8:$O$13)/LOOKUP($B52,'Ihr Altersstruktur-Check'!$C$9:$C$14,'Ihr Altersstruktur-Check'!$P$8:$P$13),0)</f>
        <v>0</v>
      </c>
      <c r="AU52" s="4">
        <f ca="1">IF($B52&gt;=15,AT53+LOOKUP($B52,'Ihr Altersstruktur-Check'!$C$9:$C$14,'Ihr Altersstruktur-Check'!$O$8:$O$13)/LOOKUP($B52,'Ihr Altersstruktur-Check'!$C$9:$C$14,'Ihr Altersstruktur-Check'!$P$8:$P$13),0)</f>
        <v>0</v>
      </c>
      <c r="AV52" s="4">
        <f ca="1">IF($B52&gt;=15,AU53+LOOKUP($B52,'Ihr Altersstruktur-Check'!$C$9:$C$14,'Ihr Altersstruktur-Check'!$O$8:$O$13)/LOOKUP($B52,'Ihr Altersstruktur-Check'!$C$9:$C$14,'Ihr Altersstruktur-Check'!$P$8:$P$13),0)</f>
        <v>0</v>
      </c>
      <c r="AW52" s="4">
        <f ca="1">IF($B52&gt;=15,AV53+LOOKUP($B52,'Ihr Altersstruktur-Check'!$C$9:$C$14,'Ihr Altersstruktur-Check'!$O$8:$O$13)/LOOKUP($B52,'Ihr Altersstruktur-Check'!$C$9:$C$14,'Ihr Altersstruktur-Check'!$P$8:$P$13),0)</f>
        <v>0</v>
      </c>
      <c r="AX52" s="4">
        <f ca="1">IF($B52&gt;=15,AW53+LOOKUP($B52,'Ihr Altersstruktur-Check'!$C$9:$C$14,'Ihr Altersstruktur-Check'!$O$8:$O$13)/LOOKUP($B52,'Ihr Altersstruktur-Check'!$C$9:$C$14,'Ihr Altersstruktur-Check'!$P$8:$P$13),0)</f>
        <v>0</v>
      </c>
      <c r="AY52" s="4">
        <f ca="1">IF($B52&gt;=15,AX53+LOOKUP($B52,'Ihr Altersstruktur-Check'!$C$9:$C$14,'Ihr Altersstruktur-Check'!$O$8:$O$13)/LOOKUP($B52,'Ihr Altersstruktur-Check'!$C$9:$C$14,'Ihr Altersstruktur-Check'!$P$8:$P$13),0)</f>
        <v>0</v>
      </c>
      <c r="AZ52" s="4">
        <f ca="1">IF($B52&gt;=15,AY53+LOOKUP($B52,'Ihr Altersstruktur-Check'!$C$9:$C$14,'Ihr Altersstruktur-Check'!$O$8:$O$13)/LOOKUP($B52,'Ihr Altersstruktur-Check'!$C$9:$C$14,'Ihr Altersstruktur-Check'!$P$8:$P$13),0)</f>
        <v>0</v>
      </c>
      <c r="BA52" s="4">
        <f ca="1">IF($B52&gt;=15,AZ53+LOOKUP($B52,'Ihr Altersstruktur-Check'!$C$9:$C$14,'Ihr Altersstruktur-Check'!$O$8:$O$13)/LOOKUP($B52,'Ihr Altersstruktur-Check'!$C$9:$C$14,'Ihr Altersstruktur-Check'!$P$8:$P$13),0)</f>
        <v>0</v>
      </c>
      <c r="BB52" s="4">
        <f ca="1">IF($B52&gt;=15,BA53+LOOKUP($B52,'Ihr Altersstruktur-Check'!$C$9:$C$14,'Ihr Altersstruktur-Check'!$O$8:$O$13)/LOOKUP($B52,'Ihr Altersstruktur-Check'!$C$9:$C$14,'Ihr Altersstruktur-Check'!$P$8:$P$13),0)</f>
        <v>0</v>
      </c>
      <c r="BC52" s="4">
        <f ca="1">IF($B52&gt;=15,BB53+LOOKUP($B52,'Ihr Altersstruktur-Check'!$C$9:$C$14,'Ihr Altersstruktur-Check'!$O$8:$O$13)/LOOKUP($B52,'Ihr Altersstruktur-Check'!$C$9:$C$14,'Ihr Altersstruktur-Check'!$P$8:$P$13),0)</f>
        <v>0</v>
      </c>
      <c r="BD52" s="4">
        <f ca="1">IF($B52&gt;=15,BC53+LOOKUP($B52,'Ihr Altersstruktur-Check'!$C$9:$C$14,'Ihr Altersstruktur-Check'!$O$8:$O$13)/LOOKUP($B52,'Ihr Altersstruktur-Check'!$C$9:$C$14,'Ihr Altersstruktur-Check'!$P$8:$P$13),0)</f>
        <v>0</v>
      </c>
      <c r="BE52" s="4">
        <f ca="1">IF($B52&gt;=15,BD53+LOOKUP($B52,'Ihr Altersstruktur-Check'!$C$9:$C$14,'Ihr Altersstruktur-Check'!$O$8:$O$13)/LOOKUP($B52,'Ihr Altersstruktur-Check'!$C$9:$C$14,'Ihr Altersstruktur-Check'!$P$8:$P$13),0)</f>
        <v>0</v>
      </c>
      <c r="BF52" s="4"/>
      <c r="BG52" s="4"/>
    </row>
    <row r="53" spans="1:59" x14ac:dyDescent="0.25">
      <c r="A53">
        <v>1992</v>
      </c>
      <c r="B53">
        <f t="shared" ca="1" si="14"/>
        <v>28</v>
      </c>
      <c r="C53" s="4">
        <f>'Ihr Demografie-Check'!D18</f>
        <v>0</v>
      </c>
      <c r="D53" s="4">
        <f ca="1">IF($B53&gt;=15,C54+LOOKUP($B53,'Ihr Altersstruktur-Check'!$C$9:$C$14,'Ihr Altersstruktur-Check'!$O$8:$O$13)/LOOKUP($B53,'Ihr Altersstruktur-Check'!$C$9:$C$14,'Ihr Altersstruktur-Check'!$P$8:$P$13),0)</f>
        <v>0</v>
      </c>
      <c r="E53" s="4">
        <f ca="1">IF($B53&gt;=15,D54+LOOKUP($B53,'Ihr Altersstruktur-Check'!$C$9:$C$14,'Ihr Altersstruktur-Check'!$O$8:$O$13)/LOOKUP($B53,'Ihr Altersstruktur-Check'!$C$9:$C$14,'Ihr Altersstruktur-Check'!$P$8:$P$13),0)</f>
        <v>0</v>
      </c>
      <c r="F53" s="4">
        <f ca="1">IF($B53&gt;=15,E54+LOOKUP($B53,'Ihr Altersstruktur-Check'!$C$9:$C$14,'Ihr Altersstruktur-Check'!$O$8:$O$13)/LOOKUP($B53,'Ihr Altersstruktur-Check'!$C$9:$C$14,'Ihr Altersstruktur-Check'!$P$8:$P$13),0)</f>
        <v>5</v>
      </c>
      <c r="G53" s="4">
        <f ca="1">IF($B53&gt;=15,F54+LOOKUP($B53,'Ihr Altersstruktur-Check'!$C$9:$C$14,'Ihr Altersstruktur-Check'!$O$8:$O$13)/LOOKUP($B53,'Ihr Altersstruktur-Check'!$C$9:$C$14,'Ihr Altersstruktur-Check'!$P$8:$P$13),0)</f>
        <v>1</v>
      </c>
      <c r="H53" s="4">
        <f ca="1">IF($B53&gt;=15,G54+LOOKUP($B53,'Ihr Altersstruktur-Check'!$C$9:$C$14,'Ihr Altersstruktur-Check'!$O$8:$O$13)/LOOKUP($B53,'Ihr Altersstruktur-Check'!$C$9:$C$14,'Ihr Altersstruktur-Check'!$P$8:$P$13),0)</f>
        <v>0</v>
      </c>
      <c r="I53" s="4">
        <f ca="1">IF($B53&gt;=15,H54+LOOKUP($B53,'Ihr Altersstruktur-Check'!$C$9:$C$14,'Ihr Altersstruktur-Check'!$O$8:$O$13)/LOOKUP($B53,'Ihr Altersstruktur-Check'!$C$9:$C$14,'Ihr Altersstruktur-Check'!$P$8:$P$13),0)</f>
        <v>0</v>
      </c>
      <c r="J53" s="4">
        <f ca="1">IF($B53&gt;=15,I54+LOOKUP($B53,'Ihr Altersstruktur-Check'!$C$9:$C$14,'Ihr Altersstruktur-Check'!$O$8:$O$13)/LOOKUP($B53,'Ihr Altersstruktur-Check'!$C$9:$C$14,'Ihr Altersstruktur-Check'!$P$8:$P$13),0)</f>
        <v>0</v>
      </c>
      <c r="K53" s="4">
        <f ca="1">IF($B53&gt;=15,J54+LOOKUP($B53,'Ihr Altersstruktur-Check'!$C$9:$C$14,'Ihr Altersstruktur-Check'!$O$8:$O$13)/LOOKUP($B53,'Ihr Altersstruktur-Check'!$C$9:$C$14,'Ihr Altersstruktur-Check'!$P$8:$P$13),0)</f>
        <v>0</v>
      </c>
      <c r="L53" s="4">
        <f ca="1">IF($B53&gt;=15,K54+LOOKUP($B53,'Ihr Altersstruktur-Check'!$C$9:$C$14,'Ihr Altersstruktur-Check'!$O$8:$O$13)/LOOKUP($B53,'Ihr Altersstruktur-Check'!$C$9:$C$14,'Ihr Altersstruktur-Check'!$P$8:$P$13),0)</f>
        <v>0</v>
      </c>
      <c r="M53" s="4">
        <f ca="1">IF($B53&gt;=15,L54+LOOKUP($B53,'Ihr Altersstruktur-Check'!$C$9:$C$14,'Ihr Altersstruktur-Check'!$O$8:$O$13)/LOOKUP($B53,'Ihr Altersstruktur-Check'!$C$9:$C$14,'Ihr Altersstruktur-Check'!$P$8:$P$13),0)</f>
        <v>2</v>
      </c>
      <c r="N53" s="4">
        <f ca="1">IF($B53&gt;=15,M54+LOOKUP($B53,'Ihr Altersstruktur-Check'!$C$9:$C$14,'Ihr Altersstruktur-Check'!$O$8:$O$13)/LOOKUP($B53,'Ihr Altersstruktur-Check'!$C$9:$C$14,'Ihr Altersstruktur-Check'!$P$8:$P$13),0)</f>
        <v>0</v>
      </c>
      <c r="O53" s="4">
        <f ca="1">IF($B53&gt;=15,N54+LOOKUP($B53,'Ihr Altersstruktur-Check'!$C$9:$C$14,'Ihr Altersstruktur-Check'!$O$8:$O$13)/LOOKUP($B53,'Ihr Altersstruktur-Check'!$C$9:$C$14,'Ihr Altersstruktur-Check'!$P$8:$P$13),0)</f>
        <v>0</v>
      </c>
      <c r="P53" s="4">
        <f ca="1">IF($B53&gt;=15,O54+LOOKUP($B53,'Ihr Altersstruktur-Check'!$C$9:$C$14,'Ihr Altersstruktur-Check'!$O$8:$O$13)/LOOKUP($B53,'Ihr Altersstruktur-Check'!$C$9:$C$14,'Ihr Altersstruktur-Check'!$P$8:$P$13),0)</f>
        <v>5</v>
      </c>
      <c r="Q53" s="4">
        <f ca="1">IF($B53&gt;=15,P54+LOOKUP($B53,'Ihr Altersstruktur-Check'!$C$9:$C$14,'Ihr Altersstruktur-Check'!$O$8:$O$13)/LOOKUP($B53,'Ihr Altersstruktur-Check'!$C$9:$C$14,'Ihr Altersstruktur-Check'!$P$8:$P$13),0)</f>
        <v>0</v>
      </c>
      <c r="R53" s="4">
        <f ca="1">IF($B53&gt;=15,Q54+LOOKUP($B53,'Ihr Altersstruktur-Check'!$C$9:$C$14,'Ihr Altersstruktur-Check'!$O$8:$O$13)/LOOKUP($B53,'Ihr Altersstruktur-Check'!$C$9:$C$14,'Ihr Altersstruktur-Check'!$P$8:$P$13),0)</f>
        <v>0</v>
      </c>
      <c r="S53" s="4">
        <f ca="1">IF($B53&gt;=15,R54+LOOKUP($B53,'Ihr Altersstruktur-Check'!$C$9:$C$14,'Ihr Altersstruktur-Check'!$O$8:$O$13)/LOOKUP($B53,'Ihr Altersstruktur-Check'!$C$9:$C$14,'Ihr Altersstruktur-Check'!$P$8:$P$13),0)</f>
        <v>0</v>
      </c>
      <c r="T53" s="4">
        <f ca="1">IF($B53&gt;=15,S54+LOOKUP($B53,'Ihr Altersstruktur-Check'!$C$9:$C$14,'Ihr Altersstruktur-Check'!$O$8:$O$13)/LOOKUP($B53,'Ihr Altersstruktur-Check'!$C$9:$C$14,'Ihr Altersstruktur-Check'!$P$8:$P$13),0)</f>
        <v>0</v>
      </c>
      <c r="U53" s="4">
        <f ca="1">IF($B53&gt;=15,T54+LOOKUP($B53,'Ihr Altersstruktur-Check'!$C$9:$C$14,'Ihr Altersstruktur-Check'!$O$8:$O$13)/LOOKUP($B53,'Ihr Altersstruktur-Check'!$C$9:$C$14,'Ihr Altersstruktur-Check'!$P$8:$P$13),0)</f>
        <v>0</v>
      </c>
      <c r="V53" s="4">
        <f ca="1">IF($B53&gt;=15,U54+LOOKUP($B53,'Ihr Altersstruktur-Check'!$C$9:$C$14,'Ihr Altersstruktur-Check'!$O$8:$O$13)/LOOKUP($B53,'Ihr Altersstruktur-Check'!$C$9:$C$14,'Ihr Altersstruktur-Check'!$P$8:$P$13),0)</f>
        <v>0</v>
      </c>
      <c r="W53" s="4">
        <f ca="1">IF($B53&gt;=15,V54+LOOKUP($B53,'Ihr Altersstruktur-Check'!$C$9:$C$14,'Ihr Altersstruktur-Check'!$O$8:$O$13)/LOOKUP($B53,'Ihr Altersstruktur-Check'!$C$9:$C$14,'Ihr Altersstruktur-Check'!$P$8:$P$13),0)</f>
        <v>0</v>
      </c>
      <c r="X53" s="4">
        <f ca="1">IF($B53&gt;=15,W54+LOOKUP($B53,'Ihr Altersstruktur-Check'!$C$9:$C$14,'Ihr Altersstruktur-Check'!$O$8:$O$13)/LOOKUP($B53,'Ihr Altersstruktur-Check'!$C$9:$C$14,'Ihr Altersstruktur-Check'!$P$8:$P$13),0)</f>
        <v>0</v>
      </c>
      <c r="Y53" s="4">
        <f ca="1">IF($B53&gt;=15,X54+LOOKUP($B53,'Ihr Altersstruktur-Check'!$C$9:$C$14,'Ihr Altersstruktur-Check'!$O$8:$O$13)/LOOKUP($B53,'Ihr Altersstruktur-Check'!$C$9:$C$14,'Ihr Altersstruktur-Check'!$P$8:$P$13),0)</f>
        <v>0</v>
      </c>
      <c r="Z53" s="4">
        <f ca="1">IF($B53&gt;=15,Y54+LOOKUP($B53,'Ihr Altersstruktur-Check'!$C$9:$C$14,'Ihr Altersstruktur-Check'!$O$8:$O$13)/LOOKUP($B53,'Ihr Altersstruktur-Check'!$C$9:$C$14,'Ihr Altersstruktur-Check'!$P$8:$P$13),0)</f>
        <v>0</v>
      </c>
      <c r="AA53" s="4">
        <f ca="1">IF($B53&gt;=15,Z54+LOOKUP($B53,'Ihr Altersstruktur-Check'!$C$9:$C$14,'Ihr Altersstruktur-Check'!$O$8:$O$13)/LOOKUP($B53,'Ihr Altersstruktur-Check'!$C$9:$C$14,'Ihr Altersstruktur-Check'!$P$8:$P$13),0)</f>
        <v>0</v>
      </c>
      <c r="AB53" s="4">
        <f ca="1">IF($B53&gt;=15,AA54+LOOKUP($B53,'Ihr Altersstruktur-Check'!$C$9:$C$14,'Ihr Altersstruktur-Check'!$O$8:$O$13)/LOOKUP($B53,'Ihr Altersstruktur-Check'!$C$9:$C$14,'Ihr Altersstruktur-Check'!$P$8:$P$13),0)</f>
        <v>0</v>
      </c>
      <c r="AC53" s="4">
        <f ca="1">IF($B53&gt;=15,AB54+LOOKUP($B53,'Ihr Altersstruktur-Check'!$C$9:$C$14,'Ihr Altersstruktur-Check'!$O$8:$O$13)/LOOKUP($B53,'Ihr Altersstruktur-Check'!$C$9:$C$14,'Ihr Altersstruktur-Check'!$P$8:$P$13),0)</f>
        <v>0</v>
      </c>
      <c r="AD53" s="4">
        <f ca="1">IF($B53&gt;=15,AC54+LOOKUP($B53,'Ihr Altersstruktur-Check'!$C$9:$C$14,'Ihr Altersstruktur-Check'!$O$8:$O$13)/LOOKUP($B53,'Ihr Altersstruktur-Check'!$C$9:$C$14,'Ihr Altersstruktur-Check'!$P$8:$P$13),0)</f>
        <v>0</v>
      </c>
      <c r="AE53" s="4">
        <f ca="1">IF($B53&gt;=15,AD54+LOOKUP($B53,'Ihr Altersstruktur-Check'!$C$9:$C$14,'Ihr Altersstruktur-Check'!$O$8:$O$13)/LOOKUP($B53,'Ihr Altersstruktur-Check'!$C$9:$C$14,'Ihr Altersstruktur-Check'!$P$8:$P$13),0)</f>
        <v>0</v>
      </c>
      <c r="AF53" s="4">
        <f ca="1">IF($B53&gt;=15,AE54+LOOKUP($B53,'Ihr Altersstruktur-Check'!$C$9:$C$14,'Ihr Altersstruktur-Check'!$O$8:$O$13)/LOOKUP($B53,'Ihr Altersstruktur-Check'!$C$9:$C$14,'Ihr Altersstruktur-Check'!$P$8:$P$13),0)</f>
        <v>0</v>
      </c>
      <c r="AG53" s="4">
        <f ca="1">IF($B53&gt;=15,AF54+LOOKUP($B53,'Ihr Altersstruktur-Check'!$C$9:$C$14,'Ihr Altersstruktur-Check'!$O$8:$O$13)/LOOKUP($B53,'Ihr Altersstruktur-Check'!$C$9:$C$14,'Ihr Altersstruktur-Check'!$P$8:$P$13),0)</f>
        <v>0</v>
      </c>
      <c r="AH53" s="4">
        <f ca="1">IF($B53&gt;=15,AG54+LOOKUP($B53,'Ihr Altersstruktur-Check'!$C$9:$C$14,'Ihr Altersstruktur-Check'!$O$8:$O$13)/LOOKUP($B53,'Ihr Altersstruktur-Check'!$C$9:$C$14,'Ihr Altersstruktur-Check'!$P$8:$P$13),0)</f>
        <v>0</v>
      </c>
      <c r="AI53" s="4">
        <f ca="1">IF($B53&gt;=15,AH54+LOOKUP($B53,'Ihr Altersstruktur-Check'!$C$9:$C$14,'Ihr Altersstruktur-Check'!$O$8:$O$13)/LOOKUP($B53,'Ihr Altersstruktur-Check'!$C$9:$C$14,'Ihr Altersstruktur-Check'!$P$8:$P$13),0)</f>
        <v>0</v>
      </c>
      <c r="AJ53" s="4">
        <f ca="1">IF($B53&gt;=15,AI54+LOOKUP($B53,'Ihr Altersstruktur-Check'!$C$9:$C$14,'Ihr Altersstruktur-Check'!$O$8:$O$13)/LOOKUP($B53,'Ihr Altersstruktur-Check'!$C$9:$C$14,'Ihr Altersstruktur-Check'!$P$8:$P$13),0)</f>
        <v>0</v>
      </c>
      <c r="AK53" s="4">
        <f ca="1">IF($B53&gt;=15,AJ54+LOOKUP($B53,'Ihr Altersstruktur-Check'!$C$9:$C$14,'Ihr Altersstruktur-Check'!$O$8:$O$13)/LOOKUP($B53,'Ihr Altersstruktur-Check'!$C$9:$C$14,'Ihr Altersstruktur-Check'!$P$8:$P$13),0)</f>
        <v>0</v>
      </c>
      <c r="AL53" s="4">
        <f ca="1">IF($B53&gt;=15,AK54+LOOKUP($B53,'Ihr Altersstruktur-Check'!$C$9:$C$14,'Ihr Altersstruktur-Check'!$O$8:$O$13)/LOOKUP($B53,'Ihr Altersstruktur-Check'!$C$9:$C$14,'Ihr Altersstruktur-Check'!$P$8:$P$13),0)</f>
        <v>0</v>
      </c>
      <c r="AM53" s="4">
        <f ca="1">IF($B53&gt;=15,AL54+LOOKUP($B53,'Ihr Altersstruktur-Check'!$C$9:$C$14,'Ihr Altersstruktur-Check'!$O$8:$O$13)/LOOKUP($B53,'Ihr Altersstruktur-Check'!$C$9:$C$14,'Ihr Altersstruktur-Check'!$P$8:$P$13),0)</f>
        <v>0</v>
      </c>
      <c r="AN53" s="4">
        <f ca="1">IF($B53&gt;=15,AM54+LOOKUP($B53,'Ihr Altersstruktur-Check'!$C$9:$C$14,'Ihr Altersstruktur-Check'!$O$8:$O$13)/LOOKUP($B53,'Ihr Altersstruktur-Check'!$C$9:$C$14,'Ihr Altersstruktur-Check'!$P$8:$P$13),0)</f>
        <v>0</v>
      </c>
      <c r="AO53" s="4">
        <f ca="1">IF($B53&gt;=15,AN54+LOOKUP($B53,'Ihr Altersstruktur-Check'!$C$9:$C$14,'Ihr Altersstruktur-Check'!$O$8:$O$13)/LOOKUP($B53,'Ihr Altersstruktur-Check'!$C$9:$C$14,'Ihr Altersstruktur-Check'!$P$8:$P$13),0)</f>
        <v>0</v>
      </c>
      <c r="AP53" s="4">
        <f ca="1">IF($B53&gt;=15,AO54+LOOKUP($B53,'Ihr Altersstruktur-Check'!$C$9:$C$14,'Ihr Altersstruktur-Check'!$O$8:$O$13)/LOOKUP($B53,'Ihr Altersstruktur-Check'!$C$9:$C$14,'Ihr Altersstruktur-Check'!$P$8:$P$13),0)</f>
        <v>0</v>
      </c>
      <c r="AQ53" s="4">
        <f ca="1">IF($B53&gt;=15,AP54+LOOKUP($B53,'Ihr Altersstruktur-Check'!$C$9:$C$14,'Ihr Altersstruktur-Check'!$O$8:$O$13)/LOOKUP($B53,'Ihr Altersstruktur-Check'!$C$9:$C$14,'Ihr Altersstruktur-Check'!$P$8:$P$13),0)</f>
        <v>0</v>
      </c>
      <c r="AR53" s="4">
        <f ca="1">IF($B53&gt;=15,AQ54+LOOKUP($B53,'Ihr Altersstruktur-Check'!$C$9:$C$14,'Ihr Altersstruktur-Check'!$O$8:$O$13)/LOOKUP($B53,'Ihr Altersstruktur-Check'!$C$9:$C$14,'Ihr Altersstruktur-Check'!$P$8:$P$13),0)</f>
        <v>0</v>
      </c>
      <c r="AS53" s="4">
        <f ca="1">IF($B53&gt;=15,AR54+LOOKUP($B53,'Ihr Altersstruktur-Check'!$C$9:$C$14,'Ihr Altersstruktur-Check'!$O$8:$O$13)/LOOKUP($B53,'Ihr Altersstruktur-Check'!$C$9:$C$14,'Ihr Altersstruktur-Check'!$P$8:$P$13),0)</f>
        <v>0</v>
      </c>
      <c r="AT53" s="4">
        <f ca="1">IF($B53&gt;=15,AS54+LOOKUP($B53,'Ihr Altersstruktur-Check'!$C$9:$C$14,'Ihr Altersstruktur-Check'!$O$8:$O$13)/LOOKUP($B53,'Ihr Altersstruktur-Check'!$C$9:$C$14,'Ihr Altersstruktur-Check'!$P$8:$P$13),0)</f>
        <v>0</v>
      </c>
      <c r="AU53" s="4">
        <f ca="1">IF($B53&gt;=15,AT54+LOOKUP($B53,'Ihr Altersstruktur-Check'!$C$9:$C$14,'Ihr Altersstruktur-Check'!$O$8:$O$13)/LOOKUP($B53,'Ihr Altersstruktur-Check'!$C$9:$C$14,'Ihr Altersstruktur-Check'!$P$8:$P$13),0)</f>
        <v>0</v>
      </c>
      <c r="AV53" s="4">
        <f ca="1">IF($B53&gt;=15,AU54+LOOKUP($B53,'Ihr Altersstruktur-Check'!$C$9:$C$14,'Ihr Altersstruktur-Check'!$O$8:$O$13)/LOOKUP($B53,'Ihr Altersstruktur-Check'!$C$9:$C$14,'Ihr Altersstruktur-Check'!$P$8:$P$13),0)</f>
        <v>0</v>
      </c>
      <c r="AW53" s="4">
        <f ca="1">IF($B53&gt;=15,AV54+LOOKUP($B53,'Ihr Altersstruktur-Check'!$C$9:$C$14,'Ihr Altersstruktur-Check'!$O$8:$O$13)/LOOKUP($B53,'Ihr Altersstruktur-Check'!$C$9:$C$14,'Ihr Altersstruktur-Check'!$P$8:$P$13),0)</f>
        <v>0</v>
      </c>
      <c r="AX53" s="4">
        <f ca="1">IF($B53&gt;=15,AW54+LOOKUP($B53,'Ihr Altersstruktur-Check'!$C$9:$C$14,'Ihr Altersstruktur-Check'!$O$8:$O$13)/LOOKUP($B53,'Ihr Altersstruktur-Check'!$C$9:$C$14,'Ihr Altersstruktur-Check'!$P$8:$P$13),0)</f>
        <v>0</v>
      </c>
      <c r="AY53" s="4">
        <f ca="1">IF($B53&gt;=15,AX54+LOOKUP($B53,'Ihr Altersstruktur-Check'!$C$9:$C$14,'Ihr Altersstruktur-Check'!$O$8:$O$13)/LOOKUP($B53,'Ihr Altersstruktur-Check'!$C$9:$C$14,'Ihr Altersstruktur-Check'!$P$8:$P$13),0)</f>
        <v>0</v>
      </c>
      <c r="AZ53" s="4">
        <f ca="1">IF($B53&gt;=15,AY54+LOOKUP($B53,'Ihr Altersstruktur-Check'!$C$9:$C$14,'Ihr Altersstruktur-Check'!$O$8:$O$13)/LOOKUP($B53,'Ihr Altersstruktur-Check'!$C$9:$C$14,'Ihr Altersstruktur-Check'!$P$8:$P$13),0)</f>
        <v>0</v>
      </c>
      <c r="BA53" s="4">
        <f ca="1">IF($B53&gt;=15,AZ54+LOOKUP($B53,'Ihr Altersstruktur-Check'!$C$9:$C$14,'Ihr Altersstruktur-Check'!$O$8:$O$13)/LOOKUP($B53,'Ihr Altersstruktur-Check'!$C$9:$C$14,'Ihr Altersstruktur-Check'!$P$8:$P$13),0)</f>
        <v>0</v>
      </c>
      <c r="BB53" s="4">
        <f ca="1">IF($B53&gt;=15,BA54+LOOKUP($B53,'Ihr Altersstruktur-Check'!$C$9:$C$14,'Ihr Altersstruktur-Check'!$O$8:$O$13)/LOOKUP($B53,'Ihr Altersstruktur-Check'!$C$9:$C$14,'Ihr Altersstruktur-Check'!$P$8:$P$13),0)</f>
        <v>0</v>
      </c>
      <c r="BC53" s="4">
        <f ca="1">IF($B53&gt;=15,BB54+LOOKUP($B53,'Ihr Altersstruktur-Check'!$C$9:$C$14,'Ihr Altersstruktur-Check'!$O$8:$O$13)/LOOKUP($B53,'Ihr Altersstruktur-Check'!$C$9:$C$14,'Ihr Altersstruktur-Check'!$P$8:$P$13),0)</f>
        <v>0</v>
      </c>
      <c r="BD53" s="4">
        <f ca="1">IF($B53&gt;=15,BC54+LOOKUP($B53,'Ihr Altersstruktur-Check'!$C$9:$C$14,'Ihr Altersstruktur-Check'!$O$8:$O$13)/LOOKUP($B53,'Ihr Altersstruktur-Check'!$C$9:$C$14,'Ihr Altersstruktur-Check'!$P$8:$P$13),0)</f>
        <v>0</v>
      </c>
      <c r="BE53" s="4">
        <f ca="1">IF($B53&gt;=15,BD54+LOOKUP($B53,'Ihr Altersstruktur-Check'!$C$9:$C$14,'Ihr Altersstruktur-Check'!$O$8:$O$13)/LOOKUP($B53,'Ihr Altersstruktur-Check'!$C$9:$C$14,'Ihr Altersstruktur-Check'!$P$8:$P$13),0)</f>
        <v>0</v>
      </c>
      <c r="BF53" s="4"/>
      <c r="BG53" s="4"/>
    </row>
    <row r="54" spans="1:59" x14ac:dyDescent="0.25">
      <c r="A54">
        <v>1993</v>
      </c>
      <c r="B54">
        <f t="shared" ca="1" si="14"/>
        <v>27</v>
      </c>
      <c r="C54" s="4">
        <f>'Ihr Demografie-Check'!D17</f>
        <v>0</v>
      </c>
      <c r="D54" s="4">
        <f ca="1">IF($B54&gt;=15,C55+LOOKUP($B54,'Ihr Altersstruktur-Check'!$C$9:$C$14,'Ihr Altersstruktur-Check'!$O$8:$O$13)/LOOKUP($B54,'Ihr Altersstruktur-Check'!$C$9:$C$14,'Ihr Altersstruktur-Check'!$P$8:$P$13),0)</f>
        <v>0</v>
      </c>
      <c r="E54" s="4">
        <f ca="1">IF($B54&gt;=15,D55+LOOKUP($B54,'Ihr Altersstruktur-Check'!$C$9:$C$14,'Ihr Altersstruktur-Check'!$O$8:$O$13)/LOOKUP($B54,'Ihr Altersstruktur-Check'!$C$9:$C$14,'Ihr Altersstruktur-Check'!$P$8:$P$13),0)</f>
        <v>5</v>
      </c>
      <c r="F54" s="4">
        <f ca="1">IF($B54&gt;=15,E55+LOOKUP($B54,'Ihr Altersstruktur-Check'!$C$9:$C$14,'Ihr Altersstruktur-Check'!$O$8:$O$13)/LOOKUP($B54,'Ihr Altersstruktur-Check'!$C$9:$C$14,'Ihr Altersstruktur-Check'!$P$8:$P$13),0)</f>
        <v>1</v>
      </c>
      <c r="G54" s="4">
        <f ca="1">IF($B54&gt;=15,F55+LOOKUP($B54,'Ihr Altersstruktur-Check'!$C$9:$C$14,'Ihr Altersstruktur-Check'!$O$8:$O$13)/LOOKUP($B54,'Ihr Altersstruktur-Check'!$C$9:$C$14,'Ihr Altersstruktur-Check'!$P$8:$P$13),0)</f>
        <v>0</v>
      </c>
      <c r="H54" s="4">
        <f ca="1">IF($B54&gt;=15,G55+LOOKUP($B54,'Ihr Altersstruktur-Check'!$C$9:$C$14,'Ihr Altersstruktur-Check'!$O$8:$O$13)/LOOKUP($B54,'Ihr Altersstruktur-Check'!$C$9:$C$14,'Ihr Altersstruktur-Check'!$P$8:$P$13),0)</f>
        <v>0</v>
      </c>
      <c r="I54" s="4">
        <f ca="1">IF($B54&gt;=15,H55+LOOKUP($B54,'Ihr Altersstruktur-Check'!$C$9:$C$14,'Ihr Altersstruktur-Check'!$O$8:$O$13)/LOOKUP($B54,'Ihr Altersstruktur-Check'!$C$9:$C$14,'Ihr Altersstruktur-Check'!$P$8:$P$13),0)</f>
        <v>0</v>
      </c>
      <c r="J54" s="4">
        <f ca="1">IF($B54&gt;=15,I55+LOOKUP($B54,'Ihr Altersstruktur-Check'!$C$9:$C$14,'Ihr Altersstruktur-Check'!$O$8:$O$13)/LOOKUP($B54,'Ihr Altersstruktur-Check'!$C$9:$C$14,'Ihr Altersstruktur-Check'!$P$8:$P$13),0)</f>
        <v>0</v>
      </c>
      <c r="K54" s="4">
        <f ca="1">IF($B54&gt;=15,J55+LOOKUP($B54,'Ihr Altersstruktur-Check'!$C$9:$C$14,'Ihr Altersstruktur-Check'!$O$8:$O$13)/LOOKUP($B54,'Ihr Altersstruktur-Check'!$C$9:$C$14,'Ihr Altersstruktur-Check'!$P$8:$P$13),0)</f>
        <v>0</v>
      </c>
      <c r="L54" s="4">
        <f ca="1">IF($B54&gt;=15,K55+LOOKUP($B54,'Ihr Altersstruktur-Check'!$C$9:$C$14,'Ihr Altersstruktur-Check'!$O$8:$O$13)/LOOKUP($B54,'Ihr Altersstruktur-Check'!$C$9:$C$14,'Ihr Altersstruktur-Check'!$P$8:$P$13),0)</f>
        <v>2</v>
      </c>
      <c r="M54" s="4">
        <f ca="1">IF($B54&gt;=15,L55+LOOKUP($B54,'Ihr Altersstruktur-Check'!$C$9:$C$14,'Ihr Altersstruktur-Check'!$O$8:$O$13)/LOOKUP($B54,'Ihr Altersstruktur-Check'!$C$9:$C$14,'Ihr Altersstruktur-Check'!$P$8:$P$13),0)</f>
        <v>0</v>
      </c>
      <c r="N54" s="4">
        <f ca="1">IF($B54&gt;=15,M55+LOOKUP($B54,'Ihr Altersstruktur-Check'!$C$9:$C$14,'Ihr Altersstruktur-Check'!$O$8:$O$13)/LOOKUP($B54,'Ihr Altersstruktur-Check'!$C$9:$C$14,'Ihr Altersstruktur-Check'!$P$8:$P$13),0)</f>
        <v>0</v>
      </c>
      <c r="O54" s="4">
        <f ca="1">IF($B54&gt;=15,N55+LOOKUP($B54,'Ihr Altersstruktur-Check'!$C$9:$C$14,'Ihr Altersstruktur-Check'!$O$8:$O$13)/LOOKUP($B54,'Ihr Altersstruktur-Check'!$C$9:$C$14,'Ihr Altersstruktur-Check'!$P$8:$P$13),0)</f>
        <v>5</v>
      </c>
      <c r="P54" s="4">
        <f ca="1">IF($B54&gt;=15,O55+LOOKUP($B54,'Ihr Altersstruktur-Check'!$C$9:$C$14,'Ihr Altersstruktur-Check'!$O$8:$O$13)/LOOKUP($B54,'Ihr Altersstruktur-Check'!$C$9:$C$14,'Ihr Altersstruktur-Check'!$P$8:$P$13),0)</f>
        <v>0</v>
      </c>
      <c r="Q54" s="4">
        <f ca="1">IF($B54&gt;=15,P55+LOOKUP($B54,'Ihr Altersstruktur-Check'!$C$9:$C$14,'Ihr Altersstruktur-Check'!$O$8:$O$13)/LOOKUP($B54,'Ihr Altersstruktur-Check'!$C$9:$C$14,'Ihr Altersstruktur-Check'!$P$8:$P$13),0)</f>
        <v>0</v>
      </c>
      <c r="R54" s="4">
        <f ca="1">IF($B54&gt;=15,Q55+LOOKUP($B54,'Ihr Altersstruktur-Check'!$C$9:$C$14,'Ihr Altersstruktur-Check'!$O$8:$O$13)/LOOKUP($B54,'Ihr Altersstruktur-Check'!$C$9:$C$14,'Ihr Altersstruktur-Check'!$P$8:$P$13),0)</f>
        <v>0</v>
      </c>
      <c r="S54" s="4">
        <f ca="1">IF($B54&gt;=15,R55+LOOKUP($B54,'Ihr Altersstruktur-Check'!$C$9:$C$14,'Ihr Altersstruktur-Check'!$O$8:$O$13)/LOOKUP($B54,'Ihr Altersstruktur-Check'!$C$9:$C$14,'Ihr Altersstruktur-Check'!$P$8:$P$13),0)</f>
        <v>0</v>
      </c>
      <c r="T54" s="4">
        <f ca="1">IF($B54&gt;=15,S55+LOOKUP($B54,'Ihr Altersstruktur-Check'!$C$9:$C$14,'Ihr Altersstruktur-Check'!$O$8:$O$13)/LOOKUP($B54,'Ihr Altersstruktur-Check'!$C$9:$C$14,'Ihr Altersstruktur-Check'!$P$8:$P$13),0)</f>
        <v>0</v>
      </c>
      <c r="U54" s="4">
        <f ca="1">IF($B54&gt;=15,T55+LOOKUP($B54,'Ihr Altersstruktur-Check'!$C$9:$C$14,'Ihr Altersstruktur-Check'!$O$8:$O$13)/LOOKUP($B54,'Ihr Altersstruktur-Check'!$C$9:$C$14,'Ihr Altersstruktur-Check'!$P$8:$P$13),0)</f>
        <v>0</v>
      </c>
      <c r="V54" s="4">
        <f ca="1">IF($B54&gt;=15,U55+LOOKUP($B54,'Ihr Altersstruktur-Check'!$C$9:$C$14,'Ihr Altersstruktur-Check'!$O$8:$O$13)/LOOKUP($B54,'Ihr Altersstruktur-Check'!$C$9:$C$14,'Ihr Altersstruktur-Check'!$P$8:$P$13),0)</f>
        <v>0</v>
      </c>
      <c r="W54" s="4">
        <f ca="1">IF($B54&gt;=15,V55+LOOKUP($B54,'Ihr Altersstruktur-Check'!$C$9:$C$14,'Ihr Altersstruktur-Check'!$O$8:$O$13)/LOOKUP($B54,'Ihr Altersstruktur-Check'!$C$9:$C$14,'Ihr Altersstruktur-Check'!$P$8:$P$13),0)</f>
        <v>0</v>
      </c>
      <c r="X54" s="4">
        <f ca="1">IF($B54&gt;=15,W55+LOOKUP($B54,'Ihr Altersstruktur-Check'!$C$9:$C$14,'Ihr Altersstruktur-Check'!$O$8:$O$13)/LOOKUP($B54,'Ihr Altersstruktur-Check'!$C$9:$C$14,'Ihr Altersstruktur-Check'!$P$8:$P$13),0)</f>
        <v>0</v>
      </c>
      <c r="Y54" s="4">
        <f ca="1">IF($B54&gt;=15,X55+LOOKUP($B54,'Ihr Altersstruktur-Check'!$C$9:$C$14,'Ihr Altersstruktur-Check'!$O$8:$O$13)/LOOKUP($B54,'Ihr Altersstruktur-Check'!$C$9:$C$14,'Ihr Altersstruktur-Check'!$P$8:$P$13),0)</f>
        <v>0</v>
      </c>
      <c r="Z54" s="4">
        <f ca="1">IF($B54&gt;=15,Y55+LOOKUP($B54,'Ihr Altersstruktur-Check'!$C$9:$C$14,'Ihr Altersstruktur-Check'!$O$8:$O$13)/LOOKUP($B54,'Ihr Altersstruktur-Check'!$C$9:$C$14,'Ihr Altersstruktur-Check'!$P$8:$P$13),0)</f>
        <v>0</v>
      </c>
      <c r="AA54" s="4">
        <f ca="1">IF($B54&gt;=15,Z55+LOOKUP($B54,'Ihr Altersstruktur-Check'!$C$9:$C$14,'Ihr Altersstruktur-Check'!$O$8:$O$13)/LOOKUP($B54,'Ihr Altersstruktur-Check'!$C$9:$C$14,'Ihr Altersstruktur-Check'!$P$8:$P$13),0)</f>
        <v>0</v>
      </c>
      <c r="AB54" s="4">
        <f ca="1">IF($B54&gt;=15,AA55+LOOKUP($B54,'Ihr Altersstruktur-Check'!$C$9:$C$14,'Ihr Altersstruktur-Check'!$O$8:$O$13)/LOOKUP($B54,'Ihr Altersstruktur-Check'!$C$9:$C$14,'Ihr Altersstruktur-Check'!$P$8:$P$13),0)</f>
        <v>0</v>
      </c>
      <c r="AC54" s="4">
        <f ca="1">IF($B54&gt;=15,AB55+LOOKUP($B54,'Ihr Altersstruktur-Check'!$C$9:$C$14,'Ihr Altersstruktur-Check'!$O$8:$O$13)/LOOKUP($B54,'Ihr Altersstruktur-Check'!$C$9:$C$14,'Ihr Altersstruktur-Check'!$P$8:$P$13),0)</f>
        <v>0</v>
      </c>
      <c r="AD54" s="4">
        <f ca="1">IF($B54&gt;=15,AC55+LOOKUP($B54,'Ihr Altersstruktur-Check'!$C$9:$C$14,'Ihr Altersstruktur-Check'!$O$8:$O$13)/LOOKUP($B54,'Ihr Altersstruktur-Check'!$C$9:$C$14,'Ihr Altersstruktur-Check'!$P$8:$P$13),0)</f>
        <v>0</v>
      </c>
      <c r="AE54" s="4">
        <f ca="1">IF($B54&gt;=15,AD55+LOOKUP($B54,'Ihr Altersstruktur-Check'!$C$9:$C$14,'Ihr Altersstruktur-Check'!$O$8:$O$13)/LOOKUP($B54,'Ihr Altersstruktur-Check'!$C$9:$C$14,'Ihr Altersstruktur-Check'!$P$8:$P$13),0)</f>
        <v>0</v>
      </c>
      <c r="AF54" s="4">
        <f ca="1">IF($B54&gt;=15,AE55+LOOKUP($B54,'Ihr Altersstruktur-Check'!$C$9:$C$14,'Ihr Altersstruktur-Check'!$O$8:$O$13)/LOOKUP($B54,'Ihr Altersstruktur-Check'!$C$9:$C$14,'Ihr Altersstruktur-Check'!$P$8:$P$13),0)</f>
        <v>0</v>
      </c>
      <c r="AG54" s="4">
        <f ca="1">IF($B54&gt;=15,AF55+LOOKUP($B54,'Ihr Altersstruktur-Check'!$C$9:$C$14,'Ihr Altersstruktur-Check'!$O$8:$O$13)/LOOKUP($B54,'Ihr Altersstruktur-Check'!$C$9:$C$14,'Ihr Altersstruktur-Check'!$P$8:$P$13),0)</f>
        <v>0</v>
      </c>
      <c r="AH54" s="4">
        <f ca="1">IF($B54&gt;=15,AG55+LOOKUP($B54,'Ihr Altersstruktur-Check'!$C$9:$C$14,'Ihr Altersstruktur-Check'!$O$8:$O$13)/LOOKUP($B54,'Ihr Altersstruktur-Check'!$C$9:$C$14,'Ihr Altersstruktur-Check'!$P$8:$P$13),0)</f>
        <v>0</v>
      </c>
      <c r="AI54" s="4">
        <f ca="1">IF($B54&gt;=15,AH55+LOOKUP($B54,'Ihr Altersstruktur-Check'!$C$9:$C$14,'Ihr Altersstruktur-Check'!$O$8:$O$13)/LOOKUP($B54,'Ihr Altersstruktur-Check'!$C$9:$C$14,'Ihr Altersstruktur-Check'!$P$8:$P$13),0)</f>
        <v>0</v>
      </c>
      <c r="AJ54" s="4">
        <f ca="1">IF($B54&gt;=15,AI55+LOOKUP($B54,'Ihr Altersstruktur-Check'!$C$9:$C$14,'Ihr Altersstruktur-Check'!$O$8:$O$13)/LOOKUP($B54,'Ihr Altersstruktur-Check'!$C$9:$C$14,'Ihr Altersstruktur-Check'!$P$8:$P$13),0)</f>
        <v>0</v>
      </c>
      <c r="AK54" s="4">
        <f ca="1">IF($B54&gt;=15,AJ55+LOOKUP($B54,'Ihr Altersstruktur-Check'!$C$9:$C$14,'Ihr Altersstruktur-Check'!$O$8:$O$13)/LOOKUP($B54,'Ihr Altersstruktur-Check'!$C$9:$C$14,'Ihr Altersstruktur-Check'!$P$8:$P$13),0)</f>
        <v>0</v>
      </c>
      <c r="AL54" s="4">
        <f ca="1">IF($B54&gt;=15,AK55+LOOKUP($B54,'Ihr Altersstruktur-Check'!$C$9:$C$14,'Ihr Altersstruktur-Check'!$O$8:$O$13)/LOOKUP($B54,'Ihr Altersstruktur-Check'!$C$9:$C$14,'Ihr Altersstruktur-Check'!$P$8:$P$13),0)</f>
        <v>0</v>
      </c>
      <c r="AM54" s="4">
        <f ca="1">IF($B54&gt;=15,AL55+LOOKUP($B54,'Ihr Altersstruktur-Check'!$C$9:$C$14,'Ihr Altersstruktur-Check'!$O$8:$O$13)/LOOKUP($B54,'Ihr Altersstruktur-Check'!$C$9:$C$14,'Ihr Altersstruktur-Check'!$P$8:$P$13),0)</f>
        <v>0</v>
      </c>
      <c r="AN54" s="4">
        <f ca="1">IF($B54&gt;=15,AM55+LOOKUP($B54,'Ihr Altersstruktur-Check'!$C$9:$C$14,'Ihr Altersstruktur-Check'!$O$8:$O$13)/LOOKUP($B54,'Ihr Altersstruktur-Check'!$C$9:$C$14,'Ihr Altersstruktur-Check'!$P$8:$P$13),0)</f>
        <v>0</v>
      </c>
      <c r="AO54" s="4">
        <f ca="1">IF($B54&gt;=15,AN55+LOOKUP($B54,'Ihr Altersstruktur-Check'!$C$9:$C$14,'Ihr Altersstruktur-Check'!$O$8:$O$13)/LOOKUP($B54,'Ihr Altersstruktur-Check'!$C$9:$C$14,'Ihr Altersstruktur-Check'!$P$8:$P$13),0)</f>
        <v>0</v>
      </c>
      <c r="AP54" s="4">
        <f ca="1">IF($B54&gt;=15,AO55+LOOKUP($B54,'Ihr Altersstruktur-Check'!$C$9:$C$14,'Ihr Altersstruktur-Check'!$O$8:$O$13)/LOOKUP($B54,'Ihr Altersstruktur-Check'!$C$9:$C$14,'Ihr Altersstruktur-Check'!$P$8:$P$13),0)</f>
        <v>0</v>
      </c>
      <c r="AQ54" s="4">
        <f ca="1">IF($B54&gt;=15,AP55+LOOKUP($B54,'Ihr Altersstruktur-Check'!$C$9:$C$14,'Ihr Altersstruktur-Check'!$O$8:$O$13)/LOOKUP($B54,'Ihr Altersstruktur-Check'!$C$9:$C$14,'Ihr Altersstruktur-Check'!$P$8:$P$13),0)</f>
        <v>0</v>
      </c>
      <c r="AR54" s="4">
        <f ca="1">IF($B54&gt;=15,AQ55+LOOKUP($B54,'Ihr Altersstruktur-Check'!$C$9:$C$14,'Ihr Altersstruktur-Check'!$O$8:$O$13)/LOOKUP($B54,'Ihr Altersstruktur-Check'!$C$9:$C$14,'Ihr Altersstruktur-Check'!$P$8:$P$13),0)</f>
        <v>0</v>
      </c>
      <c r="AS54" s="4">
        <f ca="1">IF($B54&gt;=15,AR55+LOOKUP($B54,'Ihr Altersstruktur-Check'!$C$9:$C$14,'Ihr Altersstruktur-Check'!$O$8:$O$13)/LOOKUP($B54,'Ihr Altersstruktur-Check'!$C$9:$C$14,'Ihr Altersstruktur-Check'!$P$8:$P$13),0)</f>
        <v>0</v>
      </c>
      <c r="AT54" s="4">
        <f ca="1">IF($B54&gt;=15,AS55+LOOKUP($B54,'Ihr Altersstruktur-Check'!$C$9:$C$14,'Ihr Altersstruktur-Check'!$O$8:$O$13)/LOOKUP($B54,'Ihr Altersstruktur-Check'!$C$9:$C$14,'Ihr Altersstruktur-Check'!$P$8:$P$13),0)</f>
        <v>0</v>
      </c>
      <c r="AU54" s="4">
        <f ca="1">IF($B54&gt;=15,AT55+LOOKUP($B54,'Ihr Altersstruktur-Check'!$C$9:$C$14,'Ihr Altersstruktur-Check'!$O$8:$O$13)/LOOKUP($B54,'Ihr Altersstruktur-Check'!$C$9:$C$14,'Ihr Altersstruktur-Check'!$P$8:$P$13),0)</f>
        <v>0</v>
      </c>
      <c r="AV54" s="4">
        <f ca="1">IF($B54&gt;=15,AU55+LOOKUP($B54,'Ihr Altersstruktur-Check'!$C$9:$C$14,'Ihr Altersstruktur-Check'!$O$8:$O$13)/LOOKUP($B54,'Ihr Altersstruktur-Check'!$C$9:$C$14,'Ihr Altersstruktur-Check'!$P$8:$P$13),0)</f>
        <v>0</v>
      </c>
      <c r="AW54" s="4">
        <f ca="1">IF($B54&gt;=15,AV55+LOOKUP($B54,'Ihr Altersstruktur-Check'!$C$9:$C$14,'Ihr Altersstruktur-Check'!$O$8:$O$13)/LOOKUP($B54,'Ihr Altersstruktur-Check'!$C$9:$C$14,'Ihr Altersstruktur-Check'!$P$8:$P$13),0)</f>
        <v>0</v>
      </c>
      <c r="AX54" s="4">
        <f ca="1">IF($B54&gt;=15,AW55+LOOKUP($B54,'Ihr Altersstruktur-Check'!$C$9:$C$14,'Ihr Altersstruktur-Check'!$O$8:$O$13)/LOOKUP($B54,'Ihr Altersstruktur-Check'!$C$9:$C$14,'Ihr Altersstruktur-Check'!$P$8:$P$13),0)</f>
        <v>0</v>
      </c>
      <c r="AY54" s="4">
        <f ca="1">IF($B54&gt;=15,AX55+LOOKUP($B54,'Ihr Altersstruktur-Check'!$C$9:$C$14,'Ihr Altersstruktur-Check'!$O$8:$O$13)/LOOKUP($B54,'Ihr Altersstruktur-Check'!$C$9:$C$14,'Ihr Altersstruktur-Check'!$P$8:$P$13),0)</f>
        <v>0</v>
      </c>
      <c r="AZ54" s="4">
        <f ca="1">IF($B54&gt;=15,AY55+LOOKUP($B54,'Ihr Altersstruktur-Check'!$C$9:$C$14,'Ihr Altersstruktur-Check'!$O$8:$O$13)/LOOKUP($B54,'Ihr Altersstruktur-Check'!$C$9:$C$14,'Ihr Altersstruktur-Check'!$P$8:$P$13),0)</f>
        <v>0</v>
      </c>
      <c r="BA54" s="4">
        <f ca="1">IF($B54&gt;=15,AZ55+LOOKUP($B54,'Ihr Altersstruktur-Check'!$C$9:$C$14,'Ihr Altersstruktur-Check'!$O$8:$O$13)/LOOKUP($B54,'Ihr Altersstruktur-Check'!$C$9:$C$14,'Ihr Altersstruktur-Check'!$P$8:$P$13),0)</f>
        <v>0</v>
      </c>
      <c r="BB54" s="4">
        <f ca="1">IF($B54&gt;=15,BA55+LOOKUP($B54,'Ihr Altersstruktur-Check'!$C$9:$C$14,'Ihr Altersstruktur-Check'!$O$8:$O$13)/LOOKUP($B54,'Ihr Altersstruktur-Check'!$C$9:$C$14,'Ihr Altersstruktur-Check'!$P$8:$P$13),0)</f>
        <v>0</v>
      </c>
      <c r="BC54" s="4">
        <f ca="1">IF($B54&gt;=15,BB55+LOOKUP($B54,'Ihr Altersstruktur-Check'!$C$9:$C$14,'Ihr Altersstruktur-Check'!$O$8:$O$13)/LOOKUP($B54,'Ihr Altersstruktur-Check'!$C$9:$C$14,'Ihr Altersstruktur-Check'!$P$8:$P$13),0)</f>
        <v>0</v>
      </c>
      <c r="BD54" s="4">
        <f ca="1">IF($B54&gt;=15,BC55+LOOKUP($B54,'Ihr Altersstruktur-Check'!$C$9:$C$14,'Ihr Altersstruktur-Check'!$O$8:$O$13)/LOOKUP($B54,'Ihr Altersstruktur-Check'!$C$9:$C$14,'Ihr Altersstruktur-Check'!$P$8:$P$13),0)</f>
        <v>0</v>
      </c>
      <c r="BE54" s="4">
        <f ca="1">IF($B54&gt;=15,BD55+LOOKUP($B54,'Ihr Altersstruktur-Check'!$C$9:$C$14,'Ihr Altersstruktur-Check'!$O$8:$O$13)/LOOKUP($B54,'Ihr Altersstruktur-Check'!$C$9:$C$14,'Ihr Altersstruktur-Check'!$P$8:$P$13),0)</f>
        <v>0</v>
      </c>
      <c r="BF54" s="4"/>
      <c r="BG54" s="4"/>
    </row>
    <row r="55" spans="1:59" x14ac:dyDescent="0.25">
      <c r="A55">
        <v>1994</v>
      </c>
      <c r="B55">
        <f t="shared" ca="1" si="14"/>
        <v>26</v>
      </c>
      <c r="C55" s="4">
        <f>'Ihr Demografie-Check'!D16</f>
        <v>0</v>
      </c>
      <c r="D55" s="4">
        <f ca="1">IF($B55&gt;=15,C56+LOOKUP($B55,'Ihr Altersstruktur-Check'!$C$9:$C$14,'Ihr Altersstruktur-Check'!$O$8:$O$13)/LOOKUP($B55,'Ihr Altersstruktur-Check'!$C$9:$C$14,'Ihr Altersstruktur-Check'!$P$8:$P$13),0)</f>
        <v>5</v>
      </c>
      <c r="E55" s="4">
        <f ca="1">IF($B55&gt;=15,D56+LOOKUP($B55,'Ihr Altersstruktur-Check'!$C$9:$C$14,'Ihr Altersstruktur-Check'!$O$8:$O$13)/LOOKUP($B55,'Ihr Altersstruktur-Check'!$C$9:$C$14,'Ihr Altersstruktur-Check'!$P$8:$P$13),0)</f>
        <v>1</v>
      </c>
      <c r="F55" s="4">
        <f ca="1">IF($B55&gt;=15,E56+LOOKUP($B55,'Ihr Altersstruktur-Check'!$C$9:$C$14,'Ihr Altersstruktur-Check'!$O$8:$O$13)/LOOKUP($B55,'Ihr Altersstruktur-Check'!$C$9:$C$14,'Ihr Altersstruktur-Check'!$P$8:$P$13),0)</f>
        <v>0</v>
      </c>
      <c r="G55" s="4">
        <f ca="1">IF($B55&gt;=15,F56+LOOKUP($B55,'Ihr Altersstruktur-Check'!$C$9:$C$14,'Ihr Altersstruktur-Check'!$O$8:$O$13)/LOOKUP($B55,'Ihr Altersstruktur-Check'!$C$9:$C$14,'Ihr Altersstruktur-Check'!$P$8:$P$13),0)</f>
        <v>0</v>
      </c>
      <c r="H55" s="4">
        <f ca="1">IF($B55&gt;=15,G56+LOOKUP($B55,'Ihr Altersstruktur-Check'!$C$9:$C$14,'Ihr Altersstruktur-Check'!$O$8:$O$13)/LOOKUP($B55,'Ihr Altersstruktur-Check'!$C$9:$C$14,'Ihr Altersstruktur-Check'!$P$8:$P$13),0)</f>
        <v>0</v>
      </c>
      <c r="I55" s="4">
        <f ca="1">IF($B55&gt;=15,H56+LOOKUP($B55,'Ihr Altersstruktur-Check'!$C$9:$C$14,'Ihr Altersstruktur-Check'!$O$8:$O$13)/LOOKUP($B55,'Ihr Altersstruktur-Check'!$C$9:$C$14,'Ihr Altersstruktur-Check'!$P$8:$P$13),0)</f>
        <v>0</v>
      </c>
      <c r="J55" s="4">
        <f ca="1">IF($B55&gt;=15,I56+LOOKUP($B55,'Ihr Altersstruktur-Check'!$C$9:$C$14,'Ihr Altersstruktur-Check'!$O$8:$O$13)/LOOKUP($B55,'Ihr Altersstruktur-Check'!$C$9:$C$14,'Ihr Altersstruktur-Check'!$P$8:$P$13),0)</f>
        <v>0</v>
      </c>
      <c r="K55" s="4">
        <f ca="1">IF($B55&gt;=15,J56+LOOKUP($B55,'Ihr Altersstruktur-Check'!$C$9:$C$14,'Ihr Altersstruktur-Check'!$O$8:$O$13)/LOOKUP($B55,'Ihr Altersstruktur-Check'!$C$9:$C$14,'Ihr Altersstruktur-Check'!$P$8:$P$13),0)</f>
        <v>2</v>
      </c>
      <c r="L55" s="4">
        <f ca="1">IF($B55&gt;=15,K56+LOOKUP($B55,'Ihr Altersstruktur-Check'!$C$9:$C$14,'Ihr Altersstruktur-Check'!$O$8:$O$13)/LOOKUP($B55,'Ihr Altersstruktur-Check'!$C$9:$C$14,'Ihr Altersstruktur-Check'!$P$8:$P$13),0)</f>
        <v>0</v>
      </c>
      <c r="M55" s="4">
        <f ca="1">IF($B55&gt;=15,L56+LOOKUP($B55,'Ihr Altersstruktur-Check'!$C$9:$C$14,'Ihr Altersstruktur-Check'!$O$8:$O$13)/LOOKUP($B55,'Ihr Altersstruktur-Check'!$C$9:$C$14,'Ihr Altersstruktur-Check'!$P$8:$P$13),0)</f>
        <v>0</v>
      </c>
      <c r="N55" s="4">
        <f ca="1">IF($B55&gt;=15,M56+LOOKUP($B55,'Ihr Altersstruktur-Check'!$C$9:$C$14,'Ihr Altersstruktur-Check'!$O$8:$O$13)/LOOKUP($B55,'Ihr Altersstruktur-Check'!$C$9:$C$14,'Ihr Altersstruktur-Check'!$P$8:$P$13),0)</f>
        <v>5</v>
      </c>
      <c r="O55" s="4">
        <f ca="1">IF($B55&gt;=15,N56+LOOKUP($B55,'Ihr Altersstruktur-Check'!$C$9:$C$14,'Ihr Altersstruktur-Check'!$O$8:$O$13)/LOOKUP($B55,'Ihr Altersstruktur-Check'!$C$9:$C$14,'Ihr Altersstruktur-Check'!$P$8:$P$13),0)</f>
        <v>0</v>
      </c>
      <c r="P55" s="4">
        <f ca="1">IF($B55&gt;=15,O56+LOOKUP($B55,'Ihr Altersstruktur-Check'!$C$9:$C$14,'Ihr Altersstruktur-Check'!$O$8:$O$13)/LOOKUP($B55,'Ihr Altersstruktur-Check'!$C$9:$C$14,'Ihr Altersstruktur-Check'!$P$8:$P$13),0)</f>
        <v>0</v>
      </c>
      <c r="Q55" s="4">
        <f ca="1">IF($B55&gt;=15,P56+LOOKUP($B55,'Ihr Altersstruktur-Check'!$C$9:$C$14,'Ihr Altersstruktur-Check'!$O$8:$O$13)/LOOKUP($B55,'Ihr Altersstruktur-Check'!$C$9:$C$14,'Ihr Altersstruktur-Check'!$P$8:$P$13),0)</f>
        <v>0</v>
      </c>
      <c r="R55" s="4">
        <f ca="1">IF($B55&gt;=15,Q56+LOOKUP($B55,'Ihr Altersstruktur-Check'!$C$9:$C$14,'Ihr Altersstruktur-Check'!$O$8:$O$13)/LOOKUP($B55,'Ihr Altersstruktur-Check'!$C$9:$C$14,'Ihr Altersstruktur-Check'!$P$8:$P$13),0)</f>
        <v>0</v>
      </c>
      <c r="S55" s="4">
        <f ca="1">IF($B55&gt;=15,R56+LOOKUP($B55,'Ihr Altersstruktur-Check'!$C$9:$C$14,'Ihr Altersstruktur-Check'!$O$8:$O$13)/LOOKUP($B55,'Ihr Altersstruktur-Check'!$C$9:$C$14,'Ihr Altersstruktur-Check'!$P$8:$P$13),0)</f>
        <v>0</v>
      </c>
      <c r="T55" s="4">
        <f ca="1">IF($B55&gt;=15,S56+LOOKUP($B55,'Ihr Altersstruktur-Check'!$C$9:$C$14,'Ihr Altersstruktur-Check'!$O$8:$O$13)/LOOKUP($B55,'Ihr Altersstruktur-Check'!$C$9:$C$14,'Ihr Altersstruktur-Check'!$P$8:$P$13),0)</f>
        <v>0</v>
      </c>
      <c r="U55" s="4">
        <f ca="1">IF($B55&gt;=15,T56+LOOKUP($B55,'Ihr Altersstruktur-Check'!$C$9:$C$14,'Ihr Altersstruktur-Check'!$O$8:$O$13)/LOOKUP($B55,'Ihr Altersstruktur-Check'!$C$9:$C$14,'Ihr Altersstruktur-Check'!$P$8:$P$13),0)</f>
        <v>0</v>
      </c>
      <c r="V55" s="4">
        <f ca="1">IF($B55&gt;=15,U56+LOOKUP($B55,'Ihr Altersstruktur-Check'!$C$9:$C$14,'Ihr Altersstruktur-Check'!$O$8:$O$13)/LOOKUP($B55,'Ihr Altersstruktur-Check'!$C$9:$C$14,'Ihr Altersstruktur-Check'!$P$8:$P$13),0)</f>
        <v>0</v>
      </c>
      <c r="W55" s="4">
        <f ca="1">IF($B55&gt;=15,V56+LOOKUP($B55,'Ihr Altersstruktur-Check'!$C$9:$C$14,'Ihr Altersstruktur-Check'!$O$8:$O$13)/LOOKUP($B55,'Ihr Altersstruktur-Check'!$C$9:$C$14,'Ihr Altersstruktur-Check'!$P$8:$P$13),0)</f>
        <v>0</v>
      </c>
      <c r="X55" s="4">
        <f ca="1">IF($B55&gt;=15,W56+LOOKUP($B55,'Ihr Altersstruktur-Check'!$C$9:$C$14,'Ihr Altersstruktur-Check'!$O$8:$O$13)/LOOKUP($B55,'Ihr Altersstruktur-Check'!$C$9:$C$14,'Ihr Altersstruktur-Check'!$P$8:$P$13),0)</f>
        <v>0</v>
      </c>
      <c r="Y55" s="4">
        <f ca="1">IF($B55&gt;=15,X56+LOOKUP($B55,'Ihr Altersstruktur-Check'!$C$9:$C$14,'Ihr Altersstruktur-Check'!$O$8:$O$13)/LOOKUP($B55,'Ihr Altersstruktur-Check'!$C$9:$C$14,'Ihr Altersstruktur-Check'!$P$8:$P$13),0)</f>
        <v>0</v>
      </c>
      <c r="Z55" s="4">
        <f ca="1">IF($B55&gt;=15,Y56+LOOKUP($B55,'Ihr Altersstruktur-Check'!$C$9:$C$14,'Ihr Altersstruktur-Check'!$O$8:$O$13)/LOOKUP($B55,'Ihr Altersstruktur-Check'!$C$9:$C$14,'Ihr Altersstruktur-Check'!$P$8:$P$13),0)</f>
        <v>0</v>
      </c>
      <c r="AA55" s="4">
        <f ca="1">IF($B55&gt;=15,Z56+LOOKUP($B55,'Ihr Altersstruktur-Check'!$C$9:$C$14,'Ihr Altersstruktur-Check'!$O$8:$O$13)/LOOKUP($B55,'Ihr Altersstruktur-Check'!$C$9:$C$14,'Ihr Altersstruktur-Check'!$P$8:$P$13),0)</f>
        <v>0</v>
      </c>
      <c r="AB55" s="4">
        <f ca="1">IF($B55&gt;=15,AA56+LOOKUP($B55,'Ihr Altersstruktur-Check'!$C$9:$C$14,'Ihr Altersstruktur-Check'!$O$8:$O$13)/LOOKUP($B55,'Ihr Altersstruktur-Check'!$C$9:$C$14,'Ihr Altersstruktur-Check'!$P$8:$P$13),0)</f>
        <v>0</v>
      </c>
      <c r="AC55" s="4">
        <f ca="1">IF($B55&gt;=15,AB56+LOOKUP($B55,'Ihr Altersstruktur-Check'!$C$9:$C$14,'Ihr Altersstruktur-Check'!$O$8:$O$13)/LOOKUP($B55,'Ihr Altersstruktur-Check'!$C$9:$C$14,'Ihr Altersstruktur-Check'!$P$8:$P$13),0)</f>
        <v>0</v>
      </c>
      <c r="AD55" s="4">
        <f ca="1">IF($B55&gt;=15,AC56+LOOKUP($B55,'Ihr Altersstruktur-Check'!$C$9:$C$14,'Ihr Altersstruktur-Check'!$O$8:$O$13)/LOOKUP($B55,'Ihr Altersstruktur-Check'!$C$9:$C$14,'Ihr Altersstruktur-Check'!$P$8:$P$13),0)</f>
        <v>0</v>
      </c>
      <c r="AE55" s="4">
        <f ca="1">IF($B55&gt;=15,AD56+LOOKUP($B55,'Ihr Altersstruktur-Check'!$C$9:$C$14,'Ihr Altersstruktur-Check'!$O$8:$O$13)/LOOKUP($B55,'Ihr Altersstruktur-Check'!$C$9:$C$14,'Ihr Altersstruktur-Check'!$P$8:$P$13),0)</f>
        <v>0</v>
      </c>
      <c r="AF55" s="4">
        <f ca="1">IF($B55&gt;=15,AE56+LOOKUP($B55,'Ihr Altersstruktur-Check'!$C$9:$C$14,'Ihr Altersstruktur-Check'!$O$8:$O$13)/LOOKUP($B55,'Ihr Altersstruktur-Check'!$C$9:$C$14,'Ihr Altersstruktur-Check'!$P$8:$P$13),0)</f>
        <v>0</v>
      </c>
      <c r="AG55" s="4">
        <f ca="1">IF($B55&gt;=15,AF56+LOOKUP($B55,'Ihr Altersstruktur-Check'!$C$9:$C$14,'Ihr Altersstruktur-Check'!$O$8:$O$13)/LOOKUP($B55,'Ihr Altersstruktur-Check'!$C$9:$C$14,'Ihr Altersstruktur-Check'!$P$8:$P$13),0)</f>
        <v>0</v>
      </c>
      <c r="AH55" s="4">
        <f ca="1">IF($B55&gt;=15,AG56+LOOKUP($B55,'Ihr Altersstruktur-Check'!$C$9:$C$14,'Ihr Altersstruktur-Check'!$O$8:$O$13)/LOOKUP($B55,'Ihr Altersstruktur-Check'!$C$9:$C$14,'Ihr Altersstruktur-Check'!$P$8:$P$13),0)</f>
        <v>0</v>
      </c>
      <c r="AI55" s="4">
        <f ca="1">IF($B55&gt;=15,AH56+LOOKUP($B55,'Ihr Altersstruktur-Check'!$C$9:$C$14,'Ihr Altersstruktur-Check'!$O$8:$O$13)/LOOKUP($B55,'Ihr Altersstruktur-Check'!$C$9:$C$14,'Ihr Altersstruktur-Check'!$P$8:$P$13),0)</f>
        <v>0</v>
      </c>
      <c r="AJ55" s="4">
        <f ca="1">IF($B55&gt;=15,AI56+LOOKUP($B55,'Ihr Altersstruktur-Check'!$C$9:$C$14,'Ihr Altersstruktur-Check'!$O$8:$O$13)/LOOKUP($B55,'Ihr Altersstruktur-Check'!$C$9:$C$14,'Ihr Altersstruktur-Check'!$P$8:$P$13),0)</f>
        <v>0</v>
      </c>
      <c r="AK55" s="4">
        <f ca="1">IF($B55&gt;=15,AJ56+LOOKUP($B55,'Ihr Altersstruktur-Check'!$C$9:$C$14,'Ihr Altersstruktur-Check'!$O$8:$O$13)/LOOKUP($B55,'Ihr Altersstruktur-Check'!$C$9:$C$14,'Ihr Altersstruktur-Check'!$P$8:$P$13),0)</f>
        <v>0</v>
      </c>
      <c r="AL55" s="4">
        <f ca="1">IF($B55&gt;=15,AK56+LOOKUP($B55,'Ihr Altersstruktur-Check'!$C$9:$C$14,'Ihr Altersstruktur-Check'!$O$8:$O$13)/LOOKUP($B55,'Ihr Altersstruktur-Check'!$C$9:$C$14,'Ihr Altersstruktur-Check'!$P$8:$P$13),0)</f>
        <v>0</v>
      </c>
      <c r="AM55" s="4">
        <f ca="1">IF($B55&gt;=15,AL56+LOOKUP($B55,'Ihr Altersstruktur-Check'!$C$9:$C$14,'Ihr Altersstruktur-Check'!$O$8:$O$13)/LOOKUP($B55,'Ihr Altersstruktur-Check'!$C$9:$C$14,'Ihr Altersstruktur-Check'!$P$8:$P$13),0)</f>
        <v>0</v>
      </c>
      <c r="AN55" s="4">
        <f ca="1">IF($B55&gt;=15,AM56+LOOKUP($B55,'Ihr Altersstruktur-Check'!$C$9:$C$14,'Ihr Altersstruktur-Check'!$O$8:$O$13)/LOOKUP($B55,'Ihr Altersstruktur-Check'!$C$9:$C$14,'Ihr Altersstruktur-Check'!$P$8:$P$13),0)</f>
        <v>0</v>
      </c>
      <c r="AO55" s="4">
        <f ca="1">IF($B55&gt;=15,AN56+LOOKUP($B55,'Ihr Altersstruktur-Check'!$C$9:$C$14,'Ihr Altersstruktur-Check'!$O$8:$O$13)/LOOKUP($B55,'Ihr Altersstruktur-Check'!$C$9:$C$14,'Ihr Altersstruktur-Check'!$P$8:$P$13),0)</f>
        <v>0</v>
      </c>
      <c r="AP55" s="4">
        <f ca="1">IF($B55&gt;=15,AO56+LOOKUP($B55,'Ihr Altersstruktur-Check'!$C$9:$C$14,'Ihr Altersstruktur-Check'!$O$8:$O$13)/LOOKUP($B55,'Ihr Altersstruktur-Check'!$C$9:$C$14,'Ihr Altersstruktur-Check'!$P$8:$P$13),0)</f>
        <v>0</v>
      </c>
      <c r="AQ55" s="4">
        <f ca="1">IF($B55&gt;=15,AP56+LOOKUP($B55,'Ihr Altersstruktur-Check'!$C$9:$C$14,'Ihr Altersstruktur-Check'!$O$8:$O$13)/LOOKUP($B55,'Ihr Altersstruktur-Check'!$C$9:$C$14,'Ihr Altersstruktur-Check'!$P$8:$P$13),0)</f>
        <v>0</v>
      </c>
      <c r="AR55" s="4">
        <f ca="1">IF($B55&gt;=15,AQ56+LOOKUP($B55,'Ihr Altersstruktur-Check'!$C$9:$C$14,'Ihr Altersstruktur-Check'!$O$8:$O$13)/LOOKUP($B55,'Ihr Altersstruktur-Check'!$C$9:$C$14,'Ihr Altersstruktur-Check'!$P$8:$P$13),0)</f>
        <v>0</v>
      </c>
      <c r="AS55" s="4">
        <f ca="1">IF($B55&gt;=15,AR56+LOOKUP($B55,'Ihr Altersstruktur-Check'!$C$9:$C$14,'Ihr Altersstruktur-Check'!$O$8:$O$13)/LOOKUP($B55,'Ihr Altersstruktur-Check'!$C$9:$C$14,'Ihr Altersstruktur-Check'!$P$8:$P$13),0)</f>
        <v>0</v>
      </c>
      <c r="AT55" s="4">
        <f ca="1">IF($B55&gt;=15,AS56+LOOKUP($B55,'Ihr Altersstruktur-Check'!$C$9:$C$14,'Ihr Altersstruktur-Check'!$O$8:$O$13)/LOOKUP($B55,'Ihr Altersstruktur-Check'!$C$9:$C$14,'Ihr Altersstruktur-Check'!$P$8:$P$13),0)</f>
        <v>0</v>
      </c>
      <c r="AU55" s="4">
        <f ca="1">IF($B55&gt;=15,AT56+LOOKUP($B55,'Ihr Altersstruktur-Check'!$C$9:$C$14,'Ihr Altersstruktur-Check'!$O$8:$O$13)/LOOKUP($B55,'Ihr Altersstruktur-Check'!$C$9:$C$14,'Ihr Altersstruktur-Check'!$P$8:$P$13),0)</f>
        <v>0</v>
      </c>
      <c r="AV55" s="4">
        <f ca="1">IF($B55&gt;=15,AU56+LOOKUP($B55,'Ihr Altersstruktur-Check'!$C$9:$C$14,'Ihr Altersstruktur-Check'!$O$8:$O$13)/LOOKUP($B55,'Ihr Altersstruktur-Check'!$C$9:$C$14,'Ihr Altersstruktur-Check'!$P$8:$P$13),0)</f>
        <v>0</v>
      </c>
      <c r="AW55" s="4">
        <f ca="1">IF($B55&gt;=15,AV56+LOOKUP($B55,'Ihr Altersstruktur-Check'!$C$9:$C$14,'Ihr Altersstruktur-Check'!$O$8:$O$13)/LOOKUP($B55,'Ihr Altersstruktur-Check'!$C$9:$C$14,'Ihr Altersstruktur-Check'!$P$8:$P$13),0)</f>
        <v>0</v>
      </c>
      <c r="AX55" s="4">
        <f ca="1">IF($B55&gt;=15,AW56+LOOKUP($B55,'Ihr Altersstruktur-Check'!$C$9:$C$14,'Ihr Altersstruktur-Check'!$O$8:$O$13)/LOOKUP($B55,'Ihr Altersstruktur-Check'!$C$9:$C$14,'Ihr Altersstruktur-Check'!$P$8:$P$13),0)</f>
        <v>0</v>
      </c>
      <c r="AY55" s="4">
        <f ca="1">IF($B55&gt;=15,AX56+LOOKUP($B55,'Ihr Altersstruktur-Check'!$C$9:$C$14,'Ihr Altersstruktur-Check'!$O$8:$O$13)/LOOKUP($B55,'Ihr Altersstruktur-Check'!$C$9:$C$14,'Ihr Altersstruktur-Check'!$P$8:$P$13),0)</f>
        <v>0</v>
      </c>
      <c r="AZ55" s="4">
        <f ca="1">IF($B55&gt;=15,AY56+LOOKUP($B55,'Ihr Altersstruktur-Check'!$C$9:$C$14,'Ihr Altersstruktur-Check'!$O$8:$O$13)/LOOKUP($B55,'Ihr Altersstruktur-Check'!$C$9:$C$14,'Ihr Altersstruktur-Check'!$P$8:$P$13),0)</f>
        <v>0</v>
      </c>
      <c r="BA55" s="4">
        <f ca="1">IF($B55&gt;=15,AZ56+LOOKUP($B55,'Ihr Altersstruktur-Check'!$C$9:$C$14,'Ihr Altersstruktur-Check'!$O$8:$O$13)/LOOKUP($B55,'Ihr Altersstruktur-Check'!$C$9:$C$14,'Ihr Altersstruktur-Check'!$P$8:$P$13),0)</f>
        <v>0</v>
      </c>
      <c r="BB55" s="4">
        <f ca="1">IF($B55&gt;=15,BA56+LOOKUP($B55,'Ihr Altersstruktur-Check'!$C$9:$C$14,'Ihr Altersstruktur-Check'!$O$8:$O$13)/LOOKUP($B55,'Ihr Altersstruktur-Check'!$C$9:$C$14,'Ihr Altersstruktur-Check'!$P$8:$P$13),0)</f>
        <v>0</v>
      </c>
      <c r="BC55" s="4">
        <f ca="1">IF($B55&gt;=15,BB56+LOOKUP($B55,'Ihr Altersstruktur-Check'!$C$9:$C$14,'Ihr Altersstruktur-Check'!$O$8:$O$13)/LOOKUP($B55,'Ihr Altersstruktur-Check'!$C$9:$C$14,'Ihr Altersstruktur-Check'!$P$8:$P$13),0)</f>
        <v>0</v>
      </c>
      <c r="BD55" s="4">
        <f ca="1">IF($B55&gt;=15,BC56+LOOKUP($B55,'Ihr Altersstruktur-Check'!$C$9:$C$14,'Ihr Altersstruktur-Check'!$O$8:$O$13)/LOOKUP($B55,'Ihr Altersstruktur-Check'!$C$9:$C$14,'Ihr Altersstruktur-Check'!$P$8:$P$13),0)</f>
        <v>0</v>
      </c>
      <c r="BE55" s="4">
        <f ca="1">IF($B55&gt;=15,BD56+LOOKUP($B55,'Ihr Altersstruktur-Check'!$C$9:$C$14,'Ihr Altersstruktur-Check'!$O$8:$O$13)/LOOKUP($B55,'Ihr Altersstruktur-Check'!$C$9:$C$14,'Ihr Altersstruktur-Check'!$P$8:$P$13),0)</f>
        <v>0</v>
      </c>
      <c r="BF55" s="4"/>
      <c r="BG55" s="4"/>
    </row>
    <row r="56" spans="1:59" x14ac:dyDescent="0.25">
      <c r="A56">
        <v>1995</v>
      </c>
      <c r="B56">
        <f t="shared" ca="1" si="14"/>
        <v>25</v>
      </c>
      <c r="C56" s="4">
        <f>'Ihr Demografie-Check'!D15</f>
        <v>5</v>
      </c>
      <c r="D56" s="4">
        <f ca="1">IF($B56&gt;=15,C57+LOOKUP($B56,'Ihr Altersstruktur-Check'!$C$9:$C$14,'Ihr Altersstruktur-Check'!$O$8:$O$13)/LOOKUP($B56,'Ihr Altersstruktur-Check'!$C$9:$C$14,'Ihr Altersstruktur-Check'!$P$8:$P$13),0)</f>
        <v>1</v>
      </c>
      <c r="E56" s="4">
        <f ca="1">IF($B56&gt;=15,D57+LOOKUP($B56,'Ihr Altersstruktur-Check'!$C$9:$C$14,'Ihr Altersstruktur-Check'!$O$8:$O$13)/LOOKUP($B56,'Ihr Altersstruktur-Check'!$C$9:$C$14,'Ihr Altersstruktur-Check'!$P$8:$P$13),0)</f>
        <v>0</v>
      </c>
      <c r="F56" s="4">
        <f ca="1">IF($B56&gt;=15,E57+LOOKUP($B56,'Ihr Altersstruktur-Check'!$C$9:$C$14,'Ihr Altersstruktur-Check'!$O$8:$O$13)/LOOKUP($B56,'Ihr Altersstruktur-Check'!$C$9:$C$14,'Ihr Altersstruktur-Check'!$P$8:$P$13),0)</f>
        <v>0</v>
      </c>
      <c r="G56" s="4">
        <f ca="1">IF($B56&gt;=15,F57+LOOKUP($B56,'Ihr Altersstruktur-Check'!$C$9:$C$14,'Ihr Altersstruktur-Check'!$O$8:$O$13)/LOOKUP($B56,'Ihr Altersstruktur-Check'!$C$9:$C$14,'Ihr Altersstruktur-Check'!$P$8:$P$13),0)</f>
        <v>0</v>
      </c>
      <c r="H56" s="4">
        <f ca="1">IF($B56&gt;=15,G57+LOOKUP($B56,'Ihr Altersstruktur-Check'!$C$9:$C$14,'Ihr Altersstruktur-Check'!$O$8:$O$13)/LOOKUP($B56,'Ihr Altersstruktur-Check'!$C$9:$C$14,'Ihr Altersstruktur-Check'!$P$8:$P$13),0)</f>
        <v>0</v>
      </c>
      <c r="I56" s="4">
        <f ca="1">IF($B56&gt;=15,H57+LOOKUP($B56,'Ihr Altersstruktur-Check'!$C$9:$C$14,'Ihr Altersstruktur-Check'!$O$8:$O$13)/LOOKUP($B56,'Ihr Altersstruktur-Check'!$C$9:$C$14,'Ihr Altersstruktur-Check'!$P$8:$P$13),0)</f>
        <v>0</v>
      </c>
      <c r="J56" s="4">
        <f ca="1">IF($B56&gt;=15,I57+LOOKUP($B56,'Ihr Altersstruktur-Check'!$C$9:$C$14,'Ihr Altersstruktur-Check'!$O$8:$O$13)/LOOKUP($B56,'Ihr Altersstruktur-Check'!$C$9:$C$14,'Ihr Altersstruktur-Check'!$P$8:$P$13),0)</f>
        <v>2</v>
      </c>
      <c r="K56" s="4">
        <f ca="1">IF($B56&gt;=15,J57+LOOKUP($B56,'Ihr Altersstruktur-Check'!$C$9:$C$14,'Ihr Altersstruktur-Check'!$O$8:$O$13)/LOOKUP($B56,'Ihr Altersstruktur-Check'!$C$9:$C$14,'Ihr Altersstruktur-Check'!$P$8:$P$13),0)</f>
        <v>0</v>
      </c>
      <c r="L56" s="4">
        <f ca="1">IF($B56&gt;=15,K57+LOOKUP($B56,'Ihr Altersstruktur-Check'!$C$9:$C$14,'Ihr Altersstruktur-Check'!$O$8:$O$13)/LOOKUP($B56,'Ihr Altersstruktur-Check'!$C$9:$C$14,'Ihr Altersstruktur-Check'!$P$8:$P$13),0)</f>
        <v>0</v>
      </c>
      <c r="M56" s="4">
        <f ca="1">IF($B56&gt;=15,L57+LOOKUP($B56,'Ihr Altersstruktur-Check'!$C$9:$C$14,'Ihr Altersstruktur-Check'!$O$8:$O$13)/LOOKUP($B56,'Ihr Altersstruktur-Check'!$C$9:$C$14,'Ihr Altersstruktur-Check'!$P$8:$P$13),0)</f>
        <v>5</v>
      </c>
      <c r="N56" s="4">
        <f ca="1">IF($B56&gt;=15,M57+LOOKUP($B56,'Ihr Altersstruktur-Check'!$C$9:$C$14,'Ihr Altersstruktur-Check'!$O$8:$O$13)/LOOKUP($B56,'Ihr Altersstruktur-Check'!$C$9:$C$14,'Ihr Altersstruktur-Check'!$P$8:$P$13),0)</f>
        <v>0</v>
      </c>
      <c r="O56" s="4">
        <f ca="1">IF($B56&gt;=15,N57+LOOKUP($B56,'Ihr Altersstruktur-Check'!$C$9:$C$14,'Ihr Altersstruktur-Check'!$O$8:$O$13)/LOOKUP($B56,'Ihr Altersstruktur-Check'!$C$9:$C$14,'Ihr Altersstruktur-Check'!$P$8:$P$13),0)</f>
        <v>0</v>
      </c>
      <c r="P56" s="4">
        <f ca="1">IF($B56&gt;=15,O57+LOOKUP($B56,'Ihr Altersstruktur-Check'!$C$9:$C$14,'Ihr Altersstruktur-Check'!$O$8:$O$13)/LOOKUP($B56,'Ihr Altersstruktur-Check'!$C$9:$C$14,'Ihr Altersstruktur-Check'!$P$8:$P$13),0)</f>
        <v>0</v>
      </c>
      <c r="Q56" s="4">
        <f ca="1">IF($B56&gt;=15,P57+LOOKUP($B56,'Ihr Altersstruktur-Check'!$C$9:$C$14,'Ihr Altersstruktur-Check'!$O$8:$O$13)/LOOKUP($B56,'Ihr Altersstruktur-Check'!$C$9:$C$14,'Ihr Altersstruktur-Check'!$P$8:$P$13),0)</f>
        <v>0</v>
      </c>
      <c r="R56" s="4">
        <f ca="1">IF($B56&gt;=15,Q57+LOOKUP($B56,'Ihr Altersstruktur-Check'!$C$9:$C$14,'Ihr Altersstruktur-Check'!$O$8:$O$13)/LOOKUP($B56,'Ihr Altersstruktur-Check'!$C$9:$C$14,'Ihr Altersstruktur-Check'!$P$8:$P$13),0)</f>
        <v>0</v>
      </c>
      <c r="S56" s="4">
        <f ca="1">IF($B56&gt;=15,R57+LOOKUP($B56,'Ihr Altersstruktur-Check'!$C$9:$C$14,'Ihr Altersstruktur-Check'!$O$8:$O$13)/LOOKUP($B56,'Ihr Altersstruktur-Check'!$C$9:$C$14,'Ihr Altersstruktur-Check'!$P$8:$P$13),0)</f>
        <v>0</v>
      </c>
      <c r="T56" s="4">
        <f ca="1">IF($B56&gt;=15,S57+LOOKUP($B56,'Ihr Altersstruktur-Check'!$C$9:$C$14,'Ihr Altersstruktur-Check'!$O$8:$O$13)/LOOKUP($B56,'Ihr Altersstruktur-Check'!$C$9:$C$14,'Ihr Altersstruktur-Check'!$P$8:$P$13),0)</f>
        <v>0</v>
      </c>
      <c r="U56" s="4">
        <f ca="1">IF($B56&gt;=15,T57+LOOKUP($B56,'Ihr Altersstruktur-Check'!$C$9:$C$14,'Ihr Altersstruktur-Check'!$O$8:$O$13)/LOOKUP($B56,'Ihr Altersstruktur-Check'!$C$9:$C$14,'Ihr Altersstruktur-Check'!$P$8:$P$13),0)</f>
        <v>0</v>
      </c>
      <c r="V56" s="4">
        <f ca="1">IF($B56&gt;=15,U57+LOOKUP($B56,'Ihr Altersstruktur-Check'!$C$9:$C$14,'Ihr Altersstruktur-Check'!$O$8:$O$13)/LOOKUP($B56,'Ihr Altersstruktur-Check'!$C$9:$C$14,'Ihr Altersstruktur-Check'!$P$8:$P$13),0)</f>
        <v>0</v>
      </c>
      <c r="W56" s="4">
        <f ca="1">IF($B56&gt;=15,V57+LOOKUP($B56,'Ihr Altersstruktur-Check'!$C$9:$C$14,'Ihr Altersstruktur-Check'!$O$8:$O$13)/LOOKUP($B56,'Ihr Altersstruktur-Check'!$C$9:$C$14,'Ihr Altersstruktur-Check'!$P$8:$P$13),0)</f>
        <v>0</v>
      </c>
      <c r="X56" s="4">
        <f ca="1">IF($B56&gt;=15,W57+LOOKUP($B56,'Ihr Altersstruktur-Check'!$C$9:$C$14,'Ihr Altersstruktur-Check'!$O$8:$O$13)/LOOKUP($B56,'Ihr Altersstruktur-Check'!$C$9:$C$14,'Ihr Altersstruktur-Check'!$P$8:$P$13),0)</f>
        <v>0</v>
      </c>
      <c r="Y56" s="4">
        <f ca="1">IF($B56&gt;=15,X57+LOOKUP($B56,'Ihr Altersstruktur-Check'!$C$9:$C$14,'Ihr Altersstruktur-Check'!$O$8:$O$13)/LOOKUP($B56,'Ihr Altersstruktur-Check'!$C$9:$C$14,'Ihr Altersstruktur-Check'!$P$8:$P$13),0)</f>
        <v>0</v>
      </c>
      <c r="Z56" s="4">
        <f ca="1">IF($B56&gt;=15,Y57+LOOKUP($B56,'Ihr Altersstruktur-Check'!$C$9:$C$14,'Ihr Altersstruktur-Check'!$O$8:$O$13)/LOOKUP($B56,'Ihr Altersstruktur-Check'!$C$9:$C$14,'Ihr Altersstruktur-Check'!$P$8:$P$13),0)</f>
        <v>0</v>
      </c>
      <c r="AA56" s="4">
        <f ca="1">IF($B56&gt;=15,Z57+LOOKUP($B56,'Ihr Altersstruktur-Check'!$C$9:$C$14,'Ihr Altersstruktur-Check'!$O$8:$O$13)/LOOKUP($B56,'Ihr Altersstruktur-Check'!$C$9:$C$14,'Ihr Altersstruktur-Check'!$P$8:$P$13),0)</f>
        <v>0</v>
      </c>
      <c r="AB56" s="4">
        <f ca="1">IF($B56&gt;=15,AA57+LOOKUP($B56,'Ihr Altersstruktur-Check'!$C$9:$C$14,'Ihr Altersstruktur-Check'!$O$8:$O$13)/LOOKUP($B56,'Ihr Altersstruktur-Check'!$C$9:$C$14,'Ihr Altersstruktur-Check'!$P$8:$P$13),0)</f>
        <v>0</v>
      </c>
      <c r="AC56" s="4">
        <f ca="1">IF($B56&gt;=15,AB57+LOOKUP($B56,'Ihr Altersstruktur-Check'!$C$9:$C$14,'Ihr Altersstruktur-Check'!$O$8:$O$13)/LOOKUP($B56,'Ihr Altersstruktur-Check'!$C$9:$C$14,'Ihr Altersstruktur-Check'!$P$8:$P$13),0)</f>
        <v>0</v>
      </c>
      <c r="AD56" s="4">
        <f ca="1">IF($B56&gt;=15,AC57+LOOKUP($B56,'Ihr Altersstruktur-Check'!$C$9:$C$14,'Ihr Altersstruktur-Check'!$O$8:$O$13)/LOOKUP($B56,'Ihr Altersstruktur-Check'!$C$9:$C$14,'Ihr Altersstruktur-Check'!$P$8:$P$13),0)</f>
        <v>0</v>
      </c>
      <c r="AE56" s="4">
        <f ca="1">IF($B56&gt;=15,AD57+LOOKUP($B56,'Ihr Altersstruktur-Check'!$C$9:$C$14,'Ihr Altersstruktur-Check'!$O$8:$O$13)/LOOKUP($B56,'Ihr Altersstruktur-Check'!$C$9:$C$14,'Ihr Altersstruktur-Check'!$P$8:$P$13),0)</f>
        <v>0</v>
      </c>
      <c r="AF56" s="4">
        <f ca="1">IF($B56&gt;=15,AE57+LOOKUP($B56,'Ihr Altersstruktur-Check'!$C$9:$C$14,'Ihr Altersstruktur-Check'!$O$8:$O$13)/LOOKUP($B56,'Ihr Altersstruktur-Check'!$C$9:$C$14,'Ihr Altersstruktur-Check'!$P$8:$P$13),0)</f>
        <v>0</v>
      </c>
      <c r="AG56" s="4">
        <f ca="1">IF($B56&gt;=15,AF57+LOOKUP($B56,'Ihr Altersstruktur-Check'!$C$9:$C$14,'Ihr Altersstruktur-Check'!$O$8:$O$13)/LOOKUP($B56,'Ihr Altersstruktur-Check'!$C$9:$C$14,'Ihr Altersstruktur-Check'!$P$8:$P$13),0)</f>
        <v>0</v>
      </c>
      <c r="AH56" s="4">
        <f ca="1">IF($B56&gt;=15,AG57+LOOKUP($B56,'Ihr Altersstruktur-Check'!$C$9:$C$14,'Ihr Altersstruktur-Check'!$O$8:$O$13)/LOOKUP($B56,'Ihr Altersstruktur-Check'!$C$9:$C$14,'Ihr Altersstruktur-Check'!$P$8:$P$13),0)</f>
        <v>0</v>
      </c>
      <c r="AI56" s="4">
        <f ca="1">IF($B56&gt;=15,AH57+LOOKUP($B56,'Ihr Altersstruktur-Check'!$C$9:$C$14,'Ihr Altersstruktur-Check'!$O$8:$O$13)/LOOKUP($B56,'Ihr Altersstruktur-Check'!$C$9:$C$14,'Ihr Altersstruktur-Check'!$P$8:$P$13),0)</f>
        <v>0</v>
      </c>
      <c r="AJ56" s="4">
        <f ca="1">IF($B56&gt;=15,AI57+LOOKUP($B56,'Ihr Altersstruktur-Check'!$C$9:$C$14,'Ihr Altersstruktur-Check'!$O$8:$O$13)/LOOKUP($B56,'Ihr Altersstruktur-Check'!$C$9:$C$14,'Ihr Altersstruktur-Check'!$P$8:$P$13),0)</f>
        <v>0</v>
      </c>
      <c r="AK56" s="4">
        <f ca="1">IF($B56&gt;=15,AJ57+LOOKUP($B56,'Ihr Altersstruktur-Check'!$C$9:$C$14,'Ihr Altersstruktur-Check'!$O$8:$O$13)/LOOKUP($B56,'Ihr Altersstruktur-Check'!$C$9:$C$14,'Ihr Altersstruktur-Check'!$P$8:$P$13),0)</f>
        <v>0</v>
      </c>
      <c r="AL56" s="4">
        <f ca="1">IF($B56&gt;=15,AK57+LOOKUP($B56,'Ihr Altersstruktur-Check'!$C$9:$C$14,'Ihr Altersstruktur-Check'!$O$8:$O$13)/LOOKUP($B56,'Ihr Altersstruktur-Check'!$C$9:$C$14,'Ihr Altersstruktur-Check'!$P$8:$P$13),0)</f>
        <v>0</v>
      </c>
      <c r="AM56" s="4">
        <f ca="1">IF($B56&gt;=15,AL57+LOOKUP($B56,'Ihr Altersstruktur-Check'!$C$9:$C$14,'Ihr Altersstruktur-Check'!$O$8:$O$13)/LOOKUP($B56,'Ihr Altersstruktur-Check'!$C$9:$C$14,'Ihr Altersstruktur-Check'!$P$8:$P$13),0)</f>
        <v>0</v>
      </c>
      <c r="AN56" s="4">
        <f ca="1">IF($B56&gt;=15,AM57+LOOKUP($B56,'Ihr Altersstruktur-Check'!$C$9:$C$14,'Ihr Altersstruktur-Check'!$O$8:$O$13)/LOOKUP($B56,'Ihr Altersstruktur-Check'!$C$9:$C$14,'Ihr Altersstruktur-Check'!$P$8:$P$13),0)</f>
        <v>0</v>
      </c>
      <c r="AO56" s="4">
        <f ca="1">IF($B56&gt;=15,AN57+LOOKUP($B56,'Ihr Altersstruktur-Check'!$C$9:$C$14,'Ihr Altersstruktur-Check'!$O$8:$O$13)/LOOKUP($B56,'Ihr Altersstruktur-Check'!$C$9:$C$14,'Ihr Altersstruktur-Check'!$P$8:$P$13),0)</f>
        <v>0</v>
      </c>
      <c r="AP56" s="4">
        <f ca="1">IF($B56&gt;=15,AO57+LOOKUP($B56,'Ihr Altersstruktur-Check'!$C$9:$C$14,'Ihr Altersstruktur-Check'!$O$8:$O$13)/LOOKUP($B56,'Ihr Altersstruktur-Check'!$C$9:$C$14,'Ihr Altersstruktur-Check'!$P$8:$P$13),0)</f>
        <v>0</v>
      </c>
      <c r="AQ56" s="4">
        <f ca="1">IF($B56&gt;=15,AP57+LOOKUP($B56,'Ihr Altersstruktur-Check'!$C$9:$C$14,'Ihr Altersstruktur-Check'!$O$8:$O$13)/LOOKUP($B56,'Ihr Altersstruktur-Check'!$C$9:$C$14,'Ihr Altersstruktur-Check'!$P$8:$P$13),0)</f>
        <v>0</v>
      </c>
      <c r="AR56" s="4">
        <f ca="1">IF($B56&gt;=15,AQ57+LOOKUP($B56,'Ihr Altersstruktur-Check'!$C$9:$C$14,'Ihr Altersstruktur-Check'!$O$8:$O$13)/LOOKUP($B56,'Ihr Altersstruktur-Check'!$C$9:$C$14,'Ihr Altersstruktur-Check'!$P$8:$P$13),0)</f>
        <v>0</v>
      </c>
      <c r="AS56" s="4">
        <f ca="1">IF($B56&gt;=15,AR57+LOOKUP($B56,'Ihr Altersstruktur-Check'!$C$9:$C$14,'Ihr Altersstruktur-Check'!$O$8:$O$13)/LOOKUP($B56,'Ihr Altersstruktur-Check'!$C$9:$C$14,'Ihr Altersstruktur-Check'!$P$8:$P$13),0)</f>
        <v>0</v>
      </c>
      <c r="AT56" s="4">
        <f ca="1">IF($B56&gt;=15,AS57+LOOKUP($B56,'Ihr Altersstruktur-Check'!$C$9:$C$14,'Ihr Altersstruktur-Check'!$O$8:$O$13)/LOOKUP($B56,'Ihr Altersstruktur-Check'!$C$9:$C$14,'Ihr Altersstruktur-Check'!$P$8:$P$13),0)</f>
        <v>0</v>
      </c>
      <c r="AU56" s="4">
        <f ca="1">IF($B56&gt;=15,AT57+LOOKUP($B56,'Ihr Altersstruktur-Check'!$C$9:$C$14,'Ihr Altersstruktur-Check'!$O$8:$O$13)/LOOKUP($B56,'Ihr Altersstruktur-Check'!$C$9:$C$14,'Ihr Altersstruktur-Check'!$P$8:$P$13),0)</f>
        <v>0</v>
      </c>
      <c r="AV56" s="4">
        <f ca="1">IF($B56&gt;=15,AU57+LOOKUP($B56,'Ihr Altersstruktur-Check'!$C$9:$C$14,'Ihr Altersstruktur-Check'!$O$8:$O$13)/LOOKUP($B56,'Ihr Altersstruktur-Check'!$C$9:$C$14,'Ihr Altersstruktur-Check'!$P$8:$P$13),0)</f>
        <v>0</v>
      </c>
      <c r="AW56" s="4">
        <f ca="1">IF($B56&gt;=15,AV57+LOOKUP($B56,'Ihr Altersstruktur-Check'!$C$9:$C$14,'Ihr Altersstruktur-Check'!$O$8:$O$13)/LOOKUP($B56,'Ihr Altersstruktur-Check'!$C$9:$C$14,'Ihr Altersstruktur-Check'!$P$8:$P$13),0)</f>
        <v>0</v>
      </c>
      <c r="AX56" s="4">
        <f ca="1">IF($B56&gt;=15,AW57+LOOKUP($B56,'Ihr Altersstruktur-Check'!$C$9:$C$14,'Ihr Altersstruktur-Check'!$O$8:$O$13)/LOOKUP($B56,'Ihr Altersstruktur-Check'!$C$9:$C$14,'Ihr Altersstruktur-Check'!$P$8:$P$13),0)</f>
        <v>0</v>
      </c>
      <c r="AY56" s="4">
        <f ca="1">IF($B56&gt;=15,AX57+LOOKUP($B56,'Ihr Altersstruktur-Check'!$C$9:$C$14,'Ihr Altersstruktur-Check'!$O$8:$O$13)/LOOKUP($B56,'Ihr Altersstruktur-Check'!$C$9:$C$14,'Ihr Altersstruktur-Check'!$P$8:$P$13),0)</f>
        <v>0</v>
      </c>
      <c r="AZ56" s="4">
        <f ca="1">IF($B56&gt;=15,AY57+LOOKUP($B56,'Ihr Altersstruktur-Check'!$C$9:$C$14,'Ihr Altersstruktur-Check'!$O$8:$O$13)/LOOKUP($B56,'Ihr Altersstruktur-Check'!$C$9:$C$14,'Ihr Altersstruktur-Check'!$P$8:$P$13),0)</f>
        <v>0</v>
      </c>
      <c r="BA56" s="4">
        <f ca="1">IF($B56&gt;=15,AZ57+LOOKUP($B56,'Ihr Altersstruktur-Check'!$C$9:$C$14,'Ihr Altersstruktur-Check'!$O$8:$O$13)/LOOKUP($B56,'Ihr Altersstruktur-Check'!$C$9:$C$14,'Ihr Altersstruktur-Check'!$P$8:$P$13),0)</f>
        <v>0</v>
      </c>
      <c r="BB56" s="4">
        <f ca="1">IF($B56&gt;=15,BA57+LOOKUP($B56,'Ihr Altersstruktur-Check'!$C$9:$C$14,'Ihr Altersstruktur-Check'!$O$8:$O$13)/LOOKUP($B56,'Ihr Altersstruktur-Check'!$C$9:$C$14,'Ihr Altersstruktur-Check'!$P$8:$P$13),0)</f>
        <v>0</v>
      </c>
      <c r="BC56" s="4">
        <f ca="1">IF($B56&gt;=15,BB57+LOOKUP($B56,'Ihr Altersstruktur-Check'!$C$9:$C$14,'Ihr Altersstruktur-Check'!$O$8:$O$13)/LOOKUP($B56,'Ihr Altersstruktur-Check'!$C$9:$C$14,'Ihr Altersstruktur-Check'!$P$8:$P$13),0)</f>
        <v>0</v>
      </c>
      <c r="BD56" s="4">
        <f ca="1">IF($B56&gt;=15,BC57+LOOKUP($B56,'Ihr Altersstruktur-Check'!$C$9:$C$14,'Ihr Altersstruktur-Check'!$O$8:$O$13)/LOOKUP($B56,'Ihr Altersstruktur-Check'!$C$9:$C$14,'Ihr Altersstruktur-Check'!$P$8:$P$13),0)</f>
        <v>0</v>
      </c>
      <c r="BE56" s="4">
        <f ca="1">IF($B56&gt;=15,BD57+LOOKUP($B56,'Ihr Altersstruktur-Check'!$C$9:$C$14,'Ihr Altersstruktur-Check'!$O$8:$O$13)/LOOKUP($B56,'Ihr Altersstruktur-Check'!$C$9:$C$14,'Ihr Altersstruktur-Check'!$P$8:$P$13),0)</f>
        <v>0</v>
      </c>
      <c r="BF56" s="4"/>
      <c r="BG56" s="4"/>
    </row>
    <row r="57" spans="1:59" x14ac:dyDescent="0.25">
      <c r="A57">
        <v>1996</v>
      </c>
      <c r="B57">
        <f t="shared" ca="1" si="14"/>
        <v>24</v>
      </c>
      <c r="C57" s="4">
        <f>'Ihr Demografie-Check'!D14</f>
        <v>1</v>
      </c>
      <c r="D57" s="4">
        <f ca="1">IF($B57&gt;=15,C58+LOOKUP($B57,'Ihr Altersstruktur-Check'!$C$9:$C$14,'Ihr Altersstruktur-Check'!$O$8:$O$13)/LOOKUP($B57,'Ihr Altersstruktur-Check'!$C$9:$C$14,'Ihr Altersstruktur-Check'!$P$8:$P$13),0)</f>
        <v>0</v>
      </c>
      <c r="E57" s="4">
        <f ca="1">IF($B57&gt;=15,D58+LOOKUP($B57,'Ihr Altersstruktur-Check'!$C$9:$C$14,'Ihr Altersstruktur-Check'!$O$8:$O$13)/LOOKUP($B57,'Ihr Altersstruktur-Check'!$C$9:$C$14,'Ihr Altersstruktur-Check'!$P$8:$P$13),0)</f>
        <v>0</v>
      </c>
      <c r="F57" s="4">
        <f ca="1">IF($B57&gt;=15,E58+LOOKUP($B57,'Ihr Altersstruktur-Check'!$C$9:$C$14,'Ihr Altersstruktur-Check'!$O$8:$O$13)/LOOKUP($B57,'Ihr Altersstruktur-Check'!$C$9:$C$14,'Ihr Altersstruktur-Check'!$P$8:$P$13),0)</f>
        <v>0</v>
      </c>
      <c r="G57" s="4">
        <f ca="1">IF($B57&gt;=15,F58+LOOKUP($B57,'Ihr Altersstruktur-Check'!$C$9:$C$14,'Ihr Altersstruktur-Check'!$O$8:$O$13)/LOOKUP($B57,'Ihr Altersstruktur-Check'!$C$9:$C$14,'Ihr Altersstruktur-Check'!$P$8:$P$13),0)</f>
        <v>0</v>
      </c>
      <c r="H57" s="4">
        <f ca="1">IF($B57&gt;=15,G58+LOOKUP($B57,'Ihr Altersstruktur-Check'!$C$9:$C$14,'Ihr Altersstruktur-Check'!$O$8:$O$13)/LOOKUP($B57,'Ihr Altersstruktur-Check'!$C$9:$C$14,'Ihr Altersstruktur-Check'!$P$8:$P$13),0)</f>
        <v>0</v>
      </c>
      <c r="I57" s="4">
        <f ca="1">IF($B57&gt;=15,H58+LOOKUP($B57,'Ihr Altersstruktur-Check'!$C$9:$C$14,'Ihr Altersstruktur-Check'!$O$8:$O$13)/LOOKUP($B57,'Ihr Altersstruktur-Check'!$C$9:$C$14,'Ihr Altersstruktur-Check'!$P$8:$P$13),0)</f>
        <v>2</v>
      </c>
      <c r="J57" s="4">
        <f ca="1">IF($B57&gt;=15,I58+LOOKUP($B57,'Ihr Altersstruktur-Check'!$C$9:$C$14,'Ihr Altersstruktur-Check'!$O$8:$O$13)/LOOKUP($B57,'Ihr Altersstruktur-Check'!$C$9:$C$14,'Ihr Altersstruktur-Check'!$P$8:$P$13),0)</f>
        <v>0</v>
      </c>
      <c r="K57" s="4">
        <f ca="1">IF($B57&gt;=15,J58+LOOKUP($B57,'Ihr Altersstruktur-Check'!$C$9:$C$14,'Ihr Altersstruktur-Check'!$O$8:$O$13)/LOOKUP($B57,'Ihr Altersstruktur-Check'!$C$9:$C$14,'Ihr Altersstruktur-Check'!$P$8:$P$13),0)</f>
        <v>0</v>
      </c>
      <c r="L57" s="4">
        <f ca="1">IF($B57&gt;=15,K58+LOOKUP($B57,'Ihr Altersstruktur-Check'!$C$9:$C$14,'Ihr Altersstruktur-Check'!$O$8:$O$13)/LOOKUP($B57,'Ihr Altersstruktur-Check'!$C$9:$C$14,'Ihr Altersstruktur-Check'!$P$8:$P$13),0)</f>
        <v>5</v>
      </c>
      <c r="M57" s="4">
        <f ca="1">IF($B57&gt;=15,L58+LOOKUP($B57,'Ihr Altersstruktur-Check'!$C$9:$C$14,'Ihr Altersstruktur-Check'!$O$8:$O$13)/LOOKUP($B57,'Ihr Altersstruktur-Check'!$C$9:$C$14,'Ihr Altersstruktur-Check'!$P$8:$P$13),0)</f>
        <v>0</v>
      </c>
      <c r="N57" s="4">
        <f ca="1">IF($B57&gt;=15,M58+LOOKUP($B57,'Ihr Altersstruktur-Check'!$C$9:$C$14,'Ihr Altersstruktur-Check'!$O$8:$O$13)/LOOKUP($B57,'Ihr Altersstruktur-Check'!$C$9:$C$14,'Ihr Altersstruktur-Check'!$P$8:$P$13),0)</f>
        <v>0</v>
      </c>
      <c r="O57" s="4">
        <f ca="1">IF($B57&gt;=15,N58+LOOKUP($B57,'Ihr Altersstruktur-Check'!$C$9:$C$14,'Ihr Altersstruktur-Check'!$O$8:$O$13)/LOOKUP($B57,'Ihr Altersstruktur-Check'!$C$9:$C$14,'Ihr Altersstruktur-Check'!$P$8:$P$13),0)</f>
        <v>0</v>
      </c>
      <c r="P57" s="4">
        <f ca="1">IF($B57&gt;=15,O58+LOOKUP($B57,'Ihr Altersstruktur-Check'!$C$9:$C$14,'Ihr Altersstruktur-Check'!$O$8:$O$13)/LOOKUP($B57,'Ihr Altersstruktur-Check'!$C$9:$C$14,'Ihr Altersstruktur-Check'!$P$8:$P$13),0)</f>
        <v>0</v>
      </c>
      <c r="Q57" s="4">
        <f ca="1">IF($B57&gt;=15,P58+LOOKUP($B57,'Ihr Altersstruktur-Check'!$C$9:$C$14,'Ihr Altersstruktur-Check'!$O$8:$O$13)/LOOKUP($B57,'Ihr Altersstruktur-Check'!$C$9:$C$14,'Ihr Altersstruktur-Check'!$P$8:$P$13),0)</f>
        <v>0</v>
      </c>
      <c r="R57" s="4">
        <f ca="1">IF($B57&gt;=15,Q58+LOOKUP($B57,'Ihr Altersstruktur-Check'!$C$9:$C$14,'Ihr Altersstruktur-Check'!$O$8:$O$13)/LOOKUP($B57,'Ihr Altersstruktur-Check'!$C$9:$C$14,'Ihr Altersstruktur-Check'!$P$8:$P$13),0)</f>
        <v>0</v>
      </c>
      <c r="S57" s="4">
        <f ca="1">IF($B57&gt;=15,R58+LOOKUP($B57,'Ihr Altersstruktur-Check'!$C$9:$C$14,'Ihr Altersstruktur-Check'!$O$8:$O$13)/LOOKUP($B57,'Ihr Altersstruktur-Check'!$C$9:$C$14,'Ihr Altersstruktur-Check'!$P$8:$P$13),0)</f>
        <v>0</v>
      </c>
      <c r="T57" s="4">
        <f ca="1">IF($B57&gt;=15,S58+LOOKUP($B57,'Ihr Altersstruktur-Check'!$C$9:$C$14,'Ihr Altersstruktur-Check'!$O$8:$O$13)/LOOKUP($B57,'Ihr Altersstruktur-Check'!$C$9:$C$14,'Ihr Altersstruktur-Check'!$P$8:$P$13),0)</f>
        <v>0</v>
      </c>
      <c r="U57" s="4">
        <f ca="1">IF($B57&gt;=15,T58+LOOKUP($B57,'Ihr Altersstruktur-Check'!$C$9:$C$14,'Ihr Altersstruktur-Check'!$O$8:$O$13)/LOOKUP($B57,'Ihr Altersstruktur-Check'!$C$9:$C$14,'Ihr Altersstruktur-Check'!$P$8:$P$13),0)</f>
        <v>0</v>
      </c>
      <c r="V57" s="4">
        <f ca="1">IF($B57&gt;=15,U58+LOOKUP($B57,'Ihr Altersstruktur-Check'!$C$9:$C$14,'Ihr Altersstruktur-Check'!$O$8:$O$13)/LOOKUP($B57,'Ihr Altersstruktur-Check'!$C$9:$C$14,'Ihr Altersstruktur-Check'!$P$8:$P$13),0)</f>
        <v>0</v>
      </c>
      <c r="W57" s="4">
        <f ca="1">IF($B57&gt;=15,V58+LOOKUP($B57,'Ihr Altersstruktur-Check'!$C$9:$C$14,'Ihr Altersstruktur-Check'!$O$8:$O$13)/LOOKUP($B57,'Ihr Altersstruktur-Check'!$C$9:$C$14,'Ihr Altersstruktur-Check'!$P$8:$P$13),0)</f>
        <v>0</v>
      </c>
      <c r="X57" s="4">
        <f ca="1">IF($B57&gt;=15,W58+LOOKUP($B57,'Ihr Altersstruktur-Check'!$C$9:$C$14,'Ihr Altersstruktur-Check'!$O$8:$O$13)/LOOKUP($B57,'Ihr Altersstruktur-Check'!$C$9:$C$14,'Ihr Altersstruktur-Check'!$P$8:$P$13),0)</f>
        <v>0</v>
      </c>
      <c r="Y57" s="4">
        <f ca="1">IF($B57&gt;=15,X58+LOOKUP($B57,'Ihr Altersstruktur-Check'!$C$9:$C$14,'Ihr Altersstruktur-Check'!$O$8:$O$13)/LOOKUP($B57,'Ihr Altersstruktur-Check'!$C$9:$C$14,'Ihr Altersstruktur-Check'!$P$8:$P$13),0)</f>
        <v>0</v>
      </c>
      <c r="Z57" s="4">
        <f ca="1">IF($B57&gt;=15,Y58+LOOKUP($B57,'Ihr Altersstruktur-Check'!$C$9:$C$14,'Ihr Altersstruktur-Check'!$O$8:$O$13)/LOOKUP($B57,'Ihr Altersstruktur-Check'!$C$9:$C$14,'Ihr Altersstruktur-Check'!$P$8:$P$13),0)</f>
        <v>0</v>
      </c>
      <c r="AA57" s="4">
        <f ca="1">IF($B57&gt;=15,Z58+LOOKUP($B57,'Ihr Altersstruktur-Check'!$C$9:$C$14,'Ihr Altersstruktur-Check'!$O$8:$O$13)/LOOKUP($B57,'Ihr Altersstruktur-Check'!$C$9:$C$14,'Ihr Altersstruktur-Check'!$P$8:$P$13),0)</f>
        <v>0</v>
      </c>
      <c r="AB57" s="4">
        <f ca="1">IF($B57&gt;=15,AA58+LOOKUP($B57,'Ihr Altersstruktur-Check'!$C$9:$C$14,'Ihr Altersstruktur-Check'!$O$8:$O$13)/LOOKUP($B57,'Ihr Altersstruktur-Check'!$C$9:$C$14,'Ihr Altersstruktur-Check'!$P$8:$P$13),0)</f>
        <v>0</v>
      </c>
      <c r="AC57" s="4">
        <f ca="1">IF($B57&gt;=15,AB58+LOOKUP($B57,'Ihr Altersstruktur-Check'!$C$9:$C$14,'Ihr Altersstruktur-Check'!$O$8:$O$13)/LOOKUP($B57,'Ihr Altersstruktur-Check'!$C$9:$C$14,'Ihr Altersstruktur-Check'!$P$8:$P$13),0)</f>
        <v>0</v>
      </c>
      <c r="AD57" s="4">
        <f ca="1">IF($B57&gt;=15,AC58+LOOKUP($B57,'Ihr Altersstruktur-Check'!$C$9:$C$14,'Ihr Altersstruktur-Check'!$O$8:$O$13)/LOOKUP($B57,'Ihr Altersstruktur-Check'!$C$9:$C$14,'Ihr Altersstruktur-Check'!$P$8:$P$13),0)</f>
        <v>0</v>
      </c>
      <c r="AE57" s="4">
        <f ca="1">IF($B57&gt;=15,AD58+LOOKUP($B57,'Ihr Altersstruktur-Check'!$C$9:$C$14,'Ihr Altersstruktur-Check'!$O$8:$O$13)/LOOKUP($B57,'Ihr Altersstruktur-Check'!$C$9:$C$14,'Ihr Altersstruktur-Check'!$P$8:$P$13),0)</f>
        <v>0</v>
      </c>
      <c r="AF57" s="4">
        <f ca="1">IF($B57&gt;=15,AE58+LOOKUP($B57,'Ihr Altersstruktur-Check'!$C$9:$C$14,'Ihr Altersstruktur-Check'!$O$8:$O$13)/LOOKUP($B57,'Ihr Altersstruktur-Check'!$C$9:$C$14,'Ihr Altersstruktur-Check'!$P$8:$P$13),0)</f>
        <v>0</v>
      </c>
      <c r="AG57" s="4">
        <f ca="1">IF($B57&gt;=15,AF58+LOOKUP($B57,'Ihr Altersstruktur-Check'!$C$9:$C$14,'Ihr Altersstruktur-Check'!$O$8:$O$13)/LOOKUP($B57,'Ihr Altersstruktur-Check'!$C$9:$C$14,'Ihr Altersstruktur-Check'!$P$8:$P$13),0)</f>
        <v>0</v>
      </c>
      <c r="AH57" s="4">
        <f ca="1">IF($B57&gt;=15,AG58+LOOKUP($B57,'Ihr Altersstruktur-Check'!$C$9:$C$14,'Ihr Altersstruktur-Check'!$O$8:$O$13)/LOOKUP($B57,'Ihr Altersstruktur-Check'!$C$9:$C$14,'Ihr Altersstruktur-Check'!$P$8:$P$13),0)</f>
        <v>0</v>
      </c>
      <c r="AI57" s="4">
        <f ca="1">IF($B57&gt;=15,AH58+LOOKUP($B57,'Ihr Altersstruktur-Check'!$C$9:$C$14,'Ihr Altersstruktur-Check'!$O$8:$O$13)/LOOKUP($B57,'Ihr Altersstruktur-Check'!$C$9:$C$14,'Ihr Altersstruktur-Check'!$P$8:$P$13),0)</f>
        <v>0</v>
      </c>
      <c r="AJ57" s="4">
        <f ca="1">IF($B57&gt;=15,AI58+LOOKUP($B57,'Ihr Altersstruktur-Check'!$C$9:$C$14,'Ihr Altersstruktur-Check'!$O$8:$O$13)/LOOKUP($B57,'Ihr Altersstruktur-Check'!$C$9:$C$14,'Ihr Altersstruktur-Check'!$P$8:$P$13),0)</f>
        <v>0</v>
      </c>
      <c r="AK57" s="4">
        <f ca="1">IF($B57&gt;=15,AJ58+LOOKUP($B57,'Ihr Altersstruktur-Check'!$C$9:$C$14,'Ihr Altersstruktur-Check'!$O$8:$O$13)/LOOKUP($B57,'Ihr Altersstruktur-Check'!$C$9:$C$14,'Ihr Altersstruktur-Check'!$P$8:$P$13),0)</f>
        <v>0</v>
      </c>
      <c r="AL57" s="4">
        <f ca="1">IF($B57&gt;=15,AK58+LOOKUP($B57,'Ihr Altersstruktur-Check'!$C$9:$C$14,'Ihr Altersstruktur-Check'!$O$8:$O$13)/LOOKUP($B57,'Ihr Altersstruktur-Check'!$C$9:$C$14,'Ihr Altersstruktur-Check'!$P$8:$P$13),0)</f>
        <v>0</v>
      </c>
      <c r="AM57" s="4">
        <f ca="1">IF($B57&gt;=15,AL58+LOOKUP($B57,'Ihr Altersstruktur-Check'!$C$9:$C$14,'Ihr Altersstruktur-Check'!$O$8:$O$13)/LOOKUP($B57,'Ihr Altersstruktur-Check'!$C$9:$C$14,'Ihr Altersstruktur-Check'!$P$8:$P$13),0)</f>
        <v>0</v>
      </c>
      <c r="AN57" s="4">
        <f ca="1">IF($B57&gt;=15,AM58+LOOKUP($B57,'Ihr Altersstruktur-Check'!$C$9:$C$14,'Ihr Altersstruktur-Check'!$O$8:$O$13)/LOOKUP($B57,'Ihr Altersstruktur-Check'!$C$9:$C$14,'Ihr Altersstruktur-Check'!$P$8:$P$13),0)</f>
        <v>0</v>
      </c>
      <c r="AO57" s="4">
        <f ca="1">IF($B57&gt;=15,AN58+LOOKUP($B57,'Ihr Altersstruktur-Check'!$C$9:$C$14,'Ihr Altersstruktur-Check'!$O$8:$O$13)/LOOKUP($B57,'Ihr Altersstruktur-Check'!$C$9:$C$14,'Ihr Altersstruktur-Check'!$P$8:$P$13),0)</f>
        <v>0</v>
      </c>
      <c r="AP57" s="4">
        <f ca="1">IF($B57&gt;=15,AO58+LOOKUP($B57,'Ihr Altersstruktur-Check'!$C$9:$C$14,'Ihr Altersstruktur-Check'!$O$8:$O$13)/LOOKUP($B57,'Ihr Altersstruktur-Check'!$C$9:$C$14,'Ihr Altersstruktur-Check'!$P$8:$P$13),0)</f>
        <v>0</v>
      </c>
      <c r="AQ57" s="4">
        <f ca="1">IF($B57&gt;=15,AP58+LOOKUP($B57,'Ihr Altersstruktur-Check'!$C$9:$C$14,'Ihr Altersstruktur-Check'!$O$8:$O$13)/LOOKUP($B57,'Ihr Altersstruktur-Check'!$C$9:$C$14,'Ihr Altersstruktur-Check'!$P$8:$P$13),0)</f>
        <v>0</v>
      </c>
      <c r="AR57" s="4">
        <f ca="1">IF($B57&gt;=15,AQ58+LOOKUP($B57,'Ihr Altersstruktur-Check'!$C$9:$C$14,'Ihr Altersstruktur-Check'!$O$8:$O$13)/LOOKUP($B57,'Ihr Altersstruktur-Check'!$C$9:$C$14,'Ihr Altersstruktur-Check'!$P$8:$P$13),0)</f>
        <v>0</v>
      </c>
      <c r="AS57" s="4">
        <f ca="1">IF($B57&gt;=15,AR58+LOOKUP($B57,'Ihr Altersstruktur-Check'!$C$9:$C$14,'Ihr Altersstruktur-Check'!$O$8:$O$13)/LOOKUP($B57,'Ihr Altersstruktur-Check'!$C$9:$C$14,'Ihr Altersstruktur-Check'!$P$8:$P$13),0)</f>
        <v>0</v>
      </c>
      <c r="AT57" s="4">
        <f ca="1">IF($B57&gt;=15,AS58+LOOKUP($B57,'Ihr Altersstruktur-Check'!$C$9:$C$14,'Ihr Altersstruktur-Check'!$O$8:$O$13)/LOOKUP($B57,'Ihr Altersstruktur-Check'!$C$9:$C$14,'Ihr Altersstruktur-Check'!$P$8:$P$13),0)</f>
        <v>0</v>
      </c>
      <c r="AU57" s="4">
        <f ca="1">IF($B57&gt;=15,AT58+LOOKUP($B57,'Ihr Altersstruktur-Check'!$C$9:$C$14,'Ihr Altersstruktur-Check'!$O$8:$O$13)/LOOKUP($B57,'Ihr Altersstruktur-Check'!$C$9:$C$14,'Ihr Altersstruktur-Check'!$P$8:$P$13),0)</f>
        <v>0</v>
      </c>
      <c r="AV57" s="4">
        <f ca="1">IF($B57&gt;=15,AU58+LOOKUP($B57,'Ihr Altersstruktur-Check'!$C$9:$C$14,'Ihr Altersstruktur-Check'!$O$8:$O$13)/LOOKUP($B57,'Ihr Altersstruktur-Check'!$C$9:$C$14,'Ihr Altersstruktur-Check'!$P$8:$P$13),0)</f>
        <v>0</v>
      </c>
      <c r="AW57" s="4">
        <f ca="1">IF($B57&gt;=15,AV58+LOOKUP($B57,'Ihr Altersstruktur-Check'!$C$9:$C$14,'Ihr Altersstruktur-Check'!$O$8:$O$13)/LOOKUP($B57,'Ihr Altersstruktur-Check'!$C$9:$C$14,'Ihr Altersstruktur-Check'!$P$8:$P$13),0)</f>
        <v>0</v>
      </c>
      <c r="AX57" s="4">
        <f ca="1">IF($B57&gt;=15,AW58+LOOKUP($B57,'Ihr Altersstruktur-Check'!$C$9:$C$14,'Ihr Altersstruktur-Check'!$O$8:$O$13)/LOOKUP($B57,'Ihr Altersstruktur-Check'!$C$9:$C$14,'Ihr Altersstruktur-Check'!$P$8:$P$13),0)</f>
        <v>0</v>
      </c>
      <c r="AY57" s="4">
        <f ca="1">IF($B57&gt;=15,AX58+LOOKUP($B57,'Ihr Altersstruktur-Check'!$C$9:$C$14,'Ihr Altersstruktur-Check'!$O$8:$O$13)/LOOKUP($B57,'Ihr Altersstruktur-Check'!$C$9:$C$14,'Ihr Altersstruktur-Check'!$P$8:$P$13),0)</f>
        <v>0</v>
      </c>
      <c r="AZ57" s="4">
        <f ca="1">IF($B57&gt;=15,AY58+LOOKUP($B57,'Ihr Altersstruktur-Check'!$C$9:$C$14,'Ihr Altersstruktur-Check'!$O$8:$O$13)/LOOKUP($B57,'Ihr Altersstruktur-Check'!$C$9:$C$14,'Ihr Altersstruktur-Check'!$P$8:$P$13),0)</f>
        <v>0</v>
      </c>
      <c r="BA57" s="4">
        <f ca="1">IF($B57&gt;=15,AZ58+LOOKUP($B57,'Ihr Altersstruktur-Check'!$C$9:$C$14,'Ihr Altersstruktur-Check'!$O$8:$O$13)/LOOKUP($B57,'Ihr Altersstruktur-Check'!$C$9:$C$14,'Ihr Altersstruktur-Check'!$P$8:$P$13),0)</f>
        <v>0</v>
      </c>
      <c r="BB57" s="4">
        <f ca="1">IF($B57&gt;=15,BA58+LOOKUP($B57,'Ihr Altersstruktur-Check'!$C$9:$C$14,'Ihr Altersstruktur-Check'!$O$8:$O$13)/LOOKUP($B57,'Ihr Altersstruktur-Check'!$C$9:$C$14,'Ihr Altersstruktur-Check'!$P$8:$P$13),0)</f>
        <v>0</v>
      </c>
      <c r="BC57" s="4">
        <f ca="1">IF($B57&gt;=15,BB58+LOOKUP($B57,'Ihr Altersstruktur-Check'!$C$9:$C$14,'Ihr Altersstruktur-Check'!$O$8:$O$13)/LOOKUP($B57,'Ihr Altersstruktur-Check'!$C$9:$C$14,'Ihr Altersstruktur-Check'!$P$8:$P$13),0)</f>
        <v>0</v>
      </c>
      <c r="BD57" s="4">
        <f ca="1">IF($B57&gt;=15,BC58+LOOKUP($B57,'Ihr Altersstruktur-Check'!$C$9:$C$14,'Ihr Altersstruktur-Check'!$O$8:$O$13)/LOOKUP($B57,'Ihr Altersstruktur-Check'!$C$9:$C$14,'Ihr Altersstruktur-Check'!$P$8:$P$13),0)</f>
        <v>0</v>
      </c>
      <c r="BE57" s="4">
        <f ca="1">IF($B57&gt;=15,BD58+LOOKUP($B57,'Ihr Altersstruktur-Check'!$C$9:$C$14,'Ihr Altersstruktur-Check'!$O$8:$O$13)/LOOKUP($B57,'Ihr Altersstruktur-Check'!$C$9:$C$14,'Ihr Altersstruktur-Check'!$P$8:$P$13),0)</f>
        <v>0</v>
      </c>
      <c r="BF57" s="4"/>
      <c r="BG57" s="4"/>
    </row>
    <row r="58" spans="1:59" x14ac:dyDescent="0.25">
      <c r="A58">
        <v>1997</v>
      </c>
      <c r="B58">
        <f t="shared" ca="1" si="14"/>
        <v>23</v>
      </c>
      <c r="C58" s="4">
        <f>'Ihr Demografie-Check'!D13</f>
        <v>0</v>
      </c>
      <c r="D58" s="4">
        <f ca="1">IF($B58&gt;=15,C59+LOOKUP($B58,'Ihr Altersstruktur-Check'!$C$9:$C$14,'Ihr Altersstruktur-Check'!$O$8:$O$13)/LOOKUP($B58,'Ihr Altersstruktur-Check'!$C$9:$C$14,'Ihr Altersstruktur-Check'!$P$8:$P$13),0)</f>
        <v>0</v>
      </c>
      <c r="E58" s="4">
        <f ca="1">IF($B58&gt;=15,D59+LOOKUP($B58,'Ihr Altersstruktur-Check'!$C$9:$C$14,'Ihr Altersstruktur-Check'!$O$8:$O$13)/LOOKUP($B58,'Ihr Altersstruktur-Check'!$C$9:$C$14,'Ihr Altersstruktur-Check'!$P$8:$P$13),0)</f>
        <v>0</v>
      </c>
      <c r="F58" s="4">
        <f ca="1">IF($B58&gt;=15,E59+LOOKUP($B58,'Ihr Altersstruktur-Check'!$C$9:$C$14,'Ihr Altersstruktur-Check'!$O$8:$O$13)/LOOKUP($B58,'Ihr Altersstruktur-Check'!$C$9:$C$14,'Ihr Altersstruktur-Check'!$P$8:$P$13),0)</f>
        <v>0</v>
      </c>
      <c r="G58" s="4">
        <f ca="1">IF($B58&gt;=15,F59+LOOKUP($B58,'Ihr Altersstruktur-Check'!$C$9:$C$14,'Ihr Altersstruktur-Check'!$O$8:$O$13)/LOOKUP($B58,'Ihr Altersstruktur-Check'!$C$9:$C$14,'Ihr Altersstruktur-Check'!$P$8:$P$13),0)</f>
        <v>0</v>
      </c>
      <c r="H58" s="4">
        <f ca="1">IF($B58&gt;=15,G59+LOOKUP($B58,'Ihr Altersstruktur-Check'!$C$9:$C$14,'Ihr Altersstruktur-Check'!$O$8:$O$13)/LOOKUP($B58,'Ihr Altersstruktur-Check'!$C$9:$C$14,'Ihr Altersstruktur-Check'!$P$8:$P$13),0)</f>
        <v>2</v>
      </c>
      <c r="I58" s="4">
        <f ca="1">IF($B58&gt;=15,H59+LOOKUP($B58,'Ihr Altersstruktur-Check'!$C$9:$C$14,'Ihr Altersstruktur-Check'!$O$8:$O$13)/LOOKUP($B58,'Ihr Altersstruktur-Check'!$C$9:$C$14,'Ihr Altersstruktur-Check'!$P$8:$P$13),0)</f>
        <v>0</v>
      </c>
      <c r="J58" s="4">
        <f ca="1">IF($B58&gt;=15,I59+LOOKUP($B58,'Ihr Altersstruktur-Check'!$C$9:$C$14,'Ihr Altersstruktur-Check'!$O$8:$O$13)/LOOKUP($B58,'Ihr Altersstruktur-Check'!$C$9:$C$14,'Ihr Altersstruktur-Check'!$P$8:$P$13),0)</f>
        <v>0</v>
      </c>
      <c r="K58" s="4">
        <f ca="1">IF($B58&gt;=15,J59+LOOKUP($B58,'Ihr Altersstruktur-Check'!$C$9:$C$14,'Ihr Altersstruktur-Check'!$O$8:$O$13)/LOOKUP($B58,'Ihr Altersstruktur-Check'!$C$9:$C$14,'Ihr Altersstruktur-Check'!$P$8:$P$13),0)</f>
        <v>5</v>
      </c>
      <c r="L58" s="4">
        <f ca="1">IF($B58&gt;=15,K59+LOOKUP($B58,'Ihr Altersstruktur-Check'!$C$9:$C$14,'Ihr Altersstruktur-Check'!$O$8:$O$13)/LOOKUP($B58,'Ihr Altersstruktur-Check'!$C$9:$C$14,'Ihr Altersstruktur-Check'!$P$8:$P$13),0)</f>
        <v>0</v>
      </c>
      <c r="M58" s="4">
        <f ca="1">IF($B58&gt;=15,L59+LOOKUP($B58,'Ihr Altersstruktur-Check'!$C$9:$C$14,'Ihr Altersstruktur-Check'!$O$8:$O$13)/LOOKUP($B58,'Ihr Altersstruktur-Check'!$C$9:$C$14,'Ihr Altersstruktur-Check'!$P$8:$P$13),0)</f>
        <v>0</v>
      </c>
      <c r="N58" s="4">
        <f ca="1">IF($B58&gt;=15,M59+LOOKUP($B58,'Ihr Altersstruktur-Check'!$C$9:$C$14,'Ihr Altersstruktur-Check'!$O$8:$O$13)/LOOKUP($B58,'Ihr Altersstruktur-Check'!$C$9:$C$14,'Ihr Altersstruktur-Check'!$P$8:$P$13),0)</f>
        <v>0</v>
      </c>
      <c r="O58" s="4">
        <f ca="1">IF($B58&gt;=15,N59+LOOKUP($B58,'Ihr Altersstruktur-Check'!$C$9:$C$14,'Ihr Altersstruktur-Check'!$O$8:$O$13)/LOOKUP($B58,'Ihr Altersstruktur-Check'!$C$9:$C$14,'Ihr Altersstruktur-Check'!$P$8:$P$13),0)</f>
        <v>0</v>
      </c>
      <c r="P58" s="4">
        <f ca="1">IF($B58&gt;=15,O59+LOOKUP($B58,'Ihr Altersstruktur-Check'!$C$9:$C$14,'Ihr Altersstruktur-Check'!$O$8:$O$13)/LOOKUP($B58,'Ihr Altersstruktur-Check'!$C$9:$C$14,'Ihr Altersstruktur-Check'!$P$8:$P$13),0)</f>
        <v>0</v>
      </c>
      <c r="Q58" s="4">
        <f ca="1">IF($B58&gt;=15,P59+LOOKUP($B58,'Ihr Altersstruktur-Check'!$C$9:$C$14,'Ihr Altersstruktur-Check'!$O$8:$O$13)/LOOKUP($B58,'Ihr Altersstruktur-Check'!$C$9:$C$14,'Ihr Altersstruktur-Check'!$P$8:$P$13),0)</f>
        <v>0</v>
      </c>
      <c r="R58" s="4">
        <f ca="1">IF($B58&gt;=15,Q59+LOOKUP($B58,'Ihr Altersstruktur-Check'!$C$9:$C$14,'Ihr Altersstruktur-Check'!$O$8:$O$13)/LOOKUP($B58,'Ihr Altersstruktur-Check'!$C$9:$C$14,'Ihr Altersstruktur-Check'!$P$8:$P$13),0)</f>
        <v>0</v>
      </c>
      <c r="S58" s="4">
        <f ca="1">IF($B58&gt;=15,R59+LOOKUP($B58,'Ihr Altersstruktur-Check'!$C$9:$C$14,'Ihr Altersstruktur-Check'!$O$8:$O$13)/LOOKUP($B58,'Ihr Altersstruktur-Check'!$C$9:$C$14,'Ihr Altersstruktur-Check'!$P$8:$P$13),0)</f>
        <v>0</v>
      </c>
      <c r="T58" s="4">
        <f ca="1">IF($B58&gt;=15,S59+LOOKUP($B58,'Ihr Altersstruktur-Check'!$C$9:$C$14,'Ihr Altersstruktur-Check'!$O$8:$O$13)/LOOKUP($B58,'Ihr Altersstruktur-Check'!$C$9:$C$14,'Ihr Altersstruktur-Check'!$P$8:$P$13),0)</f>
        <v>0</v>
      </c>
      <c r="U58" s="4">
        <f ca="1">IF($B58&gt;=15,T59+LOOKUP($B58,'Ihr Altersstruktur-Check'!$C$9:$C$14,'Ihr Altersstruktur-Check'!$O$8:$O$13)/LOOKUP($B58,'Ihr Altersstruktur-Check'!$C$9:$C$14,'Ihr Altersstruktur-Check'!$P$8:$P$13),0)</f>
        <v>0</v>
      </c>
      <c r="V58" s="4">
        <f ca="1">IF($B58&gt;=15,U59+LOOKUP($B58,'Ihr Altersstruktur-Check'!$C$9:$C$14,'Ihr Altersstruktur-Check'!$O$8:$O$13)/LOOKUP($B58,'Ihr Altersstruktur-Check'!$C$9:$C$14,'Ihr Altersstruktur-Check'!$P$8:$P$13),0)</f>
        <v>0</v>
      </c>
      <c r="W58" s="4">
        <f ca="1">IF($B58&gt;=15,V59+LOOKUP($B58,'Ihr Altersstruktur-Check'!$C$9:$C$14,'Ihr Altersstruktur-Check'!$O$8:$O$13)/LOOKUP($B58,'Ihr Altersstruktur-Check'!$C$9:$C$14,'Ihr Altersstruktur-Check'!$P$8:$P$13),0)</f>
        <v>0</v>
      </c>
      <c r="X58" s="4">
        <f ca="1">IF($B58&gt;=15,W59+LOOKUP($B58,'Ihr Altersstruktur-Check'!$C$9:$C$14,'Ihr Altersstruktur-Check'!$O$8:$O$13)/LOOKUP($B58,'Ihr Altersstruktur-Check'!$C$9:$C$14,'Ihr Altersstruktur-Check'!$P$8:$P$13),0)</f>
        <v>0</v>
      </c>
      <c r="Y58" s="4">
        <f ca="1">IF($B58&gt;=15,X59+LOOKUP($B58,'Ihr Altersstruktur-Check'!$C$9:$C$14,'Ihr Altersstruktur-Check'!$O$8:$O$13)/LOOKUP($B58,'Ihr Altersstruktur-Check'!$C$9:$C$14,'Ihr Altersstruktur-Check'!$P$8:$P$13),0)</f>
        <v>0</v>
      </c>
      <c r="Z58" s="4">
        <f ca="1">IF($B58&gt;=15,Y59+LOOKUP($B58,'Ihr Altersstruktur-Check'!$C$9:$C$14,'Ihr Altersstruktur-Check'!$O$8:$O$13)/LOOKUP($B58,'Ihr Altersstruktur-Check'!$C$9:$C$14,'Ihr Altersstruktur-Check'!$P$8:$P$13),0)</f>
        <v>0</v>
      </c>
      <c r="AA58" s="4">
        <f ca="1">IF($B58&gt;=15,Z59+LOOKUP($B58,'Ihr Altersstruktur-Check'!$C$9:$C$14,'Ihr Altersstruktur-Check'!$O$8:$O$13)/LOOKUP($B58,'Ihr Altersstruktur-Check'!$C$9:$C$14,'Ihr Altersstruktur-Check'!$P$8:$P$13),0)</f>
        <v>0</v>
      </c>
      <c r="AB58" s="4">
        <f ca="1">IF($B58&gt;=15,AA59+LOOKUP($B58,'Ihr Altersstruktur-Check'!$C$9:$C$14,'Ihr Altersstruktur-Check'!$O$8:$O$13)/LOOKUP($B58,'Ihr Altersstruktur-Check'!$C$9:$C$14,'Ihr Altersstruktur-Check'!$P$8:$P$13),0)</f>
        <v>0</v>
      </c>
      <c r="AC58" s="4">
        <f ca="1">IF($B58&gt;=15,AB59+LOOKUP($B58,'Ihr Altersstruktur-Check'!$C$9:$C$14,'Ihr Altersstruktur-Check'!$O$8:$O$13)/LOOKUP($B58,'Ihr Altersstruktur-Check'!$C$9:$C$14,'Ihr Altersstruktur-Check'!$P$8:$P$13),0)</f>
        <v>0</v>
      </c>
      <c r="AD58" s="4">
        <f ca="1">IF($B58&gt;=15,AC59+LOOKUP($B58,'Ihr Altersstruktur-Check'!$C$9:$C$14,'Ihr Altersstruktur-Check'!$O$8:$O$13)/LOOKUP($B58,'Ihr Altersstruktur-Check'!$C$9:$C$14,'Ihr Altersstruktur-Check'!$P$8:$P$13),0)</f>
        <v>0</v>
      </c>
      <c r="AE58" s="4">
        <f ca="1">IF($B58&gt;=15,AD59+LOOKUP($B58,'Ihr Altersstruktur-Check'!$C$9:$C$14,'Ihr Altersstruktur-Check'!$O$8:$O$13)/LOOKUP($B58,'Ihr Altersstruktur-Check'!$C$9:$C$14,'Ihr Altersstruktur-Check'!$P$8:$P$13),0)</f>
        <v>0</v>
      </c>
      <c r="AF58" s="4">
        <f ca="1">IF($B58&gt;=15,AE59+LOOKUP($B58,'Ihr Altersstruktur-Check'!$C$9:$C$14,'Ihr Altersstruktur-Check'!$O$8:$O$13)/LOOKUP($B58,'Ihr Altersstruktur-Check'!$C$9:$C$14,'Ihr Altersstruktur-Check'!$P$8:$P$13),0)</f>
        <v>0</v>
      </c>
      <c r="AG58" s="4">
        <f ca="1">IF($B58&gt;=15,AF59+LOOKUP($B58,'Ihr Altersstruktur-Check'!$C$9:$C$14,'Ihr Altersstruktur-Check'!$O$8:$O$13)/LOOKUP($B58,'Ihr Altersstruktur-Check'!$C$9:$C$14,'Ihr Altersstruktur-Check'!$P$8:$P$13),0)</f>
        <v>0</v>
      </c>
      <c r="AH58" s="4">
        <f ca="1">IF($B58&gt;=15,AG59+LOOKUP($B58,'Ihr Altersstruktur-Check'!$C$9:$C$14,'Ihr Altersstruktur-Check'!$O$8:$O$13)/LOOKUP($B58,'Ihr Altersstruktur-Check'!$C$9:$C$14,'Ihr Altersstruktur-Check'!$P$8:$P$13),0)</f>
        <v>0</v>
      </c>
      <c r="AI58" s="4">
        <f ca="1">IF($B58&gt;=15,AH59+LOOKUP($B58,'Ihr Altersstruktur-Check'!$C$9:$C$14,'Ihr Altersstruktur-Check'!$O$8:$O$13)/LOOKUP($B58,'Ihr Altersstruktur-Check'!$C$9:$C$14,'Ihr Altersstruktur-Check'!$P$8:$P$13),0)</f>
        <v>0</v>
      </c>
      <c r="AJ58" s="4">
        <f ca="1">IF($B58&gt;=15,AI59+LOOKUP($B58,'Ihr Altersstruktur-Check'!$C$9:$C$14,'Ihr Altersstruktur-Check'!$O$8:$O$13)/LOOKUP($B58,'Ihr Altersstruktur-Check'!$C$9:$C$14,'Ihr Altersstruktur-Check'!$P$8:$P$13),0)</f>
        <v>0</v>
      </c>
      <c r="AK58" s="4">
        <f ca="1">IF($B58&gt;=15,AJ59+LOOKUP($B58,'Ihr Altersstruktur-Check'!$C$9:$C$14,'Ihr Altersstruktur-Check'!$O$8:$O$13)/LOOKUP($B58,'Ihr Altersstruktur-Check'!$C$9:$C$14,'Ihr Altersstruktur-Check'!$P$8:$P$13),0)</f>
        <v>0</v>
      </c>
      <c r="AL58" s="4">
        <f ca="1">IF($B58&gt;=15,AK59+LOOKUP($B58,'Ihr Altersstruktur-Check'!$C$9:$C$14,'Ihr Altersstruktur-Check'!$O$8:$O$13)/LOOKUP($B58,'Ihr Altersstruktur-Check'!$C$9:$C$14,'Ihr Altersstruktur-Check'!$P$8:$P$13),0)</f>
        <v>0</v>
      </c>
      <c r="AM58" s="4">
        <f ca="1">IF($B58&gt;=15,AL59+LOOKUP($B58,'Ihr Altersstruktur-Check'!$C$9:$C$14,'Ihr Altersstruktur-Check'!$O$8:$O$13)/LOOKUP($B58,'Ihr Altersstruktur-Check'!$C$9:$C$14,'Ihr Altersstruktur-Check'!$P$8:$P$13),0)</f>
        <v>0</v>
      </c>
      <c r="AN58" s="4">
        <f ca="1">IF($B58&gt;=15,AM59+LOOKUP($B58,'Ihr Altersstruktur-Check'!$C$9:$C$14,'Ihr Altersstruktur-Check'!$O$8:$O$13)/LOOKUP($B58,'Ihr Altersstruktur-Check'!$C$9:$C$14,'Ihr Altersstruktur-Check'!$P$8:$P$13),0)</f>
        <v>0</v>
      </c>
      <c r="AO58" s="4">
        <f ca="1">IF($B58&gt;=15,AN59+LOOKUP($B58,'Ihr Altersstruktur-Check'!$C$9:$C$14,'Ihr Altersstruktur-Check'!$O$8:$O$13)/LOOKUP($B58,'Ihr Altersstruktur-Check'!$C$9:$C$14,'Ihr Altersstruktur-Check'!$P$8:$P$13),0)</f>
        <v>0</v>
      </c>
      <c r="AP58" s="4">
        <f ca="1">IF($B58&gt;=15,AO59+LOOKUP($B58,'Ihr Altersstruktur-Check'!$C$9:$C$14,'Ihr Altersstruktur-Check'!$O$8:$O$13)/LOOKUP($B58,'Ihr Altersstruktur-Check'!$C$9:$C$14,'Ihr Altersstruktur-Check'!$P$8:$P$13),0)</f>
        <v>0</v>
      </c>
      <c r="AQ58" s="4">
        <f ca="1">IF($B58&gt;=15,AP59+LOOKUP($B58,'Ihr Altersstruktur-Check'!$C$9:$C$14,'Ihr Altersstruktur-Check'!$O$8:$O$13)/LOOKUP($B58,'Ihr Altersstruktur-Check'!$C$9:$C$14,'Ihr Altersstruktur-Check'!$P$8:$P$13),0)</f>
        <v>0</v>
      </c>
      <c r="AR58" s="4">
        <f ca="1">IF($B58&gt;=15,AQ59+LOOKUP($B58,'Ihr Altersstruktur-Check'!$C$9:$C$14,'Ihr Altersstruktur-Check'!$O$8:$O$13)/LOOKUP($B58,'Ihr Altersstruktur-Check'!$C$9:$C$14,'Ihr Altersstruktur-Check'!$P$8:$P$13),0)</f>
        <v>0</v>
      </c>
      <c r="AS58" s="4">
        <f ca="1">IF($B58&gt;=15,AR59+LOOKUP($B58,'Ihr Altersstruktur-Check'!$C$9:$C$14,'Ihr Altersstruktur-Check'!$O$8:$O$13)/LOOKUP($B58,'Ihr Altersstruktur-Check'!$C$9:$C$14,'Ihr Altersstruktur-Check'!$P$8:$P$13),0)</f>
        <v>0</v>
      </c>
      <c r="AT58" s="4">
        <f ca="1">IF($B58&gt;=15,AS59+LOOKUP($B58,'Ihr Altersstruktur-Check'!$C$9:$C$14,'Ihr Altersstruktur-Check'!$O$8:$O$13)/LOOKUP($B58,'Ihr Altersstruktur-Check'!$C$9:$C$14,'Ihr Altersstruktur-Check'!$P$8:$P$13),0)</f>
        <v>0</v>
      </c>
      <c r="AU58" s="4">
        <f ca="1">IF($B58&gt;=15,AT59+LOOKUP($B58,'Ihr Altersstruktur-Check'!$C$9:$C$14,'Ihr Altersstruktur-Check'!$O$8:$O$13)/LOOKUP($B58,'Ihr Altersstruktur-Check'!$C$9:$C$14,'Ihr Altersstruktur-Check'!$P$8:$P$13),0)</f>
        <v>0</v>
      </c>
      <c r="AV58" s="4">
        <f ca="1">IF($B58&gt;=15,AU59+LOOKUP($B58,'Ihr Altersstruktur-Check'!$C$9:$C$14,'Ihr Altersstruktur-Check'!$O$8:$O$13)/LOOKUP($B58,'Ihr Altersstruktur-Check'!$C$9:$C$14,'Ihr Altersstruktur-Check'!$P$8:$P$13),0)</f>
        <v>0</v>
      </c>
      <c r="AW58" s="4">
        <f ca="1">IF($B58&gt;=15,AV59+LOOKUP($B58,'Ihr Altersstruktur-Check'!$C$9:$C$14,'Ihr Altersstruktur-Check'!$O$8:$O$13)/LOOKUP($B58,'Ihr Altersstruktur-Check'!$C$9:$C$14,'Ihr Altersstruktur-Check'!$P$8:$P$13),0)</f>
        <v>0</v>
      </c>
      <c r="AX58" s="4">
        <f ca="1">IF($B58&gt;=15,AW59+LOOKUP($B58,'Ihr Altersstruktur-Check'!$C$9:$C$14,'Ihr Altersstruktur-Check'!$O$8:$O$13)/LOOKUP($B58,'Ihr Altersstruktur-Check'!$C$9:$C$14,'Ihr Altersstruktur-Check'!$P$8:$P$13),0)</f>
        <v>0</v>
      </c>
      <c r="AY58" s="4">
        <f ca="1">IF($B58&gt;=15,AX59+LOOKUP($B58,'Ihr Altersstruktur-Check'!$C$9:$C$14,'Ihr Altersstruktur-Check'!$O$8:$O$13)/LOOKUP($B58,'Ihr Altersstruktur-Check'!$C$9:$C$14,'Ihr Altersstruktur-Check'!$P$8:$P$13),0)</f>
        <v>0</v>
      </c>
      <c r="AZ58" s="4">
        <f ca="1">IF($B58&gt;=15,AY59+LOOKUP($B58,'Ihr Altersstruktur-Check'!$C$9:$C$14,'Ihr Altersstruktur-Check'!$O$8:$O$13)/LOOKUP($B58,'Ihr Altersstruktur-Check'!$C$9:$C$14,'Ihr Altersstruktur-Check'!$P$8:$P$13),0)</f>
        <v>0</v>
      </c>
      <c r="BA58" s="4">
        <f ca="1">IF($B58&gt;=15,AZ59+LOOKUP($B58,'Ihr Altersstruktur-Check'!$C$9:$C$14,'Ihr Altersstruktur-Check'!$O$8:$O$13)/LOOKUP($B58,'Ihr Altersstruktur-Check'!$C$9:$C$14,'Ihr Altersstruktur-Check'!$P$8:$P$13),0)</f>
        <v>0</v>
      </c>
      <c r="BB58" s="4">
        <f ca="1">IF($B58&gt;=15,BA59+LOOKUP($B58,'Ihr Altersstruktur-Check'!$C$9:$C$14,'Ihr Altersstruktur-Check'!$O$8:$O$13)/LOOKUP($B58,'Ihr Altersstruktur-Check'!$C$9:$C$14,'Ihr Altersstruktur-Check'!$P$8:$P$13),0)</f>
        <v>0</v>
      </c>
      <c r="BC58" s="4">
        <f ca="1">IF($B58&gt;=15,BB59+LOOKUP($B58,'Ihr Altersstruktur-Check'!$C$9:$C$14,'Ihr Altersstruktur-Check'!$O$8:$O$13)/LOOKUP($B58,'Ihr Altersstruktur-Check'!$C$9:$C$14,'Ihr Altersstruktur-Check'!$P$8:$P$13),0)</f>
        <v>0</v>
      </c>
      <c r="BD58" s="4">
        <f ca="1">IF($B58&gt;=15,BC59+LOOKUP($B58,'Ihr Altersstruktur-Check'!$C$9:$C$14,'Ihr Altersstruktur-Check'!$O$8:$O$13)/LOOKUP($B58,'Ihr Altersstruktur-Check'!$C$9:$C$14,'Ihr Altersstruktur-Check'!$P$8:$P$13),0)</f>
        <v>0</v>
      </c>
      <c r="BE58" s="4">
        <f ca="1">IF($B58&gt;=15,BD59+LOOKUP($B58,'Ihr Altersstruktur-Check'!$C$9:$C$14,'Ihr Altersstruktur-Check'!$O$8:$O$13)/LOOKUP($B58,'Ihr Altersstruktur-Check'!$C$9:$C$14,'Ihr Altersstruktur-Check'!$P$8:$P$13),0)</f>
        <v>0</v>
      </c>
      <c r="BF58" s="4"/>
      <c r="BG58" s="4"/>
    </row>
    <row r="59" spans="1:59" x14ac:dyDescent="0.25">
      <c r="A59">
        <v>1998</v>
      </c>
      <c r="B59">
        <f t="shared" ca="1" si="14"/>
        <v>22</v>
      </c>
      <c r="C59" s="4">
        <f>'Ihr Demografie-Check'!D12</f>
        <v>0</v>
      </c>
      <c r="D59" s="4">
        <f ca="1">IF($B59&gt;=15,C60+LOOKUP($B59,'Ihr Altersstruktur-Check'!$C$9:$C$14,'Ihr Altersstruktur-Check'!$O$8:$O$13)/LOOKUP($B59,'Ihr Altersstruktur-Check'!$C$9:$C$14,'Ihr Altersstruktur-Check'!$P$8:$P$13),0)</f>
        <v>0</v>
      </c>
      <c r="E59" s="4">
        <f ca="1">IF($B59&gt;=15,D60+LOOKUP($B59,'Ihr Altersstruktur-Check'!$C$9:$C$14,'Ihr Altersstruktur-Check'!$O$8:$O$13)/LOOKUP($B59,'Ihr Altersstruktur-Check'!$C$9:$C$14,'Ihr Altersstruktur-Check'!$P$8:$P$13),0)</f>
        <v>0</v>
      </c>
      <c r="F59" s="4">
        <f ca="1">IF($B59&gt;=15,E60+LOOKUP($B59,'Ihr Altersstruktur-Check'!$C$9:$C$14,'Ihr Altersstruktur-Check'!$O$8:$O$13)/LOOKUP($B59,'Ihr Altersstruktur-Check'!$C$9:$C$14,'Ihr Altersstruktur-Check'!$P$8:$P$13),0)</f>
        <v>0</v>
      </c>
      <c r="G59" s="4">
        <f ca="1">IF($B59&gt;=15,F60+LOOKUP($B59,'Ihr Altersstruktur-Check'!$C$9:$C$14,'Ihr Altersstruktur-Check'!$O$8:$O$13)/LOOKUP($B59,'Ihr Altersstruktur-Check'!$C$9:$C$14,'Ihr Altersstruktur-Check'!$P$8:$P$13),0)</f>
        <v>2</v>
      </c>
      <c r="H59" s="4">
        <f ca="1">IF($B59&gt;=15,G60+LOOKUP($B59,'Ihr Altersstruktur-Check'!$C$9:$C$14,'Ihr Altersstruktur-Check'!$O$8:$O$13)/LOOKUP($B59,'Ihr Altersstruktur-Check'!$C$9:$C$14,'Ihr Altersstruktur-Check'!$P$8:$P$13),0)</f>
        <v>0</v>
      </c>
      <c r="I59" s="4">
        <f ca="1">IF($B59&gt;=15,H60+LOOKUP($B59,'Ihr Altersstruktur-Check'!$C$9:$C$14,'Ihr Altersstruktur-Check'!$O$8:$O$13)/LOOKUP($B59,'Ihr Altersstruktur-Check'!$C$9:$C$14,'Ihr Altersstruktur-Check'!$P$8:$P$13),0)</f>
        <v>0</v>
      </c>
      <c r="J59" s="4">
        <f ca="1">IF($B59&gt;=15,I60+LOOKUP($B59,'Ihr Altersstruktur-Check'!$C$9:$C$14,'Ihr Altersstruktur-Check'!$O$8:$O$13)/LOOKUP($B59,'Ihr Altersstruktur-Check'!$C$9:$C$14,'Ihr Altersstruktur-Check'!$P$8:$P$13),0)</f>
        <v>5</v>
      </c>
      <c r="K59" s="4">
        <f ca="1">IF($B59&gt;=15,J60+LOOKUP($B59,'Ihr Altersstruktur-Check'!$C$9:$C$14,'Ihr Altersstruktur-Check'!$O$8:$O$13)/LOOKUP($B59,'Ihr Altersstruktur-Check'!$C$9:$C$14,'Ihr Altersstruktur-Check'!$P$8:$P$13),0)</f>
        <v>0</v>
      </c>
      <c r="L59" s="4">
        <f ca="1">IF($B59&gt;=15,K60+LOOKUP($B59,'Ihr Altersstruktur-Check'!$C$9:$C$14,'Ihr Altersstruktur-Check'!$O$8:$O$13)/LOOKUP($B59,'Ihr Altersstruktur-Check'!$C$9:$C$14,'Ihr Altersstruktur-Check'!$P$8:$P$13),0)</f>
        <v>0</v>
      </c>
      <c r="M59" s="4">
        <f ca="1">IF($B59&gt;=15,L60+LOOKUP($B59,'Ihr Altersstruktur-Check'!$C$9:$C$14,'Ihr Altersstruktur-Check'!$O$8:$O$13)/LOOKUP($B59,'Ihr Altersstruktur-Check'!$C$9:$C$14,'Ihr Altersstruktur-Check'!$P$8:$P$13),0)</f>
        <v>0</v>
      </c>
      <c r="N59" s="4">
        <f ca="1">IF($B59&gt;=15,M60+LOOKUP($B59,'Ihr Altersstruktur-Check'!$C$9:$C$14,'Ihr Altersstruktur-Check'!$O$8:$O$13)/LOOKUP($B59,'Ihr Altersstruktur-Check'!$C$9:$C$14,'Ihr Altersstruktur-Check'!$P$8:$P$13),0)</f>
        <v>0</v>
      </c>
      <c r="O59" s="4">
        <f ca="1">IF($B59&gt;=15,N60+LOOKUP($B59,'Ihr Altersstruktur-Check'!$C$9:$C$14,'Ihr Altersstruktur-Check'!$O$8:$O$13)/LOOKUP($B59,'Ihr Altersstruktur-Check'!$C$9:$C$14,'Ihr Altersstruktur-Check'!$P$8:$P$13),0)</f>
        <v>0</v>
      </c>
      <c r="P59" s="4">
        <f ca="1">IF($B59&gt;=15,O60+LOOKUP($B59,'Ihr Altersstruktur-Check'!$C$9:$C$14,'Ihr Altersstruktur-Check'!$O$8:$O$13)/LOOKUP($B59,'Ihr Altersstruktur-Check'!$C$9:$C$14,'Ihr Altersstruktur-Check'!$P$8:$P$13),0)</f>
        <v>0</v>
      </c>
      <c r="Q59" s="4">
        <f ca="1">IF($B59&gt;=15,P60+LOOKUP($B59,'Ihr Altersstruktur-Check'!$C$9:$C$14,'Ihr Altersstruktur-Check'!$O$8:$O$13)/LOOKUP($B59,'Ihr Altersstruktur-Check'!$C$9:$C$14,'Ihr Altersstruktur-Check'!$P$8:$P$13),0)</f>
        <v>0</v>
      </c>
      <c r="R59" s="4">
        <f ca="1">IF($B59&gt;=15,Q60+LOOKUP($B59,'Ihr Altersstruktur-Check'!$C$9:$C$14,'Ihr Altersstruktur-Check'!$O$8:$O$13)/LOOKUP($B59,'Ihr Altersstruktur-Check'!$C$9:$C$14,'Ihr Altersstruktur-Check'!$P$8:$P$13),0)</f>
        <v>0</v>
      </c>
      <c r="S59" s="4">
        <f ca="1">IF($B59&gt;=15,R60+LOOKUP($B59,'Ihr Altersstruktur-Check'!$C$9:$C$14,'Ihr Altersstruktur-Check'!$O$8:$O$13)/LOOKUP($B59,'Ihr Altersstruktur-Check'!$C$9:$C$14,'Ihr Altersstruktur-Check'!$P$8:$P$13),0)</f>
        <v>0</v>
      </c>
      <c r="T59" s="4">
        <f ca="1">IF($B59&gt;=15,S60+LOOKUP($B59,'Ihr Altersstruktur-Check'!$C$9:$C$14,'Ihr Altersstruktur-Check'!$O$8:$O$13)/LOOKUP($B59,'Ihr Altersstruktur-Check'!$C$9:$C$14,'Ihr Altersstruktur-Check'!$P$8:$P$13),0)</f>
        <v>0</v>
      </c>
      <c r="U59" s="4">
        <f ca="1">IF($B59&gt;=15,T60+LOOKUP($B59,'Ihr Altersstruktur-Check'!$C$9:$C$14,'Ihr Altersstruktur-Check'!$O$8:$O$13)/LOOKUP($B59,'Ihr Altersstruktur-Check'!$C$9:$C$14,'Ihr Altersstruktur-Check'!$P$8:$P$13),0)</f>
        <v>0</v>
      </c>
      <c r="V59" s="4">
        <f ca="1">IF($B59&gt;=15,U60+LOOKUP($B59,'Ihr Altersstruktur-Check'!$C$9:$C$14,'Ihr Altersstruktur-Check'!$O$8:$O$13)/LOOKUP($B59,'Ihr Altersstruktur-Check'!$C$9:$C$14,'Ihr Altersstruktur-Check'!$P$8:$P$13),0)</f>
        <v>0</v>
      </c>
      <c r="W59" s="4">
        <f ca="1">IF($B59&gt;=15,V60+LOOKUP($B59,'Ihr Altersstruktur-Check'!$C$9:$C$14,'Ihr Altersstruktur-Check'!$O$8:$O$13)/LOOKUP($B59,'Ihr Altersstruktur-Check'!$C$9:$C$14,'Ihr Altersstruktur-Check'!$P$8:$P$13),0)</f>
        <v>0</v>
      </c>
      <c r="X59" s="4">
        <f ca="1">IF($B59&gt;=15,W60+LOOKUP($B59,'Ihr Altersstruktur-Check'!$C$9:$C$14,'Ihr Altersstruktur-Check'!$O$8:$O$13)/LOOKUP($B59,'Ihr Altersstruktur-Check'!$C$9:$C$14,'Ihr Altersstruktur-Check'!$P$8:$P$13),0)</f>
        <v>0</v>
      </c>
      <c r="Y59" s="4">
        <f ca="1">IF($B59&gt;=15,X60+LOOKUP($B59,'Ihr Altersstruktur-Check'!$C$9:$C$14,'Ihr Altersstruktur-Check'!$O$8:$O$13)/LOOKUP($B59,'Ihr Altersstruktur-Check'!$C$9:$C$14,'Ihr Altersstruktur-Check'!$P$8:$P$13),0)</f>
        <v>0</v>
      </c>
      <c r="Z59" s="4">
        <f ca="1">IF($B59&gt;=15,Y60+LOOKUP($B59,'Ihr Altersstruktur-Check'!$C$9:$C$14,'Ihr Altersstruktur-Check'!$O$8:$O$13)/LOOKUP($B59,'Ihr Altersstruktur-Check'!$C$9:$C$14,'Ihr Altersstruktur-Check'!$P$8:$P$13),0)</f>
        <v>0</v>
      </c>
      <c r="AA59" s="4">
        <f ca="1">IF($B59&gt;=15,Z60+LOOKUP($B59,'Ihr Altersstruktur-Check'!$C$9:$C$14,'Ihr Altersstruktur-Check'!$O$8:$O$13)/LOOKUP($B59,'Ihr Altersstruktur-Check'!$C$9:$C$14,'Ihr Altersstruktur-Check'!$P$8:$P$13),0)</f>
        <v>0</v>
      </c>
      <c r="AB59" s="4">
        <f ca="1">IF($B59&gt;=15,AA60+LOOKUP($B59,'Ihr Altersstruktur-Check'!$C$9:$C$14,'Ihr Altersstruktur-Check'!$O$8:$O$13)/LOOKUP($B59,'Ihr Altersstruktur-Check'!$C$9:$C$14,'Ihr Altersstruktur-Check'!$P$8:$P$13),0)</f>
        <v>0</v>
      </c>
      <c r="AC59" s="4">
        <f ca="1">IF($B59&gt;=15,AB60+LOOKUP($B59,'Ihr Altersstruktur-Check'!$C$9:$C$14,'Ihr Altersstruktur-Check'!$O$8:$O$13)/LOOKUP($B59,'Ihr Altersstruktur-Check'!$C$9:$C$14,'Ihr Altersstruktur-Check'!$P$8:$P$13),0)</f>
        <v>0</v>
      </c>
      <c r="AD59" s="4">
        <f ca="1">IF($B59&gt;=15,AC60+LOOKUP($B59,'Ihr Altersstruktur-Check'!$C$9:$C$14,'Ihr Altersstruktur-Check'!$O$8:$O$13)/LOOKUP($B59,'Ihr Altersstruktur-Check'!$C$9:$C$14,'Ihr Altersstruktur-Check'!$P$8:$P$13),0)</f>
        <v>0</v>
      </c>
      <c r="AE59" s="4">
        <f ca="1">IF($B59&gt;=15,AD60+LOOKUP($B59,'Ihr Altersstruktur-Check'!$C$9:$C$14,'Ihr Altersstruktur-Check'!$O$8:$O$13)/LOOKUP($B59,'Ihr Altersstruktur-Check'!$C$9:$C$14,'Ihr Altersstruktur-Check'!$P$8:$P$13),0)</f>
        <v>0</v>
      </c>
      <c r="AF59" s="4">
        <f ca="1">IF($B59&gt;=15,AE60+LOOKUP($B59,'Ihr Altersstruktur-Check'!$C$9:$C$14,'Ihr Altersstruktur-Check'!$O$8:$O$13)/LOOKUP($B59,'Ihr Altersstruktur-Check'!$C$9:$C$14,'Ihr Altersstruktur-Check'!$P$8:$P$13),0)</f>
        <v>0</v>
      </c>
      <c r="AG59" s="4">
        <f ca="1">IF($B59&gt;=15,AF60+LOOKUP($B59,'Ihr Altersstruktur-Check'!$C$9:$C$14,'Ihr Altersstruktur-Check'!$O$8:$O$13)/LOOKUP($B59,'Ihr Altersstruktur-Check'!$C$9:$C$14,'Ihr Altersstruktur-Check'!$P$8:$P$13),0)</f>
        <v>0</v>
      </c>
      <c r="AH59" s="4">
        <f ca="1">IF($B59&gt;=15,AG60+LOOKUP($B59,'Ihr Altersstruktur-Check'!$C$9:$C$14,'Ihr Altersstruktur-Check'!$O$8:$O$13)/LOOKUP($B59,'Ihr Altersstruktur-Check'!$C$9:$C$14,'Ihr Altersstruktur-Check'!$P$8:$P$13),0)</f>
        <v>0</v>
      </c>
      <c r="AI59" s="4">
        <f ca="1">IF($B59&gt;=15,AH60+LOOKUP($B59,'Ihr Altersstruktur-Check'!$C$9:$C$14,'Ihr Altersstruktur-Check'!$O$8:$O$13)/LOOKUP($B59,'Ihr Altersstruktur-Check'!$C$9:$C$14,'Ihr Altersstruktur-Check'!$P$8:$P$13),0)</f>
        <v>0</v>
      </c>
      <c r="AJ59" s="4">
        <f ca="1">IF($B59&gt;=15,AI60+LOOKUP($B59,'Ihr Altersstruktur-Check'!$C$9:$C$14,'Ihr Altersstruktur-Check'!$O$8:$O$13)/LOOKUP($B59,'Ihr Altersstruktur-Check'!$C$9:$C$14,'Ihr Altersstruktur-Check'!$P$8:$P$13),0)</f>
        <v>0</v>
      </c>
      <c r="AK59" s="4">
        <f ca="1">IF($B59&gt;=15,AJ60+LOOKUP($B59,'Ihr Altersstruktur-Check'!$C$9:$C$14,'Ihr Altersstruktur-Check'!$O$8:$O$13)/LOOKUP($B59,'Ihr Altersstruktur-Check'!$C$9:$C$14,'Ihr Altersstruktur-Check'!$P$8:$P$13),0)</f>
        <v>0</v>
      </c>
      <c r="AL59" s="4">
        <f ca="1">IF($B59&gt;=15,AK60+LOOKUP($B59,'Ihr Altersstruktur-Check'!$C$9:$C$14,'Ihr Altersstruktur-Check'!$O$8:$O$13)/LOOKUP($B59,'Ihr Altersstruktur-Check'!$C$9:$C$14,'Ihr Altersstruktur-Check'!$P$8:$P$13),0)</f>
        <v>0</v>
      </c>
      <c r="AM59" s="4">
        <f ca="1">IF($B59&gt;=15,AL60+LOOKUP($B59,'Ihr Altersstruktur-Check'!$C$9:$C$14,'Ihr Altersstruktur-Check'!$O$8:$O$13)/LOOKUP($B59,'Ihr Altersstruktur-Check'!$C$9:$C$14,'Ihr Altersstruktur-Check'!$P$8:$P$13),0)</f>
        <v>0</v>
      </c>
      <c r="AN59" s="4">
        <f ca="1">IF($B59&gt;=15,AM60+LOOKUP($B59,'Ihr Altersstruktur-Check'!$C$9:$C$14,'Ihr Altersstruktur-Check'!$O$8:$O$13)/LOOKUP($B59,'Ihr Altersstruktur-Check'!$C$9:$C$14,'Ihr Altersstruktur-Check'!$P$8:$P$13),0)</f>
        <v>0</v>
      </c>
      <c r="AO59" s="4">
        <f ca="1">IF($B59&gt;=15,AN60+LOOKUP($B59,'Ihr Altersstruktur-Check'!$C$9:$C$14,'Ihr Altersstruktur-Check'!$O$8:$O$13)/LOOKUP($B59,'Ihr Altersstruktur-Check'!$C$9:$C$14,'Ihr Altersstruktur-Check'!$P$8:$P$13),0)</f>
        <v>0</v>
      </c>
      <c r="AP59" s="4">
        <f ca="1">IF($B59&gt;=15,AO60+LOOKUP($B59,'Ihr Altersstruktur-Check'!$C$9:$C$14,'Ihr Altersstruktur-Check'!$O$8:$O$13)/LOOKUP($B59,'Ihr Altersstruktur-Check'!$C$9:$C$14,'Ihr Altersstruktur-Check'!$P$8:$P$13),0)</f>
        <v>0</v>
      </c>
      <c r="AQ59" s="4">
        <f ca="1">IF($B59&gt;=15,AP60+LOOKUP($B59,'Ihr Altersstruktur-Check'!$C$9:$C$14,'Ihr Altersstruktur-Check'!$O$8:$O$13)/LOOKUP($B59,'Ihr Altersstruktur-Check'!$C$9:$C$14,'Ihr Altersstruktur-Check'!$P$8:$P$13),0)</f>
        <v>0</v>
      </c>
      <c r="AR59" s="4">
        <f ca="1">IF($B59&gt;=15,AQ60+LOOKUP($B59,'Ihr Altersstruktur-Check'!$C$9:$C$14,'Ihr Altersstruktur-Check'!$O$8:$O$13)/LOOKUP($B59,'Ihr Altersstruktur-Check'!$C$9:$C$14,'Ihr Altersstruktur-Check'!$P$8:$P$13),0)</f>
        <v>0</v>
      </c>
      <c r="AS59" s="4">
        <f ca="1">IF($B59&gt;=15,AR60+LOOKUP($B59,'Ihr Altersstruktur-Check'!$C$9:$C$14,'Ihr Altersstruktur-Check'!$O$8:$O$13)/LOOKUP($B59,'Ihr Altersstruktur-Check'!$C$9:$C$14,'Ihr Altersstruktur-Check'!$P$8:$P$13),0)</f>
        <v>0</v>
      </c>
      <c r="AT59" s="4">
        <f ca="1">IF($B59&gt;=15,AS60+LOOKUP($B59,'Ihr Altersstruktur-Check'!$C$9:$C$14,'Ihr Altersstruktur-Check'!$O$8:$O$13)/LOOKUP($B59,'Ihr Altersstruktur-Check'!$C$9:$C$14,'Ihr Altersstruktur-Check'!$P$8:$P$13),0)</f>
        <v>0</v>
      </c>
      <c r="AU59" s="4">
        <f ca="1">IF($B59&gt;=15,AT60+LOOKUP($B59,'Ihr Altersstruktur-Check'!$C$9:$C$14,'Ihr Altersstruktur-Check'!$O$8:$O$13)/LOOKUP($B59,'Ihr Altersstruktur-Check'!$C$9:$C$14,'Ihr Altersstruktur-Check'!$P$8:$P$13),0)</f>
        <v>0</v>
      </c>
      <c r="AV59" s="4">
        <f ca="1">IF($B59&gt;=15,AU60+LOOKUP($B59,'Ihr Altersstruktur-Check'!$C$9:$C$14,'Ihr Altersstruktur-Check'!$O$8:$O$13)/LOOKUP($B59,'Ihr Altersstruktur-Check'!$C$9:$C$14,'Ihr Altersstruktur-Check'!$P$8:$P$13),0)</f>
        <v>0</v>
      </c>
      <c r="AW59" s="4">
        <f ca="1">IF($B59&gt;=15,AV60+LOOKUP($B59,'Ihr Altersstruktur-Check'!$C$9:$C$14,'Ihr Altersstruktur-Check'!$O$8:$O$13)/LOOKUP($B59,'Ihr Altersstruktur-Check'!$C$9:$C$14,'Ihr Altersstruktur-Check'!$P$8:$P$13),0)</f>
        <v>0</v>
      </c>
      <c r="AX59" s="4">
        <f ca="1">IF($B59&gt;=15,AW60+LOOKUP($B59,'Ihr Altersstruktur-Check'!$C$9:$C$14,'Ihr Altersstruktur-Check'!$O$8:$O$13)/LOOKUP($B59,'Ihr Altersstruktur-Check'!$C$9:$C$14,'Ihr Altersstruktur-Check'!$P$8:$P$13),0)</f>
        <v>0</v>
      </c>
      <c r="AY59" s="4">
        <f ca="1">IF($B59&gt;=15,AX60+LOOKUP($B59,'Ihr Altersstruktur-Check'!$C$9:$C$14,'Ihr Altersstruktur-Check'!$O$8:$O$13)/LOOKUP($B59,'Ihr Altersstruktur-Check'!$C$9:$C$14,'Ihr Altersstruktur-Check'!$P$8:$P$13),0)</f>
        <v>0</v>
      </c>
      <c r="AZ59" s="4">
        <f ca="1">IF($B59&gt;=15,AY60+LOOKUP($B59,'Ihr Altersstruktur-Check'!$C$9:$C$14,'Ihr Altersstruktur-Check'!$O$8:$O$13)/LOOKUP($B59,'Ihr Altersstruktur-Check'!$C$9:$C$14,'Ihr Altersstruktur-Check'!$P$8:$P$13),0)</f>
        <v>0</v>
      </c>
      <c r="BA59" s="4">
        <f ca="1">IF($B59&gt;=15,AZ60+LOOKUP($B59,'Ihr Altersstruktur-Check'!$C$9:$C$14,'Ihr Altersstruktur-Check'!$O$8:$O$13)/LOOKUP($B59,'Ihr Altersstruktur-Check'!$C$9:$C$14,'Ihr Altersstruktur-Check'!$P$8:$P$13),0)</f>
        <v>0</v>
      </c>
      <c r="BB59" s="4">
        <f ca="1">IF($B59&gt;=15,BA60+LOOKUP($B59,'Ihr Altersstruktur-Check'!$C$9:$C$14,'Ihr Altersstruktur-Check'!$O$8:$O$13)/LOOKUP($B59,'Ihr Altersstruktur-Check'!$C$9:$C$14,'Ihr Altersstruktur-Check'!$P$8:$P$13),0)</f>
        <v>0</v>
      </c>
      <c r="BC59" s="4">
        <f ca="1">IF($B59&gt;=15,BB60+LOOKUP($B59,'Ihr Altersstruktur-Check'!$C$9:$C$14,'Ihr Altersstruktur-Check'!$O$8:$O$13)/LOOKUP($B59,'Ihr Altersstruktur-Check'!$C$9:$C$14,'Ihr Altersstruktur-Check'!$P$8:$P$13),0)</f>
        <v>0</v>
      </c>
      <c r="BD59" s="4">
        <f ca="1">IF($B59&gt;=15,BC60+LOOKUP($B59,'Ihr Altersstruktur-Check'!$C$9:$C$14,'Ihr Altersstruktur-Check'!$O$8:$O$13)/LOOKUP($B59,'Ihr Altersstruktur-Check'!$C$9:$C$14,'Ihr Altersstruktur-Check'!$P$8:$P$13),0)</f>
        <v>0</v>
      </c>
      <c r="BE59" s="4">
        <f ca="1">IF($B59&gt;=15,BD60+LOOKUP($B59,'Ihr Altersstruktur-Check'!$C$9:$C$14,'Ihr Altersstruktur-Check'!$O$8:$O$13)/LOOKUP($B59,'Ihr Altersstruktur-Check'!$C$9:$C$14,'Ihr Altersstruktur-Check'!$P$8:$P$13),0)</f>
        <v>0</v>
      </c>
      <c r="BF59" s="4"/>
      <c r="BG59" s="4"/>
    </row>
    <row r="60" spans="1:59" x14ac:dyDescent="0.25">
      <c r="A60">
        <v>1999</v>
      </c>
      <c r="B60">
        <f t="shared" ca="1" si="14"/>
        <v>21</v>
      </c>
      <c r="C60" s="4">
        <f>'Ihr Demografie-Check'!D11</f>
        <v>0</v>
      </c>
      <c r="D60" s="4">
        <f ca="1">IF($B60&gt;=15,C61+LOOKUP($B60,'Ihr Altersstruktur-Check'!$C$9:$C$14,'Ihr Altersstruktur-Check'!$O$8:$O$13)/LOOKUP($B60,'Ihr Altersstruktur-Check'!$C$9:$C$14,'Ihr Altersstruktur-Check'!$P$8:$P$13),0)</f>
        <v>0</v>
      </c>
      <c r="E60" s="4">
        <f ca="1">IF($B60&gt;=15,D61+LOOKUP($B60,'Ihr Altersstruktur-Check'!$C$9:$C$14,'Ihr Altersstruktur-Check'!$O$8:$O$13)/LOOKUP($B60,'Ihr Altersstruktur-Check'!$C$9:$C$14,'Ihr Altersstruktur-Check'!$P$8:$P$13),0)</f>
        <v>0</v>
      </c>
      <c r="F60" s="4">
        <f ca="1">IF($B60&gt;=15,E61+LOOKUP($B60,'Ihr Altersstruktur-Check'!$C$9:$C$14,'Ihr Altersstruktur-Check'!$O$8:$O$13)/LOOKUP($B60,'Ihr Altersstruktur-Check'!$C$9:$C$14,'Ihr Altersstruktur-Check'!$P$8:$P$13),0)</f>
        <v>2</v>
      </c>
      <c r="G60" s="4">
        <f ca="1">IF($B60&gt;=15,F61+LOOKUP($B60,'Ihr Altersstruktur-Check'!$C$9:$C$14,'Ihr Altersstruktur-Check'!$O$8:$O$13)/LOOKUP($B60,'Ihr Altersstruktur-Check'!$C$9:$C$14,'Ihr Altersstruktur-Check'!$P$8:$P$13),0)</f>
        <v>0</v>
      </c>
      <c r="H60" s="4">
        <f ca="1">IF($B60&gt;=15,G61+LOOKUP($B60,'Ihr Altersstruktur-Check'!$C$9:$C$14,'Ihr Altersstruktur-Check'!$O$8:$O$13)/LOOKUP($B60,'Ihr Altersstruktur-Check'!$C$9:$C$14,'Ihr Altersstruktur-Check'!$P$8:$P$13),0)</f>
        <v>0</v>
      </c>
      <c r="I60" s="4">
        <f ca="1">IF($B60&gt;=15,H61+LOOKUP($B60,'Ihr Altersstruktur-Check'!$C$9:$C$14,'Ihr Altersstruktur-Check'!$O$8:$O$13)/LOOKUP($B60,'Ihr Altersstruktur-Check'!$C$9:$C$14,'Ihr Altersstruktur-Check'!$P$8:$P$13),0)</f>
        <v>5</v>
      </c>
      <c r="J60" s="4">
        <f ca="1">IF($B60&gt;=15,I61+LOOKUP($B60,'Ihr Altersstruktur-Check'!$C$9:$C$14,'Ihr Altersstruktur-Check'!$O$8:$O$13)/LOOKUP($B60,'Ihr Altersstruktur-Check'!$C$9:$C$14,'Ihr Altersstruktur-Check'!$P$8:$P$13),0)</f>
        <v>0</v>
      </c>
      <c r="K60" s="4">
        <f ca="1">IF($B60&gt;=15,J61+LOOKUP($B60,'Ihr Altersstruktur-Check'!$C$9:$C$14,'Ihr Altersstruktur-Check'!$O$8:$O$13)/LOOKUP($B60,'Ihr Altersstruktur-Check'!$C$9:$C$14,'Ihr Altersstruktur-Check'!$P$8:$P$13),0)</f>
        <v>0</v>
      </c>
      <c r="L60" s="4">
        <f ca="1">IF($B60&gt;=15,K61+LOOKUP($B60,'Ihr Altersstruktur-Check'!$C$9:$C$14,'Ihr Altersstruktur-Check'!$O$8:$O$13)/LOOKUP($B60,'Ihr Altersstruktur-Check'!$C$9:$C$14,'Ihr Altersstruktur-Check'!$P$8:$P$13),0)</f>
        <v>0</v>
      </c>
      <c r="M60" s="4">
        <f ca="1">IF($B60&gt;=15,L61+LOOKUP($B60,'Ihr Altersstruktur-Check'!$C$9:$C$14,'Ihr Altersstruktur-Check'!$O$8:$O$13)/LOOKUP($B60,'Ihr Altersstruktur-Check'!$C$9:$C$14,'Ihr Altersstruktur-Check'!$P$8:$P$13),0)</f>
        <v>0</v>
      </c>
      <c r="N60" s="4">
        <f ca="1">IF($B60&gt;=15,M61+LOOKUP($B60,'Ihr Altersstruktur-Check'!$C$9:$C$14,'Ihr Altersstruktur-Check'!$O$8:$O$13)/LOOKUP($B60,'Ihr Altersstruktur-Check'!$C$9:$C$14,'Ihr Altersstruktur-Check'!$P$8:$P$13),0)</f>
        <v>0</v>
      </c>
      <c r="O60" s="4">
        <f ca="1">IF($B60&gt;=15,N61+LOOKUP($B60,'Ihr Altersstruktur-Check'!$C$9:$C$14,'Ihr Altersstruktur-Check'!$O$8:$O$13)/LOOKUP($B60,'Ihr Altersstruktur-Check'!$C$9:$C$14,'Ihr Altersstruktur-Check'!$P$8:$P$13),0)</f>
        <v>0</v>
      </c>
      <c r="P60" s="4">
        <f ca="1">IF($B60&gt;=15,O61+LOOKUP($B60,'Ihr Altersstruktur-Check'!$C$9:$C$14,'Ihr Altersstruktur-Check'!$O$8:$O$13)/LOOKUP($B60,'Ihr Altersstruktur-Check'!$C$9:$C$14,'Ihr Altersstruktur-Check'!$P$8:$P$13),0)</f>
        <v>0</v>
      </c>
      <c r="Q60" s="4">
        <f ca="1">IF($B60&gt;=15,P61+LOOKUP($B60,'Ihr Altersstruktur-Check'!$C$9:$C$14,'Ihr Altersstruktur-Check'!$O$8:$O$13)/LOOKUP($B60,'Ihr Altersstruktur-Check'!$C$9:$C$14,'Ihr Altersstruktur-Check'!$P$8:$P$13),0)</f>
        <v>0</v>
      </c>
      <c r="R60" s="4">
        <f ca="1">IF($B60&gt;=15,Q61+LOOKUP($B60,'Ihr Altersstruktur-Check'!$C$9:$C$14,'Ihr Altersstruktur-Check'!$O$8:$O$13)/LOOKUP($B60,'Ihr Altersstruktur-Check'!$C$9:$C$14,'Ihr Altersstruktur-Check'!$P$8:$P$13),0)</f>
        <v>0</v>
      </c>
      <c r="S60" s="4">
        <f ca="1">IF($B60&gt;=15,R61+LOOKUP($B60,'Ihr Altersstruktur-Check'!$C$9:$C$14,'Ihr Altersstruktur-Check'!$O$8:$O$13)/LOOKUP($B60,'Ihr Altersstruktur-Check'!$C$9:$C$14,'Ihr Altersstruktur-Check'!$P$8:$P$13),0)</f>
        <v>0</v>
      </c>
      <c r="T60" s="4">
        <f ca="1">IF($B60&gt;=15,S61+LOOKUP($B60,'Ihr Altersstruktur-Check'!$C$9:$C$14,'Ihr Altersstruktur-Check'!$O$8:$O$13)/LOOKUP($B60,'Ihr Altersstruktur-Check'!$C$9:$C$14,'Ihr Altersstruktur-Check'!$P$8:$P$13),0)</f>
        <v>0</v>
      </c>
      <c r="U60" s="4">
        <f ca="1">IF($B60&gt;=15,T61+LOOKUP($B60,'Ihr Altersstruktur-Check'!$C$9:$C$14,'Ihr Altersstruktur-Check'!$O$8:$O$13)/LOOKUP($B60,'Ihr Altersstruktur-Check'!$C$9:$C$14,'Ihr Altersstruktur-Check'!$P$8:$P$13),0)</f>
        <v>0</v>
      </c>
      <c r="V60" s="4">
        <f ca="1">IF($B60&gt;=15,U61+LOOKUP($B60,'Ihr Altersstruktur-Check'!$C$9:$C$14,'Ihr Altersstruktur-Check'!$O$8:$O$13)/LOOKUP($B60,'Ihr Altersstruktur-Check'!$C$9:$C$14,'Ihr Altersstruktur-Check'!$P$8:$P$13),0)</f>
        <v>0</v>
      </c>
      <c r="W60" s="4">
        <f ca="1">IF($B60&gt;=15,V61+LOOKUP($B60,'Ihr Altersstruktur-Check'!$C$9:$C$14,'Ihr Altersstruktur-Check'!$O$8:$O$13)/LOOKUP($B60,'Ihr Altersstruktur-Check'!$C$9:$C$14,'Ihr Altersstruktur-Check'!$P$8:$P$13),0)</f>
        <v>0</v>
      </c>
      <c r="X60" s="4">
        <f ca="1">IF($B60&gt;=15,W61+LOOKUP($B60,'Ihr Altersstruktur-Check'!$C$9:$C$14,'Ihr Altersstruktur-Check'!$O$8:$O$13)/LOOKUP($B60,'Ihr Altersstruktur-Check'!$C$9:$C$14,'Ihr Altersstruktur-Check'!$P$8:$P$13),0)</f>
        <v>0</v>
      </c>
      <c r="Y60" s="4">
        <f ca="1">IF($B60&gt;=15,X61+LOOKUP($B60,'Ihr Altersstruktur-Check'!$C$9:$C$14,'Ihr Altersstruktur-Check'!$O$8:$O$13)/LOOKUP($B60,'Ihr Altersstruktur-Check'!$C$9:$C$14,'Ihr Altersstruktur-Check'!$P$8:$P$13),0)</f>
        <v>0</v>
      </c>
      <c r="Z60" s="4">
        <f ca="1">IF($B60&gt;=15,Y61+LOOKUP($B60,'Ihr Altersstruktur-Check'!$C$9:$C$14,'Ihr Altersstruktur-Check'!$O$8:$O$13)/LOOKUP($B60,'Ihr Altersstruktur-Check'!$C$9:$C$14,'Ihr Altersstruktur-Check'!$P$8:$P$13),0)</f>
        <v>0</v>
      </c>
      <c r="AA60" s="4">
        <f ca="1">IF($B60&gt;=15,Z61+LOOKUP($B60,'Ihr Altersstruktur-Check'!$C$9:$C$14,'Ihr Altersstruktur-Check'!$O$8:$O$13)/LOOKUP($B60,'Ihr Altersstruktur-Check'!$C$9:$C$14,'Ihr Altersstruktur-Check'!$P$8:$P$13),0)</f>
        <v>0</v>
      </c>
      <c r="AB60" s="4">
        <f ca="1">IF($B60&gt;=15,AA61+LOOKUP($B60,'Ihr Altersstruktur-Check'!$C$9:$C$14,'Ihr Altersstruktur-Check'!$O$8:$O$13)/LOOKUP($B60,'Ihr Altersstruktur-Check'!$C$9:$C$14,'Ihr Altersstruktur-Check'!$P$8:$P$13),0)</f>
        <v>0</v>
      </c>
      <c r="AC60" s="4">
        <f ca="1">IF($B60&gt;=15,AB61+LOOKUP($B60,'Ihr Altersstruktur-Check'!$C$9:$C$14,'Ihr Altersstruktur-Check'!$O$8:$O$13)/LOOKUP($B60,'Ihr Altersstruktur-Check'!$C$9:$C$14,'Ihr Altersstruktur-Check'!$P$8:$P$13),0)</f>
        <v>0</v>
      </c>
      <c r="AD60" s="4">
        <f ca="1">IF($B60&gt;=15,AC61+LOOKUP($B60,'Ihr Altersstruktur-Check'!$C$9:$C$14,'Ihr Altersstruktur-Check'!$O$8:$O$13)/LOOKUP($B60,'Ihr Altersstruktur-Check'!$C$9:$C$14,'Ihr Altersstruktur-Check'!$P$8:$P$13),0)</f>
        <v>0</v>
      </c>
      <c r="AE60" s="4">
        <f ca="1">IF($B60&gt;=15,AD61+LOOKUP($B60,'Ihr Altersstruktur-Check'!$C$9:$C$14,'Ihr Altersstruktur-Check'!$O$8:$O$13)/LOOKUP($B60,'Ihr Altersstruktur-Check'!$C$9:$C$14,'Ihr Altersstruktur-Check'!$P$8:$P$13),0)</f>
        <v>0</v>
      </c>
      <c r="AF60" s="4">
        <f ca="1">IF($B60&gt;=15,AE61+LOOKUP($B60,'Ihr Altersstruktur-Check'!$C$9:$C$14,'Ihr Altersstruktur-Check'!$O$8:$O$13)/LOOKUP($B60,'Ihr Altersstruktur-Check'!$C$9:$C$14,'Ihr Altersstruktur-Check'!$P$8:$P$13),0)</f>
        <v>0</v>
      </c>
      <c r="AG60" s="4">
        <f ca="1">IF($B60&gt;=15,AF61+LOOKUP($B60,'Ihr Altersstruktur-Check'!$C$9:$C$14,'Ihr Altersstruktur-Check'!$O$8:$O$13)/LOOKUP($B60,'Ihr Altersstruktur-Check'!$C$9:$C$14,'Ihr Altersstruktur-Check'!$P$8:$P$13),0)</f>
        <v>0</v>
      </c>
      <c r="AH60" s="4">
        <f ca="1">IF($B60&gt;=15,AG61+LOOKUP($B60,'Ihr Altersstruktur-Check'!$C$9:$C$14,'Ihr Altersstruktur-Check'!$O$8:$O$13)/LOOKUP($B60,'Ihr Altersstruktur-Check'!$C$9:$C$14,'Ihr Altersstruktur-Check'!$P$8:$P$13),0)</f>
        <v>0</v>
      </c>
      <c r="AI60" s="4">
        <f ca="1">IF($B60&gt;=15,AH61+LOOKUP($B60,'Ihr Altersstruktur-Check'!$C$9:$C$14,'Ihr Altersstruktur-Check'!$O$8:$O$13)/LOOKUP($B60,'Ihr Altersstruktur-Check'!$C$9:$C$14,'Ihr Altersstruktur-Check'!$P$8:$P$13),0)</f>
        <v>0</v>
      </c>
      <c r="AJ60" s="4">
        <f ca="1">IF($B60&gt;=15,AI61+LOOKUP($B60,'Ihr Altersstruktur-Check'!$C$9:$C$14,'Ihr Altersstruktur-Check'!$O$8:$O$13)/LOOKUP($B60,'Ihr Altersstruktur-Check'!$C$9:$C$14,'Ihr Altersstruktur-Check'!$P$8:$P$13),0)</f>
        <v>0</v>
      </c>
      <c r="AK60" s="4">
        <f ca="1">IF($B60&gt;=15,AJ61+LOOKUP($B60,'Ihr Altersstruktur-Check'!$C$9:$C$14,'Ihr Altersstruktur-Check'!$O$8:$O$13)/LOOKUP($B60,'Ihr Altersstruktur-Check'!$C$9:$C$14,'Ihr Altersstruktur-Check'!$P$8:$P$13),0)</f>
        <v>0</v>
      </c>
      <c r="AL60" s="4">
        <f ca="1">IF($B60&gt;=15,AK61+LOOKUP($B60,'Ihr Altersstruktur-Check'!$C$9:$C$14,'Ihr Altersstruktur-Check'!$O$8:$O$13)/LOOKUP($B60,'Ihr Altersstruktur-Check'!$C$9:$C$14,'Ihr Altersstruktur-Check'!$P$8:$P$13),0)</f>
        <v>0</v>
      </c>
      <c r="AM60" s="4">
        <f ca="1">IF($B60&gt;=15,AL61+LOOKUP($B60,'Ihr Altersstruktur-Check'!$C$9:$C$14,'Ihr Altersstruktur-Check'!$O$8:$O$13)/LOOKUP($B60,'Ihr Altersstruktur-Check'!$C$9:$C$14,'Ihr Altersstruktur-Check'!$P$8:$P$13),0)</f>
        <v>0</v>
      </c>
      <c r="AN60" s="4">
        <f ca="1">IF($B60&gt;=15,AM61+LOOKUP($B60,'Ihr Altersstruktur-Check'!$C$9:$C$14,'Ihr Altersstruktur-Check'!$O$8:$O$13)/LOOKUP($B60,'Ihr Altersstruktur-Check'!$C$9:$C$14,'Ihr Altersstruktur-Check'!$P$8:$P$13),0)</f>
        <v>0</v>
      </c>
      <c r="AO60" s="4">
        <f ca="1">IF($B60&gt;=15,AN61+LOOKUP($B60,'Ihr Altersstruktur-Check'!$C$9:$C$14,'Ihr Altersstruktur-Check'!$O$8:$O$13)/LOOKUP($B60,'Ihr Altersstruktur-Check'!$C$9:$C$14,'Ihr Altersstruktur-Check'!$P$8:$P$13),0)</f>
        <v>0</v>
      </c>
      <c r="AP60" s="4">
        <f ca="1">IF($B60&gt;=15,AO61+LOOKUP($B60,'Ihr Altersstruktur-Check'!$C$9:$C$14,'Ihr Altersstruktur-Check'!$O$8:$O$13)/LOOKUP($B60,'Ihr Altersstruktur-Check'!$C$9:$C$14,'Ihr Altersstruktur-Check'!$P$8:$P$13),0)</f>
        <v>0</v>
      </c>
      <c r="AQ60" s="4">
        <f ca="1">IF($B60&gt;=15,AP61+LOOKUP($B60,'Ihr Altersstruktur-Check'!$C$9:$C$14,'Ihr Altersstruktur-Check'!$O$8:$O$13)/LOOKUP($B60,'Ihr Altersstruktur-Check'!$C$9:$C$14,'Ihr Altersstruktur-Check'!$P$8:$P$13),0)</f>
        <v>0</v>
      </c>
      <c r="AR60" s="4">
        <f ca="1">IF($B60&gt;=15,AQ61+LOOKUP($B60,'Ihr Altersstruktur-Check'!$C$9:$C$14,'Ihr Altersstruktur-Check'!$O$8:$O$13)/LOOKUP($B60,'Ihr Altersstruktur-Check'!$C$9:$C$14,'Ihr Altersstruktur-Check'!$P$8:$P$13),0)</f>
        <v>0</v>
      </c>
      <c r="AS60" s="4">
        <f ca="1">IF($B60&gt;=15,AR61+LOOKUP($B60,'Ihr Altersstruktur-Check'!$C$9:$C$14,'Ihr Altersstruktur-Check'!$O$8:$O$13)/LOOKUP($B60,'Ihr Altersstruktur-Check'!$C$9:$C$14,'Ihr Altersstruktur-Check'!$P$8:$P$13),0)</f>
        <v>0</v>
      </c>
      <c r="AT60" s="4">
        <f ca="1">IF($B60&gt;=15,AS61+LOOKUP($B60,'Ihr Altersstruktur-Check'!$C$9:$C$14,'Ihr Altersstruktur-Check'!$O$8:$O$13)/LOOKUP($B60,'Ihr Altersstruktur-Check'!$C$9:$C$14,'Ihr Altersstruktur-Check'!$P$8:$P$13),0)</f>
        <v>0</v>
      </c>
      <c r="AU60" s="4">
        <f ca="1">IF($B60&gt;=15,AT61+LOOKUP($B60,'Ihr Altersstruktur-Check'!$C$9:$C$14,'Ihr Altersstruktur-Check'!$O$8:$O$13)/LOOKUP($B60,'Ihr Altersstruktur-Check'!$C$9:$C$14,'Ihr Altersstruktur-Check'!$P$8:$P$13),0)</f>
        <v>0</v>
      </c>
      <c r="AV60" s="4">
        <f ca="1">IF($B60&gt;=15,AU61+LOOKUP($B60,'Ihr Altersstruktur-Check'!$C$9:$C$14,'Ihr Altersstruktur-Check'!$O$8:$O$13)/LOOKUP($B60,'Ihr Altersstruktur-Check'!$C$9:$C$14,'Ihr Altersstruktur-Check'!$P$8:$P$13),0)</f>
        <v>0</v>
      </c>
      <c r="AW60" s="4">
        <f ca="1">IF($B60&gt;=15,AV61+LOOKUP($B60,'Ihr Altersstruktur-Check'!$C$9:$C$14,'Ihr Altersstruktur-Check'!$O$8:$O$13)/LOOKUP($B60,'Ihr Altersstruktur-Check'!$C$9:$C$14,'Ihr Altersstruktur-Check'!$P$8:$P$13),0)</f>
        <v>0</v>
      </c>
      <c r="AX60" s="4">
        <f ca="1">IF($B60&gt;=15,AW61+LOOKUP($B60,'Ihr Altersstruktur-Check'!$C$9:$C$14,'Ihr Altersstruktur-Check'!$O$8:$O$13)/LOOKUP($B60,'Ihr Altersstruktur-Check'!$C$9:$C$14,'Ihr Altersstruktur-Check'!$P$8:$P$13),0)</f>
        <v>0</v>
      </c>
      <c r="AY60" s="4">
        <f ca="1">IF($B60&gt;=15,AX61+LOOKUP($B60,'Ihr Altersstruktur-Check'!$C$9:$C$14,'Ihr Altersstruktur-Check'!$O$8:$O$13)/LOOKUP($B60,'Ihr Altersstruktur-Check'!$C$9:$C$14,'Ihr Altersstruktur-Check'!$P$8:$P$13),0)</f>
        <v>0</v>
      </c>
      <c r="AZ60" s="4">
        <f ca="1">IF($B60&gt;=15,AY61+LOOKUP($B60,'Ihr Altersstruktur-Check'!$C$9:$C$14,'Ihr Altersstruktur-Check'!$O$8:$O$13)/LOOKUP($B60,'Ihr Altersstruktur-Check'!$C$9:$C$14,'Ihr Altersstruktur-Check'!$P$8:$P$13),0)</f>
        <v>0</v>
      </c>
      <c r="BA60" s="4">
        <f ca="1">IF($B60&gt;=15,AZ61+LOOKUP($B60,'Ihr Altersstruktur-Check'!$C$9:$C$14,'Ihr Altersstruktur-Check'!$O$8:$O$13)/LOOKUP($B60,'Ihr Altersstruktur-Check'!$C$9:$C$14,'Ihr Altersstruktur-Check'!$P$8:$P$13),0)</f>
        <v>0</v>
      </c>
      <c r="BB60" s="4">
        <f ca="1">IF($B60&gt;=15,BA61+LOOKUP($B60,'Ihr Altersstruktur-Check'!$C$9:$C$14,'Ihr Altersstruktur-Check'!$O$8:$O$13)/LOOKUP($B60,'Ihr Altersstruktur-Check'!$C$9:$C$14,'Ihr Altersstruktur-Check'!$P$8:$P$13),0)</f>
        <v>0</v>
      </c>
      <c r="BC60" s="4">
        <f ca="1">IF($B60&gt;=15,BB61+LOOKUP($B60,'Ihr Altersstruktur-Check'!$C$9:$C$14,'Ihr Altersstruktur-Check'!$O$8:$O$13)/LOOKUP($B60,'Ihr Altersstruktur-Check'!$C$9:$C$14,'Ihr Altersstruktur-Check'!$P$8:$P$13),0)</f>
        <v>0</v>
      </c>
      <c r="BD60" s="4">
        <f ca="1">IF($B60&gt;=15,BC61+LOOKUP($B60,'Ihr Altersstruktur-Check'!$C$9:$C$14,'Ihr Altersstruktur-Check'!$O$8:$O$13)/LOOKUP($B60,'Ihr Altersstruktur-Check'!$C$9:$C$14,'Ihr Altersstruktur-Check'!$P$8:$P$13),0)</f>
        <v>0</v>
      </c>
      <c r="BE60" s="4">
        <f ca="1">IF($B60&gt;=15,BD61+LOOKUP($B60,'Ihr Altersstruktur-Check'!$C$9:$C$14,'Ihr Altersstruktur-Check'!$O$8:$O$13)/LOOKUP($B60,'Ihr Altersstruktur-Check'!$C$9:$C$14,'Ihr Altersstruktur-Check'!$P$8:$P$13),0)</f>
        <v>0</v>
      </c>
      <c r="BF60" s="4"/>
      <c r="BG60" s="4"/>
    </row>
    <row r="61" spans="1:59" x14ac:dyDescent="0.25">
      <c r="A61">
        <v>2000</v>
      </c>
      <c r="B61">
        <f t="shared" ca="1" si="14"/>
        <v>20</v>
      </c>
      <c r="C61" s="4">
        <f>'Ihr Demografie-Check'!D10</f>
        <v>0</v>
      </c>
      <c r="D61" s="4">
        <f ca="1">IF($B61&gt;=15,C62+LOOKUP($B61,'Ihr Altersstruktur-Check'!$C$9:$C$14,'Ihr Altersstruktur-Check'!$O$8:$O$13)/LOOKUP($B61,'Ihr Altersstruktur-Check'!$C$9:$C$14,'Ihr Altersstruktur-Check'!$P$8:$P$13),0)</f>
        <v>0</v>
      </c>
      <c r="E61" s="4">
        <f ca="1">IF($B61&gt;=15,D62+LOOKUP($B61,'Ihr Altersstruktur-Check'!$C$9:$C$14,'Ihr Altersstruktur-Check'!$O$8:$O$13)/LOOKUP($B61,'Ihr Altersstruktur-Check'!$C$9:$C$14,'Ihr Altersstruktur-Check'!$P$8:$P$13),0)</f>
        <v>2</v>
      </c>
      <c r="F61" s="4">
        <f ca="1">IF($B61&gt;=15,E62+LOOKUP($B61,'Ihr Altersstruktur-Check'!$C$9:$C$14,'Ihr Altersstruktur-Check'!$O$8:$O$13)/LOOKUP($B61,'Ihr Altersstruktur-Check'!$C$9:$C$14,'Ihr Altersstruktur-Check'!$P$8:$P$13),0)</f>
        <v>0</v>
      </c>
      <c r="G61" s="4">
        <f ca="1">IF($B61&gt;=15,F62+LOOKUP($B61,'Ihr Altersstruktur-Check'!$C$9:$C$14,'Ihr Altersstruktur-Check'!$O$8:$O$13)/LOOKUP($B61,'Ihr Altersstruktur-Check'!$C$9:$C$14,'Ihr Altersstruktur-Check'!$P$8:$P$13),0)</f>
        <v>0</v>
      </c>
      <c r="H61" s="4">
        <f ca="1">IF($B61&gt;=15,G62+LOOKUP($B61,'Ihr Altersstruktur-Check'!$C$9:$C$14,'Ihr Altersstruktur-Check'!$O$8:$O$13)/LOOKUP($B61,'Ihr Altersstruktur-Check'!$C$9:$C$14,'Ihr Altersstruktur-Check'!$P$8:$P$13),0)</f>
        <v>5</v>
      </c>
      <c r="I61" s="4">
        <f ca="1">IF($B61&gt;=15,H62+LOOKUP($B61,'Ihr Altersstruktur-Check'!$C$9:$C$14,'Ihr Altersstruktur-Check'!$O$8:$O$13)/LOOKUP($B61,'Ihr Altersstruktur-Check'!$C$9:$C$14,'Ihr Altersstruktur-Check'!$P$8:$P$13),0)</f>
        <v>0</v>
      </c>
      <c r="J61" s="4">
        <f ca="1">IF($B61&gt;=15,I62+LOOKUP($B61,'Ihr Altersstruktur-Check'!$C$9:$C$14,'Ihr Altersstruktur-Check'!$O$8:$O$13)/LOOKUP($B61,'Ihr Altersstruktur-Check'!$C$9:$C$14,'Ihr Altersstruktur-Check'!$P$8:$P$13),0)</f>
        <v>0</v>
      </c>
      <c r="K61" s="4">
        <f ca="1">IF($B61&gt;=15,J62+LOOKUP($B61,'Ihr Altersstruktur-Check'!$C$9:$C$14,'Ihr Altersstruktur-Check'!$O$8:$O$13)/LOOKUP($B61,'Ihr Altersstruktur-Check'!$C$9:$C$14,'Ihr Altersstruktur-Check'!$P$8:$P$13),0)</f>
        <v>0</v>
      </c>
      <c r="L61" s="4">
        <f ca="1">IF($B61&gt;=15,K62+LOOKUP($B61,'Ihr Altersstruktur-Check'!$C$9:$C$14,'Ihr Altersstruktur-Check'!$O$8:$O$13)/LOOKUP($B61,'Ihr Altersstruktur-Check'!$C$9:$C$14,'Ihr Altersstruktur-Check'!$P$8:$P$13),0)</f>
        <v>0</v>
      </c>
      <c r="M61" s="4">
        <f ca="1">IF($B61&gt;=15,L62+LOOKUP($B61,'Ihr Altersstruktur-Check'!$C$9:$C$14,'Ihr Altersstruktur-Check'!$O$8:$O$13)/LOOKUP($B61,'Ihr Altersstruktur-Check'!$C$9:$C$14,'Ihr Altersstruktur-Check'!$P$8:$P$13),0)</f>
        <v>0</v>
      </c>
      <c r="N61" s="4">
        <f ca="1">IF($B61&gt;=15,M62+LOOKUP($B61,'Ihr Altersstruktur-Check'!$C$9:$C$14,'Ihr Altersstruktur-Check'!$O$8:$O$13)/LOOKUP($B61,'Ihr Altersstruktur-Check'!$C$9:$C$14,'Ihr Altersstruktur-Check'!$P$8:$P$13),0)</f>
        <v>0</v>
      </c>
      <c r="O61" s="4">
        <f ca="1">IF($B61&gt;=15,N62+LOOKUP($B61,'Ihr Altersstruktur-Check'!$C$9:$C$14,'Ihr Altersstruktur-Check'!$O$8:$O$13)/LOOKUP($B61,'Ihr Altersstruktur-Check'!$C$9:$C$14,'Ihr Altersstruktur-Check'!$P$8:$P$13),0)</f>
        <v>0</v>
      </c>
      <c r="P61" s="4">
        <f ca="1">IF($B61&gt;=15,O62+LOOKUP($B61,'Ihr Altersstruktur-Check'!$C$9:$C$14,'Ihr Altersstruktur-Check'!$O$8:$O$13)/LOOKUP($B61,'Ihr Altersstruktur-Check'!$C$9:$C$14,'Ihr Altersstruktur-Check'!$P$8:$P$13),0)</f>
        <v>0</v>
      </c>
      <c r="Q61" s="4">
        <f ca="1">IF($B61&gt;=15,P62+LOOKUP($B61,'Ihr Altersstruktur-Check'!$C$9:$C$14,'Ihr Altersstruktur-Check'!$O$8:$O$13)/LOOKUP($B61,'Ihr Altersstruktur-Check'!$C$9:$C$14,'Ihr Altersstruktur-Check'!$P$8:$P$13),0)</f>
        <v>0</v>
      </c>
      <c r="R61" s="4">
        <f ca="1">IF($B61&gt;=15,Q62+LOOKUP($B61,'Ihr Altersstruktur-Check'!$C$9:$C$14,'Ihr Altersstruktur-Check'!$O$8:$O$13)/LOOKUP($B61,'Ihr Altersstruktur-Check'!$C$9:$C$14,'Ihr Altersstruktur-Check'!$P$8:$P$13),0)</f>
        <v>0</v>
      </c>
      <c r="S61" s="4">
        <f ca="1">IF($B61&gt;=15,R62+LOOKUP($B61,'Ihr Altersstruktur-Check'!$C$9:$C$14,'Ihr Altersstruktur-Check'!$O$8:$O$13)/LOOKUP($B61,'Ihr Altersstruktur-Check'!$C$9:$C$14,'Ihr Altersstruktur-Check'!$P$8:$P$13),0)</f>
        <v>0</v>
      </c>
      <c r="T61" s="4">
        <f ca="1">IF($B61&gt;=15,S62+LOOKUP($B61,'Ihr Altersstruktur-Check'!$C$9:$C$14,'Ihr Altersstruktur-Check'!$O$8:$O$13)/LOOKUP($B61,'Ihr Altersstruktur-Check'!$C$9:$C$14,'Ihr Altersstruktur-Check'!$P$8:$P$13),0)</f>
        <v>0</v>
      </c>
      <c r="U61" s="4">
        <f ca="1">IF($B61&gt;=15,T62+LOOKUP($B61,'Ihr Altersstruktur-Check'!$C$9:$C$14,'Ihr Altersstruktur-Check'!$O$8:$O$13)/LOOKUP($B61,'Ihr Altersstruktur-Check'!$C$9:$C$14,'Ihr Altersstruktur-Check'!$P$8:$P$13),0)</f>
        <v>0</v>
      </c>
      <c r="V61" s="4">
        <f ca="1">IF($B61&gt;=15,U62+LOOKUP($B61,'Ihr Altersstruktur-Check'!$C$9:$C$14,'Ihr Altersstruktur-Check'!$O$8:$O$13)/LOOKUP($B61,'Ihr Altersstruktur-Check'!$C$9:$C$14,'Ihr Altersstruktur-Check'!$P$8:$P$13),0)</f>
        <v>0</v>
      </c>
      <c r="W61" s="4">
        <f ca="1">IF($B61&gt;=15,V62+LOOKUP($B61,'Ihr Altersstruktur-Check'!$C$9:$C$14,'Ihr Altersstruktur-Check'!$O$8:$O$13)/LOOKUP($B61,'Ihr Altersstruktur-Check'!$C$9:$C$14,'Ihr Altersstruktur-Check'!$P$8:$P$13),0)</f>
        <v>0</v>
      </c>
      <c r="X61" s="4">
        <f ca="1">IF($B61&gt;=15,W62+LOOKUP($B61,'Ihr Altersstruktur-Check'!$C$9:$C$14,'Ihr Altersstruktur-Check'!$O$8:$O$13)/LOOKUP($B61,'Ihr Altersstruktur-Check'!$C$9:$C$14,'Ihr Altersstruktur-Check'!$P$8:$P$13),0)</f>
        <v>0</v>
      </c>
      <c r="Y61" s="4">
        <f ca="1">IF($B61&gt;=15,X62+LOOKUP($B61,'Ihr Altersstruktur-Check'!$C$9:$C$14,'Ihr Altersstruktur-Check'!$O$8:$O$13)/LOOKUP($B61,'Ihr Altersstruktur-Check'!$C$9:$C$14,'Ihr Altersstruktur-Check'!$P$8:$P$13),0)</f>
        <v>0</v>
      </c>
      <c r="Z61" s="4">
        <f ca="1">IF($B61&gt;=15,Y62+LOOKUP($B61,'Ihr Altersstruktur-Check'!$C$9:$C$14,'Ihr Altersstruktur-Check'!$O$8:$O$13)/LOOKUP($B61,'Ihr Altersstruktur-Check'!$C$9:$C$14,'Ihr Altersstruktur-Check'!$P$8:$P$13),0)</f>
        <v>0</v>
      </c>
      <c r="AA61" s="4">
        <f ca="1">IF($B61&gt;=15,Z62+LOOKUP($B61,'Ihr Altersstruktur-Check'!$C$9:$C$14,'Ihr Altersstruktur-Check'!$O$8:$O$13)/LOOKUP($B61,'Ihr Altersstruktur-Check'!$C$9:$C$14,'Ihr Altersstruktur-Check'!$P$8:$P$13),0)</f>
        <v>0</v>
      </c>
      <c r="AB61" s="4">
        <f ca="1">IF($B61&gt;=15,AA62+LOOKUP($B61,'Ihr Altersstruktur-Check'!$C$9:$C$14,'Ihr Altersstruktur-Check'!$O$8:$O$13)/LOOKUP($B61,'Ihr Altersstruktur-Check'!$C$9:$C$14,'Ihr Altersstruktur-Check'!$P$8:$P$13),0)</f>
        <v>0</v>
      </c>
      <c r="AC61" s="4">
        <f ca="1">IF($B61&gt;=15,AB62+LOOKUP($B61,'Ihr Altersstruktur-Check'!$C$9:$C$14,'Ihr Altersstruktur-Check'!$O$8:$O$13)/LOOKUP($B61,'Ihr Altersstruktur-Check'!$C$9:$C$14,'Ihr Altersstruktur-Check'!$P$8:$P$13),0)</f>
        <v>0</v>
      </c>
      <c r="AD61" s="4">
        <f ca="1">IF($B61&gt;=15,AC62+LOOKUP($B61,'Ihr Altersstruktur-Check'!$C$9:$C$14,'Ihr Altersstruktur-Check'!$O$8:$O$13)/LOOKUP($B61,'Ihr Altersstruktur-Check'!$C$9:$C$14,'Ihr Altersstruktur-Check'!$P$8:$P$13),0)</f>
        <v>0</v>
      </c>
      <c r="AE61" s="4">
        <f ca="1">IF($B61&gt;=15,AD62+LOOKUP($B61,'Ihr Altersstruktur-Check'!$C$9:$C$14,'Ihr Altersstruktur-Check'!$O$8:$O$13)/LOOKUP($B61,'Ihr Altersstruktur-Check'!$C$9:$C$14,'Ihr Altersstruktur-Check'!$P$8:$P$13),0)</f>
        <v>0</v>
      </c>
      <c r="AF61" s="4">
        <f ca="1">IF($B61&gt;=15,AE62+LOOKUP($B61,'Ihr Altersstruktur-Check'!$C$9:$C$14,'Ihr Altersstruktur-Check'!$O$8:$O$13)/LOOKUP($B61,'Ihr Altersstruktur-Check'!$C$9:$C$14,'Ihr Altersstruktur-Check'!$P$8:$P$13),0)</f>
        <v>0</v>
      </c>
      <c r="AG61" s="4">
        <f ca="1">IF($B61&gt;=15,AF62+LOOKUP($B61,'Ihr Altersstruktur-Check'!$C$9:$C$14,'Ihr Altersstruktur-Check'!$O$8:$O$13)/LOOKUP($B61,'Ihr Altersstruktur-Check'!$C$9:$C$14,'Ihr Altersstruktur-Check'!$P$8:$P$13),0)</f>
        <v>0</v>
      </c>
      <c r="AH61" s="4">
        <f ca="1">IF($B61&gt;=15,AG62+LOOKUP($B61,'Ihr Altersstruktur-Check'!$C$9:$C$14,'Ihr Altersstruktur-Check'!$O$8:$O$13)/LOOKUP($B61,'Ihr Altersstruktur-Check'!$C$9:$C$14,'Ihr Altersstruktur-Check'!$P$8:$P$13),0)</f>
        <v>0</v>
      </c>
      <c r="AI61" s="4">
        <f ca="1">IF($B61&gt;=15,AH62+LOOKUP($B61,'Ihr Altersstruktur-Check'!$C$9:$C$14,'Ihr Altersstruktur-Check'!$O$8:$O$13)/LOOKUP($B61,'Ihr Altersstruktur-Check'!$C$9:$C$14,'Ihr Altersstruktur-Check'!$P$8:$P$13),0)</f>
        <v>0</v>
      </c>
      <c r="AJ61" s="4">
        <f ca="1">IF($B61&gt;=15,AI62+LOOKUP($B61,'Ihr Altersstruktur-Check'!$C$9:$C$14,'Ihr Altersstruktur-Check'!$O$8:$O$13)/LOOKUP($B61,'Ihr Altersstruktur-Check'!$C$9:$C$14,'Ihr Altersstruktur-Check'!$P$8:$P$13),0)</f>
        <v>0</v>
      </c>
      <c r="AK61" s="4">
        <f ca="1">IF($B61&gt;=15,AJ62+LOOKUP($B61,'Ihr Altersstruktur-Check'!$C$9:$C$14,'Ihr Altersstruktur-Check'!$O$8:$O$13)/LOOKUP($B61,'Ihr Altersstruktur-Check'!$C$9:$C$14,'Ihr Altersstruktur-Check'!$P$8:$P$13),0)</f>
        <v>0</v>
      </c>
      <c r="AL61" s="4">
        <f ca="1">IF($B61&gt;=15,AK62+LOOKUP($B61,'Ihr Altersstruktur-Check'!$C$9:$C$14,'Ihr Altersstruktur-Check'!$O$8:$O$13)/LOOKUP($B61,'Ihr Altersstruktur-Check'!$C$9:$C$14,'Ihr Altersstruktur-Check'!$P$8:$P$13),0)</f>
        <v>0</v>
      </c>
      <c r="AM61" s="4">
        <f ca="1">IF($B61&gt;=15,AL62+LOOKUP($B61,'Ihr Altersstruktur-Check'!$C$9:$C$14,'Ihr Altersstruktur-Check'!$O$8:$O$13)/LOOKUP($B61,'Ihr Altersstruktur-Check'!$C$9:$C$14,'Ihr Altersstruktur-Check'!$P$8:$P$13),0)</f>
        <v>0</v>
      </c>
      <c r="AN61" s="4">
        <f ca="1">IF($B61&gt;=15,AM62+LOOKUP($B61,'Ihr Altersstruktur-Check'!$C$9:$C$14,'Ihr Altersstruktur-Check'!$O$8:$O$13)/LOOKUP($B61,'Ihr Altersstruktur-Check'!$C$9:$C$14,'Ihr Altersstruktur-Check'!$P$8:$P$13),0)</f>
        <v>0</v>
      </c>
      <c r="AO61" s="4">
        <f ca="1">IF($B61&gt;=15,AN62+LOOKUP($B61,'Ihr Altersstruktur-Check'!$C$9:$C$14,'Ihr Altersstruktur-Check'!$O$8:$O$13)/LOOKUP($B61,'Ihr Altersstruktur-Check'!$C$9:$C$14,'Ihr Altersstruktur-Check'!$P$8:$P$13),0)</f>
        <v>0</v>
      </c>
      <c r="AP61" s="4">
        <f ca="1">IF($B61&gt;=15,AO62+LOOKUP($B61,'Ihr Altersstruktur-Check'!$C$9:$C$14,'Ihr Altersstruktur-Check'!$O$8:$O$13)/LOOKUP($B61,'Ihr Altersstruktur-Check'!$C$9:$C$14,'Ihr Altersstruktur-Check'!$P$8:$P$13),0)</f>
        <v>0</v>
      </c>
      <c r="AQ61" s="4">
        <f ca="1">IF($B61&gt;=15,AP62+LOOKUP($B61,'Ihr Altersstruktur-Check'!$C$9:$C$14,'Ihr Altersstruktur-Check'!$O$8:$O$13)/LOOKUP($B61,'Ihr Altersstruktur-Check'!$C$9:$C$14,'Ihr Altersstruktur-Check'!$P$8:$P$13),0)</f>
        <v>0</v>
      </c>
      <c r="AR61" s="4">
        <f ca="1">IF($B61&gt;=15,AQ62+LOOKUP($B61,'Ihr Altersstruktur-Check'!$C$9:$C$14,'Ihr Altersstruktur-Check'!$O$8:$O$13)/LOOKUP($B61,'Ihr Altersstruktur-Check'!$C$9:$C$14,'Ihr Altersstruktur-Check'!$P$8:$P$13),0)</f>
        <v>0</v>
      </c>
      <c r="AS61" s="4">
        <f ca="1">IF($B61&gt;=15,AR62+LOOKUP($B61,'Ihr Altersstruktur-Check'!$C$9:$C$14,'Ihr Altersstruktur-Check'!$O$8:$O$13)/LOOKUP($B61,'Ihr Altersstruktur-Check'!$C$9:$C$14,'Ihr Altersstruktur-Check'!$P$8:$P$13),0)</f>
        <v>0</v>
      </c>
      <c r="AT61" s="4">
        <f ca="1">IF($B61&gt;=15,AS62+LOOKUP($B61,'Ihr Altersstruktur-Check'!$C$9:$C$14,'Ihr Altersstruktur-Check'!$O$8:$O$13)/LOOKUP($B61,'Ihr Altersstruktur-Check'!$C$9:$C$14,'Ihr Altersstruktur-Check'!$P$8:$P$13),0)</f>
        <v>0</v>
      </c>
      <c r="AU61" s="4">
        <f ca="1">IF($B61&gt;=15,AT62+LOOKUP($B61,'Ihr Altersstruktur-Check'!$C$9:$C$14,'Ihr Altersstruktur-Check'!$O$8:$O$13)/LOOKUP($B61,'Ihr Altersstruktur-Check'!$C$9:$C$14,'Ihr Altersstruktur-Check'!$P$8:$P$13),0)</f>
        <v>0</v>
      </c>
      <c r="AV61" s="4">
        <f ca="1">IF($B61&gt;=15,AU62+LOOKUP($B61,'Ihr Altersstruktur-Check'!$C$9:$C$14,'Ihr Altersstruktur-Check'!$O$8:$O$13)/LOOKUP($B61,'Ihr Altersstruktur-Check'!$C$9:$C$14,'Ihr Altersstruktur-Check'!$P$8:$P$13),0)</f>
        <v>0</v>
      </c>
      <c r="AW61" s="4">
        <f ca="1">IF($B61&gt;=15,AV62+LOOKUP($B61,'Ihr Altersstruktur-Check'!$C$9:$C$14,'Ihr Altersstruktur-Check'!$O$8:$O$13)/LOOKUP($B61,'Ihr Altersstruktur-Check'!$C$9:$C$14,'Ihr Altersstruktur-Check'!$P$8:$P$13),0)</f>
        <v>0</v>
      </c>
      <c r="AX61" s="4">
        <f ca="1">IF($B61&gt;=15,AW62+LOOKUP($B61,'Ihr Altersstruktur-Check'!$C$9:$C$14,'Ihr Altersstruktur-Check'!$O$8:$O$13)/LOOKUP($B61,'Ihr Altersstruktur-Check'!$C$9:$C$14,'Ihr Altersstruktur-Check'!$P$8:$P$13),0)</f>
        <v>0</v>
      </c>
      <c r="AY61" s="4">
        <f ca="1">IF($B61&gt;=15,AX62+LOOKUP($B61,'Ihr Altersstruktur-Check'!$C$9:$C$14,'Ihr Altersstruktur-Check'!$O$8:$O$13)/LOOKUP($B61,'Ihr Altersstruktur-Check'!$C$9:$C$14,'Ihr Altersstruktur-Check'!$P$8:$P$13),0)</f>
        <v>0</v>
      </c>
      <c r="AZ61" s="4">
        <f ca="1">IF($B61&gt;=15,AY62+LOOKUP($B61,'Ihr Altersstruktur-Check'!$C$9:$C$14,'Ihr Altersstruktur-Check'!$O$8:$O$13)/LOOKUP($B61,'Ihr Altersstruktur-Check'!$C$9:$C$14,'Ihr Altersstruktur-Check'!$P$8:$P$13),0)</f>
        <v>0</v>
      </c>
      <c r="BA61" s="4">
        <f ca="1">IF($B61&gt;=15,AZ62+LOOKUP($B61,'Ihr Altersstruktur-Check'!$C$9:$C$14,'Ihr Altersstruktur-Check'!$O$8:$O$13)/LOOKUP($B61,'Ihr Altersstruktur-Check'!$C$9:$C$14,'Ihr Altersstruktur-Check'!$P$8:$P$13),0)</f>
        <v>0</v>
      </c>
      <c r="BB61" s="4">
        <f ca="1">IF($B61&gt;=15,BA62+LOOKUP($B61,'Ihr Altersstruktur-Check'!$C$9:$C$14,'Ihr Altersstruktur-Check'!$O$8:$O$13)/LOOKUP($B61,'Ihr Altersstruktur-Check'!$C$9:$C$14,'Ihr Altersstruktur-Check'!$P$8:$P$13),0)</f>
        <v>0</v>
      </c>
      <c r="BC61" s="4">
        <f ca="1">IF($B61&gt;=15,BB62+LOOKUP($B61,'Ihr Altersstruktur-Check'!$C$9:$C$14,'Ihr Altersstruktur-Check'!$O$8:$O$13)/LOOKUP($B61,'Ihr Altersstruktur-Check'!$C$9:$C$14,'Ihr Altersstruktur-Check'!$P$8:$P$13),0)</f>
        <v>0</v>
      </c>
      <c r="BD61" s="4">
        <f ca="1">IF($B61&gt;=15,BC62+LOOKUP($B61,'Ihr Altersstruktur-Check'!$C$9:$C$14,'Ihr Altersstruktur-Check'!$O$8:$O$13)/LOOKUP($B61,'Ihr Altersstruktur-Check'!$C$9:$C$14,'Ihr Altersstruktur-Check'!$P$8:$P$13),0)</f>
        <v>0</v>
      </c>
      <c r="BE61" s="4">
        <f ca="1">IF($B61&gt;=15,BD62+LOOKUP($B61,'Ihr Altersstruktur-Check'!$C$9:$C$14,'Ihr Altersstruktur-Check'!$O$8:$O$13)/LOOKUP($B61,'Ihr Altersstruktur-Check'!$C$9:$C$14,'Ihr Altersstruktur-Check'!$P$8:$P$13),0)</f>
        <v>0</v>
      </c>
      <c r="BF61" s="4"/>
      <c r="BG61" s="4"/>
    </row>
    <row r="62" spans="1:59" x14ac:dyDescent="0.25">
      <c r="A62">
        <v>2001</v>
      </c>
      <c r="B62">
        <f t="shared" ca="1" si="14"/>
        <v>19</v>
      </c>
      <c r="C62" s="4">
        <f>'Ihr Demografie-Check'!D9</f>
        <v>0</v>
      </c>
      <c r="D62" s="4">
        <f ca="1">IF($B62&gt;=15,C63+LOOKUP($B62,'Ihr Altersstruktur-Check'!$C$9:$C$14,'Ihr Altersstruktur-Check'!$O$8:$O$13)/LOOKUP($B62,'Ihr Altersstruktur-Check'!$C$9:$C$14,'Ihr Altersstruktur-Check'!$P$8:$P$13),0)</f>
        <v>2</v>
      </c>
      <c r="E62" s="4">
        <f ca="1">IF($B62&gt;=15,D63+LOOKUP($B62,'Ihr Altersstruktur-Check'!$C$9:$C$14,'Ihr Altersstruktur-Check'!$O$8:$O$13)/LOOKUP($B62,'Ihr Altersstruktur-Check'!$C$9:$C$14,'Ihr Altersstruktur-Check'!$P$8:$P$13),0)</f>
        <v>0</v>
      </c>
      <c r="F62" s="4">
        <f ca="1">IF($B62&gt;=15,E63+LOOKUP($B62,'Ihr Altersstruktur-Check'!$C$9:$C$14,'Ihr Altersstruktur-Check'!$O$8:$O$13)/LOOKUP($B62,'Ihr Altersstruktur-Check'!$C$9:$C$14,'Ihr Altersstruktur-Check'!$P$8:$P$13),0)</f>
        <v>0</v>
      </c>
      <c r="G62" s="4">
        <f ca="1">IF($B62&gt;=15,F63+LOOKUP($B62,'Ihr Altersstruktur-Check'!$C$9:$C$14,'Ihr Altersstruktur-Check'!$O$8:$O$13)/LOOKUP($B62,'Ihr Altersstruktur-Check'!$C$9:$C$14,'Ihr Altersstruktur-Check'!$P$8:$P$13),0)</f>
        <v>5</v>
      </c>
      <c r="H62" s="4">
        <f ca="1">IF($B62&gt;=15,G63+LOOKUP($B62,'Ihr Altersstruktur-Check'!$C$9:$C$14,'Ihr Altersstruktur-Check'!$O$8:$O$13)/LOOKUP($B62,'Ihr Altersstruktur-Check'!$C$9:$C$14,'Ihr Altersstruktur-Check'!$P$8:$P$13),0)</f>
        <v>0</v>
      </c>
      <c r="I62" s="4">
        <f ca="1">IF($B62&gt;=15,H63+LOOKUP($B62,'Ihr Altersstruktur-Check'!$C$9:$C$14,'Ihr Altersstruktur-Check'!$O$8:$O$13)/LOOKUP($B62,'Ihr Altersstruktur-Check'!$C$9:$C$14,'Ihr Altersstruktur-Check'!$P$8:$P$13),0)</f>
        <v>0</v>
      </c>
      <c r="J62" s="4">
        <f ca="1">IF($B62&gt;=15,I63+LOOKUP($B62,'Ihr Altersstruktur-Check'!$C$9:$C$14,'Ihr Altersstruktur-Check'!$O$8:$O$13)/LOOKUP($B62,'Ihr Altersstruktur-Check'!$C$9:$C$14,'Ihr Altersstruktur-Check'!$P$8:$P$13),0)</f>
        <v>0</v>
      </c>
      <c r="K62" s="4">
        <f ca="1">IF($B62&gt;=15,J63+LOOKUP($B62,'Ihr Altersstruktur-Check'!$C$9:$C$14,'Ihr Altersstruktur-Check'!$O$8:$O$13)/LOOKUP($B62,'Ihr Altersstruktur-Check'!$C$9:$C$14,'Ihr Altersstruktur-Check'!$P$8:$P$13),0)</f>
        <v>0</v>
      </c>
      <c r="L62" s="4">
        <f ca="1">IF($B62&gt;=15,K63+LOOKUP($B62,'Ihr Altersstruktur-Check'!$C$9:$C$14,'Ihr Altersstruktur-Check'!$O$8:$O$13)/LOOKUP($B62,'Ihr Altersstruktur-Check'!$C$9:$C$14,'Ihr Altersstruktur-Check'!$P$8:$P$13),0)</f>
        <v>0</v>
      </c>
      <c r="M62" s="4">
        <f ca="1">IF($B62&gt;=15,L63+LOOKUP($B62,'Ihr Altersstruktur-Check'!$C$9:$C$14,'Ihr Altersstruktur-Check'!$O$8:$O$13)/LOOKUP($B62,'Ihr Altersstruktur-Check'!$C$9:$C$14,'Ihr Altersstruktur-Check'!$P$8:$P$13),0)</f>
        <v>0</v>
      </c>
      <c r="N62" s="4">
        <f ca="1">IF($B62&gt;=15,M63+LOOKUP($B62,'Ihr Altersstruktur-Check'!$C$9:$C$14,'Ihr Altersstruktur-Check'!$O$8:$O$13)/LOOKUP($B62,'Ihr Altersstruktur-Check'!$C$9:$C$14,'Ihr Altersstruktur-Check'!$P$8:$P$13),0)</f>
        <v>0</v>
      </c>
      <c r="O62" s="4">
        <f ca="1">IF($B62&gt;=15,N63+LOOKUP($B62,'Ihr Altersstruktur-Check'!$C$9:$C$14,'Ihr Altersstruktur-Check'!$O$8:$O$13)/LOOKUP($B62,'Ihr Altersstruktur-Check'!$C$9:$C$14,'Ihr Altersstruktur-Check'!$P$8:$P$13),0)</f>
        <v>0</v>
      </c>
      <c r="P62" s="4">
        <f ca="1">IF($B62&gt;=15,O63+LOOKUP($B62,'Ihr Altersstruktur-Check'!$C$9:$C$14,'Ihr Altersstruktur-Check'!$O$8:$O$13)/LOOKUP($B62,'Ihr Altersstruktur-Check'!$C$9:$C$14,'Ihr Altersstruktur-Check'!$P$8:$P$13),0)</f>
        <v>0</v>
      </c>
      <c r="Q62" s="4">
        <f ca="1">IF($B62&gt;=15,P63+LOOKUP($B62,'Ihr Altersstruktur-Check'!$C$9:$C$14,'Ihr Altersstruktur-Check'!$O$8:$O$13)/LOOKUP($B62,'Ihr Altersstruktur-Check'!$C$9:$C$14,'Ihr Altersstruktur-Check'!$P$8:$P$13),0)</f>
        <v>0</v>
      </c>
      <c r="R62" s="4">
        <f ca="1">IF($B62&gt;=15,Q63+LOOKUP($B62,'Ihr Altersstruktur-Check'!$C$9:$C$14,'Ihr Altersstruktur-Check'!$O$8:$O$13)/LOOKUP($B62,'Ihr Altersstruktur-Check'!$C$9:$C$14,'Ihr Altersstruktur-Check'!$P$8:$P$13),0)</f>
        <v>0</v>
      </c>
      <c r="S62" s="4">
        <f ca="1">IF($B62&gt;=15,R63+LOOKUP($B62,'Ihr Altersstruktur-Check'!$C$9:$C$14,'Ihr Altersstruktur-Check'!$O$8:$O$13)/LOOKUP($B62,'Ihr Altersstruktur-Check'!$C$9:$C$14,'Ihr Altersstruktur-Check'!$P$8:$P$13),0)</f>
        <v>0</v>
      </c>
      <c r="T62" s="4">
        <f ca="1">IF($B62&gt;=15,S63+LOOKUP($B62,'Ihr Altersstruktur-Check'!$C$9:$C$14,'Ihr Altersstruktur-Check'!$O$8:$O$13)/LOOKUP($B62,'Ihr Altersstruktur-Check'!$C$9:$C$14,'Ihr Altersstruktur-Check'!$P$8:$P$13),0)</f>
        <v>0</v>
      </c>
      <c r="U62" s="4">
        <f ca="1">IF($B62&gt;=15,T63+LOOKUP($B62,'Ihr Altersstruktur-Check'!$C$9:$C$14,'Ihr Altersstruktur-Check'!$O$8:$O$13)/LOOKUP($B62,'Ihr Altersstruktur-Check'!$C$9:$C$14,'Ihr Altersstruktur-Check'!$P$8:$P$13),0)</f>
        <v>0</v>
      </c>
      <c r="V62" s="4">
        <f ca="1">IF($B62&gt;=15,U63+LOOKUP($B62,'Ihr Altersstruktur-Check'!$C$9:$C$14,'Ihr Altersstruktur-Check'!$O$8:$O$13)/LOOKUP($B62,'Ihr Altersstruktur-Check'!$C$9:$C$14,'Ihr Altersstruktur-Check'!$P$8:$P$13),0)</f>
        <v>0</v>
      </c>
      <c r="W62" s="4">
        <f ca="1">IF($B62&gt;=15,V63+LOOKUP($B62,'Ihr Altersstruktur-Check'!$C$9:$C$14,'Ihr Altersstruktur-Check'!$O$8:$O$13)/LOOKUP($B62,'Ihr Altersstruktur-Check'!$C$9:$C$14,'Ihr Altersstruktur-Check'!$P$8:$P$13),0)</f>
        <v>0</v>
      </c>
      <c r="X62" s="4">
        <f ca="1">IF($B62&gt;=15,W63+LOOKUP($B62,'Ihr Altersstruktur-Check'!$C$9:$C$14,'Ihr Altersstruktur-Check'!$O$8:$O$13)/LOOKUP($B62,'Ihr Altersstruktur-Check'!$C$9:$C$14,'Ihr Altersstruktur-Check'!$P$8:$P$13),0)</f>
        <v>0</v>
      </c>
      <c r="Y62" s="4">
        <f ca="1">IF($B62&gt;=15,X63+LOOKUP($B62,'Ihr Altersstruktur-Check'!$C$9:$C$14,'Ihr Altersstruktur-Check'!$O$8:$O$13)/LOOKUP($B62,'Ihr Altersstruktur-Check'!$C$9:$C$14,'Ihr Altersstruktur-Check'!$P$8:$P$13),0)</f>
        <v>0</v>
      </c>
      <c r="Z62" s="4">
        <f ca="1">IF($B62&gt;=15,Y63+LOOKUP($B62,'Ihr Altersstruktur-Check'!$C$9:$C$14,'Ihr Altersstruktur-Check'!$O$8:$O$13)/LOOKUP($B62,'Ihr Altersstruktur-Check'!$C$9:$C$14,'Ihr Altersstruktur-Check'!$P$8:$P$13),0)</f>
        <v>0</v>
      </c>
      <c r="AA62" s="4">
        <f ca="1">IF($B62&gt;=15,Z63+LOOKUP($B62,'Ihr Altersstruktur-Check'!$C$9:$C$14,'Ihr Altersstruktur-Check'!$O$8:$O$13)/LOOKUP($B62,'Ihr Altersstruktur-Check'!$C$9:$C$14,'Ihr Altersstruktur-Check'!$P$8:$P$13),0)</f>
        <v>0</v>
      </c>
      <c r="AB62" s="4">
        <f ca="1">IF($B62&gt;=15,AA63+LOOKUP($B62,'Ihr Altersstruktur-Check'!$C$9:$C$14,'Ihr Altersstruktur-Check'!$O$8:$O$13)/LOOKUP($B62,'Ihr Altersstruktur-Check'!$C$9:$C$14,'Ihr Altersstruktur-Check'!$P$8:$P$13),0)</f>
        <v>0</v>
      </c>
      <c r="AC62" s="4">
        <f ca="1">IF($B62&gt;=15,AB63+LOOKUP($B62,'Ihr Altersstruktur-Check'!$C$9:$C$14,'Ihr Altersstruktur-Check'!$O$8:$O$13)/LOOKUP($B62,'Ihr Altersstruktur-Check'!$C$9:$C$14,'Ihr Altersstruktur-Check'!$P$8:$P$13),0)</f>
        <v>0</v>
      </c>
      <c r="AD62" s="4">
        <f ca="1">IF($B62&gt;=15,AC63+LOOKUP($B62,'Ihr Altersstruktur-Check'!$C$9:$C$14,'Ihr Altersstruktur-Check'!$O$8:$O$13)/LOOKUP($B62,'Ihr Altersstruktur-Check'!$C$9:$C$14,'Ihr Altersstruktur-Check'!$P$8:$P$13),0)</f>
        <v>0</v>
      </c>
      <c r="AE62" s="4">
        <f ca="1">IF($B62&gt;=15,AD63+LOOKUP($B62,'Ihr Altersstruktur-Check'!$C$9:$C$14,'Ihr Altersstruktur-Check'!$O$8:$O$13)/LOOKUP($B62,'Ihr Altersstruktur-Check'!$C$9:$C$14,'Ihr Altersstruktur-Check'!$P$8:$P$13),0)</f>
        <v>0</v>
      </c>
      <c r="AF62" s="4">
        <f ca="1">IF($B62&gt;=15,AE63+LOOKUP($B62,'Ihr Altersstruktur-Check'!$C$9:$C$14,'Ihr Altersstruktur-Check'!$O$8:$O$13)/LOOKUP($B62,'Ihr Altersstruktur-Check'!$C$9:$C$14,'Ihr Altersstruktur-Check'!$P$8:$P$13),0)</f>
        <v>0</v>
      </c>
      <c r="AG62" s="4">
        <f ca="1">IF($B62&gt;=15,AF63+LOOKUP($B62,'Ihr Altersstruktur-Check'!$C$9:$C$14,'Ihr Altersstruktur-Check'!$O$8:$O$13)/LOOKUP($B62,'Ihr Altersstruktur-Check'!$C$9:$C$14,'Ihr Altersstruktur-Check'!$P$8:$P$13),0)</f>
        <v>0</v>
      </c>
      <c r="AH62" s="4">
        <f ca="1">IF($B62&gt;=15,AG63+LOOKUP($B62,'Ihr Altersstruktur-Check'!$C$9:$C$14,'Ihr Altersstruktur-Check'!$O$8:$O$13)/LOOKUP($B62,'Ihr Altersstruktur-Check'!$C$9:$C$14,'Ihr Altersstruktur-Check'!$P$8:$P$13),0)</f>
        <v>0</v>
      </c>
      <c r="AI62" s="4">
        <f ca="1">IF($B62&gt;=15,AH63+LOOKUP($B62,'Ihr Altersstruktur-Check'!$C$9:$C$14,'Ihr Altersstruktur-Check'!$O$8:$O$13)/LOOKUP($B62,'Ihr Altersstruktur-Check'!$C$9:$C$14,'Ihr Altersstruktur-Check'!$P$8:$P$13),0)</f>
        <v>0</v>
      </c>
      <c r="AJ62" s="4">
        <f ca="1">IF($B62&gt;=15,AI63+LOOKUP($B62,'Ihr Altersstruktur-Check'!$C$9:$C$14,'Ihr Altersstruktur-Check'!$O$8:$O$13)/LOOKUP($B62,'Ihr Altersstruktur-Check'!$C$9:$C$14,'Ihr Altersstruktur-Check'!$P$8:$P$13),0)</f>
        <v>0</v>
      </c>
      <c r="AK62" s="4">
        <f ca="1">IF($B62&gt;=15,AJ63+LOOKUP($B62,'Ihr Altersstruktur-Check'!$C$9:$C$14,'Ihr Altersstruktur-Check'!$O$8:$O$13)/LOOKUP($B62,'Ihr Altersstruktur-Check'!$C$9:$C$14,'Ihr Altersstruktur-Check'!$P$8:$P$13),0)</f>
        <v>0</v>
      </c>
      <c r="AL62" s="4">
        <f ca="1">IF($B62&gt;=15,AK63+LOOKUP($B62,'Ihr Altersstruktur-Check'!$C$9:$C$14,'Ihr Altersstruktur-Check'!$O$8:$O$13)/LOOKUP($B62,'Ihr Altersstruktur-Check'!$C$9:$C$14,'Ihr Altersstruktur-Check'!$P$8:$P$13),0)</f>
        <v>0</v>
      </c>
      <c r="AM62" s="4">
        <f ca="1">IF($B62&gt;=15,AL63+LOOKUP($B62,'Ihr Altersstruktur-Check'!$C$9:$C$14,'Ihr Altersstruktur-Check'!$O$8:$O$13)/LOOKUP($B62,'Ihr Altersstruktur-Check'!$C$9:$C$14,'Ihr Altersstruktur-Check'!$P$8:$P$13),0)</f>
        <v>0</v>
      </c>
      <c r="AN62" s="4">
        <f ca="1">IF($B62&gt;=15,AM63+LOOKUP($B62,'Ihr Altersstruktur-Check'!$C$9:$C$14,'Ihr Altersstruktur-Check'!$O$8:$O$13)/LOOKUP($B62,'Ihr Altersstruktur-Check'!$C$9:$C$14,'Ihr Altersstruktur-Check'!$P$8:$P$13),0)</f>
        <v>0</v>
      </c>
      <c r="AO62" s="4">
        <f ca="1">IF($B62&gt;=15,AN63+LOOKUP($B62,'Ihr Altersstruktur-Check'!$C$9:$C$14,'Ihr Altersstruktur-Check'!$O$8:$O$13)/LOOKUP($B62,'Ihr Altersstruktur-Check'!$C$9:$C$14,'Ihr Altersstruktur-Check'!$P$8:$P$13),0)</f>
        <v>0</v>
      </c>
      <c r="AP62" s="4">
        <f ca="1">IF($B62&gt;=15,AO63+LOOKUP($B62,'Ihr Altersstruktur-Check'!$C$9:$C$14,'Ihr Altersstruktur-Check'!$O$8:$O$13)/LOOKUP($B62,'Ihr Altersstruktur-Check'!$C$9:$C$14,'Ihr Altersstruktur-Check'!$P$8:$P$13),0)</f>
        <v>0</v>
      </c>
      <c r="AQ62" s="4">
        <f ca="1">IF($B62&gt;=15,AP63+LOOKUP($B62,'Ihr Altersstruktur-Check'!$C$9:$C$14,'Ihr Altersstruktur-Check'!$O$8:$O$13)/LOOKUP($B62,'Ihr Altersstruktur-Check'!$C$9:$C$14,'Ihr Altersstruktur-Check'!$P$8:$P$13),0)</f>
        <v>0</v>
      </c>
      <c r="AR62" s="4">
        <f ca="1">IF($B62&gt;=15,AQ63+LOOKUP($B62,'Ihr Altersstruktur-Check'!$C$9:$C$14,'Ihr Altersstruktur-Check'!$O$8:$O$13)/LOOKUP($B62,'Ihr Altersstruktur-Check'!$C$9:$C$14,'Ihr Altersstruktur-Check'!$P$8:$P$13),0)</f>
        <v>0</v>
      </c>
      <c r="AS62" s="4">
        <f ca="1">IF($B62&gt;=15,AR63+LOOKUP($B62,'Ihr Altersstruktur-Check'!$C$9:$C$14,'Ihr Altersstruktur-Check'!$O$8:$O$13)/LOOKUP($B62,'Ihr Altersstruktur-Check'!$C$9:$C$14,'Ihr Altersstruktur-Check'!$P$8:$P$13),0)</f>
        <v>0</v>
      </c>
      <c r="AT62" s="4">
        <f ca="1">IF($B62&gt;=15,AS63+LOOKUP($B62,'Ihr Altersstruktur-Check'!$C$9:$C$14,'Ihr Altersstruktur-Check'!$O$8:$O$13)/LOOKUP($B62,'Ihr Altersstruktur-Check'!$C$9:$C$14,'Ihr Altersstruktur-Check'!$P$8:$P$13),0)</f>
        <v>0</v>
      </c>
      <c r="AU62" s="4">
        <f ca="1">IF($B62&gt;=15,AT63+LOOKUP($B62,'Ihr Altersstruktur-Check'!$C$9:$C$14,'Ihr Altersstruktur-Check'!$O$8:$O$13)/LOOKUP($B62,'Ihr Altersstruktur-Check'!$C$9:$C$14,'Ihr Altersstruktur-Check'!$P$8:$P$13),0)</f>
        <v>0</v>
      </c>
      <c r="AV62" s="4">
        <f ca="1">IF($B62&gt;=15,AU63+LOOKUP($B62,'Ihr Altersstruktur-Check'!$C$9:$C$14,'Ihr Altersstruktur-Check'!$O$8:$O$13)/LOOKUP($B62,'Ihr Altersstruktur-Check'!$C$9:$C$14,'Ihr Altersstruktur-Check'!$P$8:$P$13),0)</f>
        <v>0</v>
      </c>
      <c r="AW62" s="4">
        <f ca="1">IF($B62&gt;=15,AV63+LOOKUP($B62,'Ihr Altersstruktur-Check'!$C$9:$C$14,'Ihr Altersstruktur-Check'!$O$8:$O$13)/LOOKUP($B62,'Ihr Altersstruktur-Check'!$C$9:$C$14,'Ihr Altersstruktur-Check'!$P$8:$P$13),0)</f>
        <v>0</v>
      </c>
      <c r="AX62" s="4">
        <f ca="1">IF($B62&gt;=15,AW63+LOOKUP($B62,'Ihr Altersstruktur-Check'!$C$9:$C$14,'Ihr Altersstruktur-Check'!$O$8:$O$13)/LOOKUP($B62,'Ihr Altersstruktur-Check'!$C$9:$C$14,'Ihr Altersstruktur-Check'!$P$8:$P$13),0)</f>
        <v>0</v>
      </c>
      <c r="AY62" s="4">
        <f ca="1">IF($B62&gt;=15,AX63+LOOKUP($B62,'Ihr Altersstruktur-Check'!$C$9:$C$14,'Ihr Altersstruktur-Check'!$O$8:$O$13)/LOOKUP($B62,'Ihr Altersstruktur-Check'!$C$9:$C$14,'Ihr Altersstruktur-Check'!$P$8:$P$13),0)</f>
        <v>0</v>
      </c>
      <c r="AZ62" s="4">
        <f ca="1">IF($B62&gt;=15,AY63+LOOKUP($B62,'Ihr Altersstruktur-Check'!$C$9:$C$14,'Ihr Altersstruktur-Check'!$O$8:$O$13)/LOOKUP($B62,'Ihr Altersstruktur-Check'!$C$9:$C$14,'Ihr Altersstruktur-Check'!$P$8:$P$13),0)</f>
        <v>0</v>
      </c>
      <c r="BA62" s="4">
        <f ca="1">IF($B62&gt;=15,AZ63+LOOKUP($B62,'Ihr Altersstruktur-Check'!$C$9:$C$14,'Ihr Altersstruktur-Check'!$O$8:$O$13)/LOOKUP($B62,'Ihr Altersstruktur-Check'!$C$9:$C$14,'Ihr Altersstruktur-Check'!$P$8:$P$13),0)</f>
        <v>0</v>
      </c>
      <c r="BB62" s="4">
        <f ca="1">IF($B62&gt;=15,BA63+LOOKUP($B62,'Ihr Altersstruktur-Check'!$C$9:$C$14,'Ihr Altersstruktur-Check'!$O$8:$O$13)/LOOKUP($B62,'Ihr Altersstruktur-Check'!$C$9:$C$14,'Ihr Altersstruktur-Check'!$P$8:$P$13),0)</f>
        <v>0</v>
      </c>
      <c r="BC62" s="4">
        <f ca="1">IF($B62&gt;=15,BB63+LOOKUP($B62,'Ihr Altersstruktur-Check'!$C$9:$C$14,'Ihr Altersstruktur-Check'!$O$8:$O$13)/LOOKUP($B62,'Ihr Altersstruktur-Check'!$C$9:$C$14,'Ihr Altersstruktur-Check'!$P$8:$P$13),0)</f>
        <v>0</v>
      </c>
      <c r="BD62" s="4">
        <f ca="1">IF($B62&gt;=15,BC63+LOOKUP($B62,'Ihr Altersstruktur-Check'!$C$9:$C$14,'Ihr Altersstruktur-Check'!$O$8:$O$13)/LOOKUP($B62,'Ihr Altersstruktur-Check'!$C$9:$C$14,'Ihr Altersstruktur-Check'!$P$8:$P$13),0)</f>
        <v>0</v>
      </c>
      <c r="BE62" s="4">
        <f ca="1">IF($B62&gt;=15,BD63+LOOKUP($B62,'Ihr Altersstruktur-Check'!$C$9:$C$14,'Ihr Altersstruktur-Check'!$O$8:$O$13)/LOOKUP($B62,'Ihr Altersstruktur-Check'!$C$9:$C$14,'Ihr Altersstruktur-Check'!$P$8:$P$13),0)</f>
        <v>0</v>
      </c>
      <c r="BF62" s="4"/>
      <c r="BG62" s="4"/>
    </row>
    <row r="63" spans="1:59" x14ac:dyDescent="0.25">
      <c r="A63">
        <v>2002</v>
      </c>
      <c r="B63">
        <f t="shared" ca="1" si="14"/>
        <v>18</v>
      </c>
      <c r="C63" s="4">
        <f>'Ihr Demografie-Check'!D8</f>
        <v>2</v>
      </c>
      <c r="D63" s="4">
        <f ca="1">IF($B63&gt;=15,C64+LOOKUP($B63,'Ihr Altersstruktur-Check'!$C$9:$C$14,'Ihr Altersstruktur-Check'!$O$8:$O$13)/LOOKUP($B63,'Ihr Altersstruktur-Check'!$C$9:$C$14,'Ihr Altersstruktur-Check'!$P$8:$P$13),0)</f>
        <v>0</v>
      </c>
      <c r="E63" s="4">
        <f ca="1">IF($B63&gt;=15,D64+LOOKUP($B63,'Ihr Altersstruktur-Check'!$C$9:$C$14,'Ihr Altersstruktur-Check'!$O$8:$O$13)/LOOKUP($B63,'Ihr Altersstruktur-Check'!$C$9:$C$14,'Ihr Altersstruktur-Check'!$P$8:$P$13),0)</f>
        <v>0</v>
      </c>
      <c r="F63" s="4">
        <f ca="1">IF($B63&gt;=15,E64+LOOKUP($B63,'Ihr Altersstruktur-Check'!$C$9:$C$14,'Ihr Altersstruktur-Check'!$O$8:$O$13)/LOOKUP($B63,'Ihr Altersstruktur-Check'!$C$9:$C$14,'Ihr Altersstruktur-Check'!$P$8:$P$13),0)</f>
        <v>5</v>
      </c>
      <c r="G63" s="4">
        <f ca="1">IF($B63&gt;=15,F64+LOOKUP($B63,'Ihr Altersstruktur-Check'!$C$9:$C$14,'Ihr Altersstruktur-Check'!$O$8:$O$13)/LOOKUP($B63,'Ihr Altersstruktur-Check'!$C$9:$C$14,'Ihr Altersstruktur-Check'!$P$8:$P$13),0)</f>
        <v>0</v>
      </c>
      <c r="H63" s="4">
        <f ca="1">IF($B63&gt;=15,G64+LOOKUP($B63,'Ihr Altersstruktur-Check'!$C$9:$C$14,'Ihr Altersstruktur-Check'!$O$8:$O$13)/LOOKUP($B63,'Ihr Altersstruktur-Check'!$C$9:$C$14,'Ihr Altersstruktur-Check'!$P$8:$P$13),0)</f>
        <v>0</v>
      </c>
      <c r="I63" s="4">
        <f ca="1">IF($B63&gt;=15,H64+LOOKUP($B63,'Ihr Altersstruktur-Check'!$C$9:$C$14,'Ihr Altersstruktur-Check'!$O$8:$O$13)/LOOKUP($B63,'Ihr Altersstruktur-Check'!$C$9:$C$14,'Ihr Altersstruktur-Check'!$P$8:$P$13),0)</f>
        <v>0</v>
      </c>
      <c r="J63" s="4">
        <f ca="1">IF($B63&gt;=15,I64+LOOKUP($B63,'Ihr Altersstruktur-Check'!$C$9:$C$14,'Ihr Altersstruktur-Check'!$O$8:$O$13)/LOOKUP($B63,'Ihr Altersstruktur-Check'!$C$9:$C$14,'Ihr Altersstruktur-Check'!$P$8:$P$13),0)</f>
        <v>0</v>
      </c>
      <c r="K63" s="4">
        <f ca="1">IF($B63&gt;=15,J64+LOOKUP($B63,'Ihr Altersstruktur-Check'!$C$9:$C$14,'Ihr Altersstruktur-Check'!$O$8:$O$13)/LOOKUP($B63,'Ihr Altersstruktur-Check'!$C$9:$C$14,'Ihr Altersstruktur-Check'!$P$8:$P$13),0)</f>
        <v>0</v>
      </c>
      <c r="L63" s="4">
        <f ca="1">IF($B63&gt;=15,K64+LOOKUP($B63,'Ihr Altersstruktur-Check'!$C$9:$C$14,'Ihr Altersstruktur-Check'!$O$8:$O$13)/LOOKUP($B63,'Ihr Altersstruktur-Check'!$C$9:$C$14,'Ihr Altersstruktur-Check'!$P$8:$P$13),0)</f>
        <v>0</v>
      </c>
      <c r="M63" s="4">
        <f ca="1">IF($B63&gt;=15,L64+LOOKUP($B63,'Ihr Altersstruktur-Check'!$C$9:$C$14,'Ihr Altersstruktur-Check'!$O$8:$O$13)/LOOKUP($B63,'Ihr Altersstruktur-Check'!$C$9:$C$14,'Ihr Altersstruktur-Check'!$P$8:$P$13),0)</f>
        <v>0</v>
      </c>
      <c r="N63" s="4">
        <f ca="1">IF($B63&gt;=15,M64+LOOKUP($B63,'Ihr Altersstruktur-Check'!$C$9:$C$14,'Ihr Altersstruktur-Check'!$O$8:$O$13)/LOOKUP($B63,'Ihr Altersstruktur-Check'!$C$9:$C$14,'Ihr Altersstruktur-Check'!$P$8:$P$13),0)</f>
        <v>0</v>
      </c>
      <c r="O63" s="4">
        <f ca="1">IF($B63&gt;=15,N64+LOOKUP($B63,'Ihr Altersstruktur-Check'!$C$9:$C$14,'Ihr Altersstruktur-Check'!$O$8:$O$13)/LOOKUP($B63,'Ihr Altersstruktur-Check'!$C$9:$C$14,'Ihr Altersstruktur-Check'!$P$8:$P$13),0)</f>
        <v>0</v>
      </c>
      <c r="P63" s="4">
        <f ca="1">IF($B63&gt;=15,O64+LOOKUP($B63,'Ihr Altersstruktur-Check'!$C$9:$C$14,'Ihr Altersstruktur-Check'!$O$8:$O$13)/LOOKUP($B63,'Ihr Altersstruktur-Check'!$C$9:$C$14,'Ihr Altersstruktur-Check'!$P$8:$P$13),0)</f>
        <v>0</v>
      </c>
      <c r="Q63" s="4">
        <f ca="1">IF($B63&gt;=15,P64+LOOKUP($B63,'Ihr Altersstruktur-Check'!$C$9:$C$14,'Ihr Altersstruktur-Check'!$O$8:$O$13)/LOOKUP($B63,'Ihr Altersstruktur-Check'!$C$9:$C$14,'Ihr Altersstruktur-Check'!$P$8:$P$13),0)</f>
        <v>0</v>
      </c>
      <c r="R63" s="4">
        <f ca="1">IF($B63&gt;=15,Q64+LOOKUP($B63,'Ihr Altersstruktur-Check'!$C$9:$C$14,'Ihr Altersstruktur-Check'!$O$8:$O$13)/LOOKUP($B63,'Ihr Altersstruktur-Check'!$C$9:$C$14,'Ihr Altersstruktur-Check'!$P$8:$P$13),0)</f>
        <v>0</v>
      </c>
      <c r="S63" s="4">
        <f ca="1">IF($B63&gt;=15,R64+LOOKUP($B63,'Ihr Altersstruktur-Check'!$C$9:$C$14,'Ihr Altersstruktur-Check'!$O$8:$O$13)/LOOKUP($B63,'Ihr Altersstruktur-Check'!$C$9:$C$14,'Ihr Altersstruktur-Check'!$P$8:$P$13),0)</f>
        <v>0</v>
      </c>
      <c r="T63" s="4">
        <f ca="1">IF($B63&gt;=15,S64+LOOKUP($B63,'Ihr Altersstruktur-Check'!$C$9:$C$14,'Ihr Altersstruktur-Check'!$O$8:$O$13)/LOOKUP($B63,'Ihr Altersstruktur-Check'!$C$9:$C$14,'Ihr Altersstruktur-Check'!$P$8:$P$13),0)</f>
        <v>0</v>
      </c>
      <c r="U63" s="4">
        <f ca="1">IF($B63&gt;=15,T64+LOOKUP($B63,'Ihr Altersstruktur-Check'!$C$9:$C$14,'Ihr Altersstruktur-Check'!$O$8:$O$13)/LOOKUP($B63,'Ihr Altersstruktur-Check'!$C$9:$C$14,'Ihr Altersstruktur-Check'!$P$8:$P$13),0)</f>
        <v>0</v>
      </c>
      <c r="V63" s="4">
        <f ca="1">IF($B63&gt;=15,U64+LOOKUP($B63,'Ihr Altersstruktur-Check'!$C$9:$C$14,'Ihr Altersstruktur-Check'!$O$8:$O$13)/LOOKUP($B63,'Ihr Altersstruktur-Check'!$C$9:$C$14,'Ihr Altersstruktur-Check'!$P$8:$P$13),0)</f>
        <v>0</v>
      </c>
      <c r="W63" s="4">
        <f ca="1">IF($B63&gt;=15,V64+LOOKUP($B63,'Ihr Altersstruktur-Check'!$C$9:$C$14,'Ihr Altersstruktur-Check'!$O$8:$O$13)/LOOKUP($B63,'Ihr Altersstruktur-Check'!$C$9:$C$14,'Ihr Altersstruktur-Check'!$P$8:$P$13),0)</f>
        <v>0</v>
      </c>
      <c r="X63" s="4">
        <f ca="1">IF($B63&gt;=15,W64+LOOKUP($B63,'Ihr Altersstruktur-Check'!$C$9:$C$14,'Ihr Altersstruktur-Check'!$O$8:$O$13)/LOOKUP($B63,'Ihr Altersstruktur-Check'!$C$9:$C$14,'Ihr Altersstruktur-Check'!$P$8:$P$13),0)</f>
        <v>0</v>
      </c>
      <c r="Y63" s="4">
        <f ca="1">IF($B63&gt;=15,X64+LOOKUP($B63,'Ihr Altersstruktur-Check'!$C$9:$C$14,'Ihr Altersstruktur-Check'!$O$8:$O$13)/LOOKUP($B63,'Ihr Altersstruktur-Check'!$C$9:$C$14,'Ihr Altersstruktur-Check'!$P$8:$P$13),0)</f>
        <v>0</v>
      </c>
      <c r="Z63" s="4">
        <f ca="1">IF($B63&gt;=15,Y64+LOOKUP($B63,'Ihr Altersstruktur-Check'!$C$9:$C$14,'Ihr Altersstruktur-Check'!$O$8:$O$13)/LOOKUP($B63,'Ihr Altersstruktur-Check'!$C$9:$C$14,'Ihr Altersstruktur-Check'!$P$8:$P$13),0)</f>
        <v>0</v>
      </c>
      <c r="AA63" s="4">
        <f ca="1">IF($B63&gt;=15,Z64+LOOKUP($B63,'Ihr Altersstruktur-Check'!$C$9:$C$14,'Ihr Altersstruktur-Check'!$O$8:$O$13)/LOOKUP($B63,'Ihr Altersstruktur-Check'!$C$9:$C$14,'Ihr Altersstruktur-Check'!$P$8:$P$13),0)</f>
        <v>0</v>
      </c>
      <c r="AB63" s="4">
        <f ca="1">IF($B63&gt;=15,AA64+LOOKUP($B63,'Ihr Altersstruktur-Check'!$C$9:$C$14,'Ihr Altersstruktur-Check'!$O$8:$O$13)/LOOKUP($B63,'Ihr Altersstruktur-Check'!$C$9:$C$14,'Ihr Altersstruktur-Check'!$P$8:$P$13),0)</f>
        <v>0</v>
      </c>
      <c r="AC63" s="4">
        <f ca="1">IF($B63&gt;=15,AB64+LOOKUP($B63,'Ihr Altersstruktur-Check'!$C$9:$C$14,'Ihr Altersstruktur-Check'!$O$8:$O$13)/LOOKUP($B63,'Ihr Altersstruktur-Check'!$C$9:$C$14,'Ihr Altersstruktur-Check'!$P$8:$P$13),0)</f>
        <v>0</v>
      </c>
      <c r="AD63" s="4">
        <f ca="1">IF($B63&gt;=15,AC64+LOOKUP($B63,'Ihr Altersstruktur-Check'!$C$9:$C$14,'Ihr Altersstruktur-Check'!$O$8:$O$13)/LOOKUP($B63,'Ihr Altersstruktur-Check'!$C$9:$C$14,'Ihr Altersstruktur-Check'!$P$8:$P$13),0)</f>
        <v>0</v>
      </c>
      <c r="AE63" s="4">
        <f ca="1">IF($B63&gt;=15,AD64+LOOKUP($B63,'Ihr Altersstruktur-Check'!$C$9:$C$14,'Ihr Altersstruktur-Check'!$O$8:$O$13)/LOOKUP($B63,'Ihr Altersstruktur-Check'!$C$9:$C$14,'Ihr Altersstruktur-Check'!$P$8:$P$13),0)</f>
        <v>0</v>
      </c>
      <c r="AF63" s="4">
        <f ca="1">IF($B63&gt;=15,AE64+LOOKUP($B63,'Ihr Altersstruktur-Check'!$C$9:$C$14,'Ihr Altersstruktur-Check'!$O$8:$O$13)/LOOKUP($B63,'Ihr Altersstruktur-Check'!$C$9:$C$14,'Ihr Altersstruktur-Check'!$P$8:$P$13),0)</f>
        <v>0</v>
      </c>
      <c r="AG63" s="4">
        <f ca="1">IF($B63&gt;=15,AF64+LOOKUP($B63,'Ihr Altersstruktur-Check'!$C$9:$C$14,'Ihr Altersstruktur-Check'!$O$8:$O$13)/LOOKUP($B63,'Ihr Altersstruktur-Check'!$C$9:$C$14,'Ihr Altersstruktur-Check'!$P$8:$P$13),0)</f>
        <v>0</v>
      </c>
      <c r="AH63" s="4">
        <f ca="1">IF($B63&gt;=15,AG64+LOOKUP($B63,'Ihr Altersstruktur-Check'!$C$9:$C$14,'Ihr Altersstruktur-Check'!$O$8:$O$13)/LOOKUP($B63,'Ihr Altersstruktur-Check'!$C$9:$C$14,'Ihr Altersstruktur-Check'!$P$8:$P$13),0)</f>
        <v>0</v>
      </c>
      <c r="AI63" s="4">
        <f ca="1">IF($B63&gt;=15,AH64+LOOKUP($B63,'Ihr Altersstruktur-Check'!$C$9:$C$14,'Ihr Altersstruktur-Check'!$O$8:$O$13)/LOOKUP($B63,'Ihr Altersstruktur-Check'!$C$9:$C$14,'Ihr Altersstruktur-Check'!$P$8:$P$13),0)</f>
        <v>0</v>
      </c>
      <c r="AJ63" s="4">
        <f ca="1">IF($B63&gt;=15,AI64+LOOKUP($B63,'Ihr Altersstruktur-Check'!$C$9:$C$14,'Ihr Altersstruktur-Check'!$O$8:$O$13)/LOOKUP($B63,'Ihr Altersstruktur-Check'!$C$9:$C$14,'Ihr Altersstruktur-Check'!$P$8:$P$13),0)</f>
        <v>0</v>
      </c>
      <c r="AK63" s="4">
        <f ca="1">IF($B63&gt;=15,AJ64+LOOKUP($B63,'Ihr Altersstruktur-Check'!$C$9:$C$14,'Ihr Altersstruktur-Check'!$O$8:$O$13)/LOOKUP($B63,'Ihr Altersstruktur-Check'!$C$9:$C$14,'Ihr Altersstruktur-Check'!$P$8:$P$13),0)</f>
        <v>0</v>
      </c>
      <c r="AL63" s="4">
        <f ca="1">IF($B63&gt;=15,AK64+LOOKUP($B63,'Ihr Altersstruktur-Check'!$C$9:$C$14,'Ihr Altersstruktur-Check'!$O$8:$O$13)/LOOKUP($B63,'Ihr Altersstruktur-Check'!$C$9:$C$14,'Ihr Altersstruktur-Check'!$P$8:$P$13),0)</f>
        <v>0</v>
      </c>
      <c r="AM63" s="4">
        <f ca="1">IF($B63&gt;=15,AL64+LOOKUP($B63,'Ihr Altersstruktur-Check'!$C$9:$C$14,'Ihr Altersstruktur-Check'!$O$8:$O$13)/LOOKUP($B63,'Ihr Altersstruktur-Check'!$C$9:$C$14,'Ihr Altersstruktur-Check'!$P$8:$P$13),0)</f>
        <v>0</v>
      </c>
      <c r="AN63" s="4">
        <f ca="1">IF($B63&gt;=15,AM64+LOOKUP($B63,'Ihr Altersstruktur-Check'!$C$9:$C$14,'Ihr Altersstruktur-Check'!$O$8:$O$13)/LOOKUP($B63,'Ihr Altersstruktur-Check'!$C$9:$C$14,'Ihr Altersstruktur-Check'!$P$8:$P$13),0)</f>
        <v>0</v>
      </c>
      <c r="AO63" s="4">
        <f ca="1">IF($B63&gt;=15,AN64+LOOKUP($B63,'Ihr Altersstruktur-Check'!$C$9:$C$14,'Ihr Altersstruktur-Check'!$O$8:$O$13)/LOOKUP($B63,'Ihr Altersstruktur-Check'!$C$9:$C$14,'Ihr Altersstruktur-Check'!$P$8:$P$13),0)</f>
        <v>0</v>
      </c>
      <c r="AP63" s="4">
        <f ca="1">IF($B63&gt;=15,AO64+LOOKUP($B63,'Ihr Altersstruktur-Check'!$C$9:$C$14,'Ihr Altersstruktur-Check'!$O$8:$O$13)/LOOKUP($B63,'Ihr Altersstruktur-Check'!$C$9:$C$14,'Ihr Altersstruktur-Check'!$P$8:$P$13),0)</f>
        <v>0</v>
      </c>
      <c r="AQ63" s="4">
        <f ca="1">IF($B63&gt;=15,AP64+LOOKUP($B63,'Ihr Altersstruktur-Check'!$C$9:$C$14,'Ihr Altersstruktur-Check'!$O$8:$O$13)/LOOKUP($B63,'Ihr Altersstruktur-Check'!$C$9:$C$14,'Ihr Altersstruktur-Check'!$P$8:$P$13),0)</f>
        <v>0</v>
      </c>
      <c r="AR63" s="4">
        <f ca="1">IF($B63&gt;=15,AQ64+LOOKUP($B63,'Ihr Altersstruktur-Check'!$C$9:$C$14,'Ihr Altersstruktur-Check'!$O$8:$O$13)/LOOKUP($B63,'Ihr Altersstruktur-Check'!$C$9:$C$14,'Ihr Altersstruktur-Check'!$P$8:$P$13),0)</f>
        <v>0</v>
      </c>
      <c r="AS63" s="4">
        <f ca="1">IF($B63&gt;=15,AR64+LOOKUP($B63,'Ihr Altersstruktur-Check'!$C$9:$C$14,'Ihr Altersstruktur-Check'!$O$8:$O$13)/LOOKUP($B63,'Ihr Altersstruktur-Check'!$C$9:$C$14,'Ihr Altersstruktur-Check'!$P$8:$P$13),0)</f>
        <v>0</v>
      </c>
      <c r="AT63" s="4">
        <f ca="1">IF($B63&gt;=15,AS64+LOOKUP($B63,'Ihr Altersstruktur-Check'!$C$9:$C$14,'Ihr Altersstruktur-Check'!$O$8:$O$13)/LOOKUP($B63,'Ihr Altersstruktur-Check'!$C$9:$C$14,'Ihr Altersstruktur-Check'!$P$8:$P$13),0)</f>
        <v>0</v>
      </c>
      <c r="AU63" s="4">
        <f ca="1">IF($B63&gt;=15,AT64+LOOKUP($B63,'Ihr Altersstruktur-Check'!$C$9:$C$14,'Ihr Altersstruktur-Check'!$O$8:$O$13)/LOOKUP($B63,'Ihr Altersstruktur-Check'!$C$9:$C$14,'Ihr Altersstruktur-Check'!$P$8:$P$13),0)</f>
        <v>0</v>
      </c>
      <c r="AV63" s="4">
        <f ca="1">IF($B63&gt;=15,AU64+LOOKUP($B63,'Ihr Altersstruktur-Check'!$C$9:$C$14,'Ihr Altersstruktur-Check'!$O$8:$O$13)/LOOKUP($B63,'Ihr Altersstruktur-Check'!$C$9:$C$14,'Ihr Altersstruktur-Check'!$P$8:$P$13),0)</f>
        <v>0</v>
      </c>
      <c r="AW63" s="4">
        <f ca="1">IF($B63&gt;=15,AV64+LOOKUP($B63,'Ihr Altersstruktur-Check'!$C$9:$C$14,'Ihr Altersstruktur-Check'!$O$8:$O$13)/LOOKUP($B63,'Ihr Altersstruktur-Check'!$C$9:$C$14,'Ihr Altersstruktur-Check'!$P$8:$P$13),0)</f>
        <v>0</v>
      </c>
      <c r="AX63" s="4">
        <f ca="1">IF($B63&gt;=15,AW64+LOOKUP($B63,'Ihr Altersstruktur-Check'!$C$9:$C$14,'Ihr Altersstruktur-Check'!$O$8:$O$13)/LOOKUP($B63,'Ihr Altersstruktur-Check'!$C$9:$C$14,'Ihr Altersstruktur-Check'!$P$8:$P$13),0)</f>
        <v>0</v>
      </c>
      <c r="AY63" s="4">
        <f ca="1">IF($B63&gt;=15,AX64+LOOKUP($B63,'Ihr Altersstruktur-Check'!$C$9:$C$14,'Ihr Altersstruktur-Check'!$O$8:$O$13)/LOOKUP($B63,'Ihr Altersstruktur-Check'!$C$9:$C$14,'Ihr Altersstruktur-Check'!$P$8:$P$13),0)</f>
        <v>0</v>
      </c>
      <c r="AZ63" s="4">
        <f ca="1">IF($B63&gt;=15,AY64+LOOKUP($B63,'Ihr Altersstruktur-Check'!$C$9:$C$14,'Ihr Altersstruktur-Check'!$O$8:$O$13)/LOOKUP($B63,'Ihr Altersstruktur-Check'!$C$9:$C$14,'Ihr Altersstruktur-Check'!$P$8:$P$13),0)</f>
        <v>0</v>
      </c>
      <c r="BA63" s="4">
        <f ca="1">IF($B63&gt;=15,AZ64+LOOKUP($B63,'Ihr Altersstruktur-Check'!$C$9:$C$14,'Ihr Altersstruktur-Check'!$O$8:$O$13)/LOOKUP($B63,'Ihr Altersstruktur-Check'!$C$9:$C$14,'Ihr Altersstruktur-Check'!$P$8:$P$13),0)</f>
        <v>0</v>
      </c>
      <c r="BB63" s="4">
        <f ca="1">IF($B63&gt;=15,BA64+LOOKUP($B63,'Ihr Altersstruktur-Check'!$C$9:$C$14,'Ihr Altersstruktur-Check'!$O$8:$O$13)/LOOKUP($B63,'Ihr Altersstruktur-Check'!$C$9:$C$14,'Ihr Altersstruktur-Check'!$P$8:$P$13),0)</f>
        <v>0</v>
      </c>
      <c r="BC63" s="4">
        <f ca="1">IF($B63&gt;=15,BB64+LOOKUP($B63,'Ihr Altersstruktur-Check'!$C$9:$C$14,'Ihr Altersstruktur-Check'!$O$8:$O$13)/LOOKUP($B63,'Ihr Altersstruktur-Check'!$C$9:$C$14,'Ihr Altersstruktur-Check'!$P$8:$P$13),0)</f>
        <v>0</v>
      </c>
      <c r="BD63" s="4">
        <f ca="1">IF($B63&gt;=15,BC64+LOOKUP($B63,'Ihr Altersstruktur-Check'!$C$9:$C$14,'Ihr Altersstruktur-Check'!$O$8:$O$13)/LOOKUP($B63,'Ihr Altersstruktur-Check'!$C$9:$C$14,'Ihr Altersstruktur-Check'!$P$8:$P$13),0)</f>
        <v>0</v>
      </c>
      <c r="BE63" s="4">
        <f ca="1">IF($B63&gt;=15,BD64+LOOKUP($B63,'Ihr Altersstruktur-Check'!$C$9:$C$14,'Ihr Altersstruktur-Check'!$O$8:$O$13)/LOOKUP($B63,'Ihr Altersstruktur-Check'!$C$9:$C$14,'Ihr Altersstruktur-Check'!$P$8:$P$13),0)</f>
        <v>0</v>
      </c>
      <c r="BF63" s="4"/>
      <c r="BG63" s="4"/>
    </row>
    <row r="64" spans="1:59" x14ac:dyDescent="0.25">
      <c r="A64">
        <v>2003</v>
      </c>
      <c r="B64">
        <f t="shared" ca="1" si="14"/>
        <v>17</v>
      </c>
      <c r="C64" s="4">
        <f>'Ihr Demografie-Check'!D7</f>
        <v>0</v>
      </c>
      <c r="D64" s="4">
        <f ca="1">IF($B64&gt;=15,C65+LOOKUP($B64,'Ihr Altersstruktur-Check'!$C$9:$C$14,'Ihr Altersstruktur-Check'!$O$8:$O$13)/LOOKUP($B64,'Ihr Altersstruktur-Check'!$C$9:$C$14,'Ihr Altersstruktur-Check'!$P$8:$P$13),0)</f>
        <v>0</v>
      </c>
      <c r="E64" s="4">
        <f ca="1">IF($B64&gt;=15,D65+LOOKUP($B64,'Ihr Altersstruktur-Check'!$C$9:$C$14,'Ihr Altersstruktur-Check'!$O$8:$O$13)/LOOKUP($B64,'Ihr Altersstruktur-Check'!$C$9:$C$14,'Ihr Altersstruktur-Check'!$P$8:$P$13),0)</f>
        <v>5</v>
      </c>
      <c r="F64" s="4">
        <f ca="1">IF($B64&gt;=15,E65+LOOKUP($B64,'Ihr Altersstruktur-Check'!$C$9:$C$14,'Ihr Altersstruktur-Check'!$O$8:$O$13)/LOOKUP($B64,'Ihr Altersstruktur-Check'!$C$9:$C$14,'Ihr Altersstruktur-Check'!$P$8:$P$13),0)</f>
        <v>0</v>
      </c>
      <c r="G64" s="4">
        <f ca="1">IF($B64&gt;=15,F65+LOOKUP($B64,'Ihr Altersstruktur-Check'!$C$9:$C$14,'Ihr Altersstruktur-Check'!$O$8:$O$13)/LOOKUP($B64,'Ihr Altersstruktur-Check'!$C$9:$C$14,'Ihr Altersstruktur-Check'!$P$8:$P$13),0)</f>
        <v>0</v>
      </c>
      <c r="H64" s="4">
        <f ca="1">IF($B64&gt;=15,G65+LOOKUP($B64,'Ihr Altersstruktur-Check'!$C$9:$C$14,'Ihr Altersstruktur-Check'!$O$8:$O$13)/LOOKUP($B64,'Ihr Altersstruktur-Check'!$C$9:$C$14,'Ihr Altersstruktur-Check'!$P$8:$P$13),0)</f>
        <v>0</v>
      </c>
      <c r="I64" s="4">
        <f ca="1">IF($B64&gt;=15,H65+LOOKUP($B64,'Ihr Altersstruktur-Check'!$C$9:$C$14,'Ihr Altersstruktur-Check'!$O$8:$O$13)/LOOKUP($B64,'Ihr Altersstruktur-Check'!$C$9:$C$14,'Ihr Altersstruktur-Check'!$P$8:$P$13),0)</f>
        <v>0</v>
      </c>
      <c r="J64" s="4">
        <f ca="1">IF($B64&gt;=15,I65+LOOKUP($B64,'Ihr Altersstruktur-Check'!$C$9:$C$14,'Ihr Altersstruktur-Check'!$O$8:$O$13)/LOOKUP($B64,'Ihr Altersstruktur-Check'!$C$9:$C$14,'Ihr Altersstruktur-Check'!$P$8:$P$13),0)</f>
        <v>0</v>
      </c>
      <c r="K64" s="4">
        <f ca="1">IF($B64&gt;=15,J65+LOOKUP($B64,'Ihr Altersstruktur-Check'!$C$9:$C$14,'Ihr Altersstruktur-Check'!$O$8:$O$13)/LOOKUP($B64,'Ihr Altersstruktur-Check'!$C$9:$C$14,'Ihr Altersstruktur-Check'!$P$8:$P$13),0)</f>
        <v>0</v>
      </c>
      <c r="L64" s="4">
        <f ca="1">IF($B64&gt;=15,K65+LOOKUP($B64,'Ihr Altersstruktur-Check'!$C$9:$C$14,'Ihr Altersstruktur-Check'!$O$8:$O$13)/LOOKUP($B64,'Ihr Altersstruktur-Check'!$C$9:$C$14,'Ihr Altersstruktur-Check'!$P$8:$P$13),0)</f>
        <v>0</v>
      </c>
      <c r="M64" s="4">
        <f ca="1">IF($B64&gt;=15,L65+LOOKUP($B64,'Ihr Altersstruktur-Check'!$C$9:$C$14,'Ihr Altersstruktur-Check'!$O$8:$O$13)/LOOKUP($B64,'Ihr Altersstruktur-Check'!$C$9:$C$14,'Ihr Altersstruktur-Check'!$P$8:$P$13),0)</f>
        <v>0</v>
      </c>
      <c r="N64" s="4">
        <f ca="1">IF($B64&gt;=15,M65+LOOKUP($B64,'Ihr Altersstruktur-Check'!$C$9:$C$14,'Ihr Altersstruktur-Check'!$O$8:$O$13)/LOOKUP($B64,'Ihr Altersstruktur-Check'!$C$9:$C$14,'Ihr Altersstruktur-Check'!$P$8:$P$13),0)</f>
        <v>0</v>
      </c>
      <c r="O64" s="4">
        <f ca="1">IF($B64&gt;=15,N65+LOOKUP($B64,'Ihr Altersstruktur-Check'!$C$9:$C$14,'Ihr Altersstruktur-Check'!$O$8:$O$13)/LOOKUP($B64,'Ihr Altersstruktur-Check'!$C$9:$C$14,'Ihr Altersstruktur-Check'!$P$8:$P$13),0)</f>
        <v>0</v>
      </c>
      <c r="P64" s="4">
        <f ca="1">IF($B64&gt;=15,O65+LOOKUP($B64,'Ihr Altersstruktur-Check'!$C$9:$C$14,'Ihr Altersstruktur-Check'!$O$8:$O$13)/LOOKUP($B64,'Ihr Altersstruktur-Check'!$C$9:$C$14,'Ihr Altersstruktur-Check'!$P$8:$P$13),0)</f>
        <v>0</v>
      </c>
      <c r="Q64" s="4">
        <f ca="1">IF($B64&gt;=15,P65+LOOKUP($B64,'Ihr Altersstruktur-Check'!$C$9:$C$14,'Ihr Altersstruktur-Check'!$O$8:$O$13)/LOOKUP($B64,'Ihr Altersstruktur-Check'!$C$9:$C$14,'Ihr Altersstruktur-Check'!$P$8:$P$13),0)</f>
        <v>0</v>
      </c>
      <c r="R64" s="4">
        <f ca="1">IF($B64&gt;=15,Q65+LOOKUP($B64,'Ihr Altersstruktur-Check'!$C$9:$C$14,'Ihr Altersstruktur-Check'!$O$8:$O$13)/LOOKUP($B64,'Ihr Altersstruktur-Check'!$C$9:$C$14,'Ihr Altersstruktur-Check'!$P$8:$P$13),0)</f>
        <v>0</v>
      </c>
      <c r="S64" s="4">
        <f ca="1">IF($B64&gt;=15,R65+LOOKUP($B64,'Ihr Altersstruktur-Check'!$C$9:$C$14,'Ihr Altersstruktur-Check'!$O$8:$O$13)/LOOKUP($B64,'Ihr Altersstruktur-Check'!$C$9:$C$14,'Ihr Altersstruktur-Check'!$P$8:$P$13),0)</f>
        <v>0</v>
      </c>
      <c r="T64" s="4">
        <f ca="1">IF($B64&gt;=15,S65+LOOKUP($B64,'Ihr Altersstruktur-Check'!$C$9:$C$14,'Ihr Altersstruktur-Check'!$O$8:$O$13)/LOOKUP($B64,'Ihr Altersstruktur-Check'!$C$9:$C$14,'Ihr Altersstruktur-Check'!$P$8:$P$13),0)</f>
        <v>0</v>
      </c>
      <c r="U64" s="4">
        <f ca="1">IF($B64&gt;=15,T65+LOOKUP($B64,'Ihr Altersstruktur-Check'!$C$9:$C$14,'Ihr Altersstruktur-Check'!$O$8:$O$13)/LOOKUP($B64,'Ihr Altersstruktur-Check'!$C$9:$C$14,'Ihr Altersstruktur-Check'!$P$8:$P$13),0)</f>
        <v>0</v>
      </c>
      <c r="V64" s="4">
        <f ca="1">IF($B64&gt;=15,U65+LOOKUP($B64,'Ihr Altersstruktur-Check'!$C$9:$C$14,'Ihr Altersstruktur-Check'!$O$8:$O$13)/LOOKUP($B64,'Ihr Altersstruktur-Check'!$C$9:$C$14,'Ihr Altersstruktur-Check'!$P$8:$P$13),0)</f>
        <v>0</v>
      </c>
      <c r="W64" s="4">
        <f ca="1">IF($B64&gt;=15,V65+LOOKUP($B64,'Ihr Altersstruktur-Check'!$C$9:$C$14,'Ihr Altersstruktur-Check'!$O$8:$O$13)/LOOKUP($B64,'Ihr Altersstruktur-Check'!$C$9:$C$14,'Ihr Altersstruktur-Check'!$P$8:$P$13),0)</f>
        <v>0</v>
      </c>
      <c r="X64" s="4">
        <f ca="1">IF($B64&gt;=15,W65+LOOKUP($B64,'Ihr Altersstruktur-Check'!$C$9:$C$14,'Ihr Altersstruktur-Check'!$O$8:$O$13)/LOOKUP($B64,'Ihr Altersstruktur-Check'!$C$9:$C$14,'Ihr Altersstruktur-Check'!$P$8:$P$13),0)</f>
        <v>0</v>
      </c>
      <c r="Y64" s="4">
        <f ca="1">IF($B64&gt;=15,X65+LOOKUP($B64,'Ihr Altersstruktur-Check'!$C$9:$C$14,'Ihr Altersstruktur-Check'!$O$8:$O$13)/LOOKUP($B64,'Ihr Altersstruktur-Check'!$C$9:$C$14,'Ihr Altersstruktur-Check'!$P$8:$P$13),0)</f>
        <v>0</v>
      </c>
      <c r="Z64" s="4">
        <f ca="1">IF($B64&gt;=15,Y65+LOOKUP($B64,'Ihr Altersstruktur-Check'!$C$9:$C$14,'Ihr Altersstruktur-Check'!$O$8:$O$13)/LOOKUP($B64,'Ihr Altersstruktur-Check'!$C$9:$C$14,'Ihr Altersstruktur-Check'!$P$8:$P$13),0)</f>
        <v>0</v>
      </c>
      <c r="AA64" s="4">
        <f ca="1">IF($B64&gt;=15,Z65+LOOKUP($B64,'Ihr Altersstruktur-Check'!$C$9:$C$14,'Ihr Altersstruktur-Check'!$O$8:$O$13)/LOOKUP($B64,'Ihr Altersstruktur-Check'!$C$9:$C$14,'Ihr Altersstruktur-Check'!$P$8:$P$13),0)</f>
        <v>0</v>
      </c>
      <c r="AB64" s="4">
        <f ca="1">IF($B64&gt;=15,AA65+LOOKUP($B64,'Ihr Altersstruktur-Check'!$C$9:$C$14,'Ihr Altersstruktur-Check'!$O$8:$O$13)/LOOKUP($B64,'Ihr Altersstruktur-Check'!$C$9:$C$14,'Ihr Altersstruktur-Check'!$P$8:$P$13),0)</f>
        <v>0</v>
      </c>
      <c r="AC64" s="4">
        <f ca="1">IF($B64&gt;=15,AB65+LOOKUP($B64,'Ihr Altersstruktur-Check'!$C$9:$C$14,'Ihr Altersstruktur-Check'!$O$8:$O$13)/LOOKUP($B64,'Ihr Altersstruktur-Check'!$C$9:$C$14,'Ihr Altersstruktur-Check'!$P$8:$P$13),0)</f>
        <v>0</v>
      </c>
      <c r="AD64" s="4">
        <f ca="1">IF($B64&gt;=15,AC65+LOOKUP($B64,'Ihr Altersstruktur-Check'!$C$9:$C$14,'Ihr Altersstruktur-Check'!$O$8:$O$13)/LOOKUP($B64,'Ihr Altersstruktur-Check'!$C$9:$C$14,'Ihr Altersstruktur-Check'!$P$8:$P$13),0)</f>
        <v>0</v>
      </c>
      <c r="AE64" s="4">
        <f ca="1">IF($B64&gt;=15,AD65+LOOKUP($B64,'Ihr Altersstruktur-Check'!$C$9:$C$14,'Ihr Altersstruktur-Check'!$O$8:$O$13)/LOOKUP($B64,'Ihr Altersstruktur-Check'!$C$9:$C$14,'Ihr Altersstruktur-Check'!$P$8:$P$13),0)</f>
        <v>0</v>
      </c>
      <c r="AF64" s="4">
        <f ca="1">IF($B64&gt;=15,AE65+LOOKUP($B64,'Ihr Altersstruktur-Check'!$C$9:$C$14,'Ihr Altersstruktur-Check'!$O$8:$O$13)/LOOKUP($B64,'Ihr Altersstruktur-Check'!$C$9:$C$14,'Ihr Altersstruktur-Check'!$P$8:$P$13),0)</f>
        <v>0</v>
      </c>
      <c r="AG64" s="4">
        <f ca="1">IF($B64&gt;=15,AF65+LOOKUP($B64,'Ihr Altersstruktur-Check'!$C$9:$C$14,'Ihr Altersstruktur-Check'!$O$8:$O$13)/LOOKUP($B64,'Ihr Altersstruktur-Check'!$C$9:$C$14,'Ihr Altersstruktur-Check'!$P$8:$P$13),0)</f>
        <v>0</v>
      </c>
      <c r="AH64" s="4">
        <f ca="1">IF($B64&gt;=15,AG65+LOOKUP($B64,'Ihr Altersstruktur-Check'!$C$9:$C$14,'Ihr Altersstruktur-Check'!$O$8:$O$13)/LOOKUP($B64,'Ihr Altersstruktur-Check'!$C$9:$C$14,'Ihr Altersstruktur-Check'!$P$8:$P$13),0)</f>
        <v>0</v>
      </c>
      <c r="AI64" s="4">
        <f ca="1">IF($B64&gt;=15,AH65+LOOKUP($B64,'Ihr Altersstruktur-Check'!$C$9:$C$14,'Ihr Altersstruktur-Check'!$O$8:$O$13)/LOOKUP($B64,'Ihr Altersstruktur-Check'!$C$9:$C$14,'Ihr Altersstruktur-Check'!$P$8:$P$13),0)</f>
        <v>0</v>
      </c>
      <c r="AJ64" s="4">
        <f ca="1">IF($B64&gt;=15,AI65+LOOKUP($B64,'Ihr Altersstruktur-Check'!$C$9:$C$14,'Ihr Altersstruktur-Check'!$O$8:$O$13)/LOOKUP($B64,'Ihr Altersstruktur-Check'!$C$9:$C$14,'Ihr Altersstruktur-Check'!$P$8:$P$13),0)</f>
        <v>0</v>
      </c>
      <c r="AK64" s="4">
        <f ca="1">IF($B64&gt;=15,AJ65+LOOKUP($B64,'Ihr Altersstruktur-Check'!$C$9:$C$14,'Ihr Altersstruktur-Check'!$O$8:$O$13)/LOOKUP($B64,'Ihr Altersstruktur-Check'!$C$9:$C$14,'Ihr Altersstruktur-Check'!$P$8:$P$13),0)</f>
        <v>0</v>
      </c>
      <c r="AL64" s="4">
        <f ca="1">IF($B64&gt;=15,AK65+LOOKUP($B64,'Ihr Altersstruktur-Check'!$C$9:$C$14,'Ihr Altersstruktur-Check'!$O$8:$O$13)/LOOKUP($B64,'Ihr Altersstruktur-Check'!$C$9:$C$14,'Ihr Altersstruktur-Check'!$P$8:$P$13),0)</f>
        <v>0</v>
      </c>
      <c r="AM64" s="4">
        <f ca="1">IF($B64&gt;=15,AL65+LOOKUP($B64,'Ihr Altersstruktur-Check'!$C$9:$C$14,'Ihr Altersstruktur-Check'!$O$8:$O$13)/LOOKUP($B64,'Ihr Altersstruktur-Check'!$C$9:$C$14,'Ihr Altersstruktur-Check'!$P$8:$P$13),0)</f>
        <v>0</v>
      </c>
      <c r="AN64" s="4">
        <f ca="1">IF($B64&gt;=15,AM65+LOOKUP($B64,'Ihr Altersstruktur-Check'!$C$9:$C$14,'Ihr Altersstruktur-Check'!$O$8:$O$13)/LOOKUP($B64,'Ihr Altersstruktur-Check'!$C$9:$C$14,'Ihr Altersstruktur-Check'!$P$8:$P$13),0)</f>
        <v>0</v>
      </c>
      <c r="AO64" s="4">
        <f ca="1">IF($B64&gt;=15,AN65+LOOKUP($B64,'Ihr Altersstruktur-Check'!$C$9:$C$14,'Ihr Altersstruktur-Check'!$O$8:$O$13)/LOOKUP($B64,'Ihr Altersstruktur-Check'!$C$9:$C$14,'Ihr Altersstruktur-Check'!$P$8:$P$13),0)</f>
        <v>0</v>
      </c>
      <c r="AP64" s="4">
        <f ca="1">IF($B64&gt;=15,AO65+LOOKUP($B64,'Ihr Altersstruktur-Check'!$C$9:$C$14,'Ihr Altersstruktur-Check'!$O$8:$O$13)/LOOKUP($B64,'Ihr Altersstruktur-Check'!$C$9:$C$14,'Ihr Altersstruktur-Check'!$P$8:$P$13),0)</f>
        <v>0</v>
      </c>
      <c r="AQ64" s="4">
        <f ca="1">IF($B64&gt;=15,AP65+LOOKUP($B64,'Ihr Altersstruktur-Check'!$C$9:$C$14,'Ihr Altersstruktur-Check'!$O$8:$O$13)/LOOKUP($B64,'Ihr Altersstruktur-Check'!$C$9:$C$14,'Ihr Altersstruktur-Check'!$P$8:$P$13),0)</f>
        <v>0</v>
      </c>
      <c r="AR64" s="4">
        <f ca="1">IF($B64&gt;=15,AQ65+LOOKUP($B64,'Ihr Altersstruktur-Check'!$C$9:$C$14,'Ihr Altersstruktur-Check'!$O$8:$O$13)/LOOKUP($B64,'Ihr Altersstruktur-Check'!$C$9:$C$14,'Ihr Altersstruktur-Check'!$P$8:$P$13),0)</f>
        <v>0</v>
      </c>
      <c r="AS64" s="4">
        <f ca="1">IF($B64&gt;=15,AR65+LOOKUP($B64,'Ihr Altersstruktur-Check'!$C$9:$C$14,'Ihr Altersstruktur-Check'!$O$8:$O$13)/LOOKUP($B64,'Ihr Altersstruktur-Check'!$C$9:$C$14,'Ihr Altersstruktur-Check'!$P$8:$P$13),0)</f>
        <v>0</v>
      </c>
      <c r="AT64" s="4">
        <f ca="1">IF($B64&gt;=15,AS65+LOOKUP($B64,'Ihr Altersstruktur-Check'!$C$9:$C$14,'Ihr Altersstruktur-Check'!$O$8:$O$13)/LOOKUP($B64,'Ihr Altersstruktur-Check'!$C$9:$C$14,'Ihr Altersstruktur-Check'!$P$8:$P$13),0)</f>
        <v>0</v>
      </c>
      <c r="AU64" s="4">
        <f ca="1">IF($B64&gt;=15,AT65+LOOKUP($B64,'Ihr Altersstruktur-Check'!$C$9:$C$14,'Ihr Altersstruktur-Check'!$O$8:$O$13)/LOOKUP($B64,'Ihr Altersstruktur-Check'!$C$9:$C$14,'Ihr Altersstruktur-Check'!$P$8:$P$13),0)</f>
        <v>0</v>
      </c>
      <c r="AV64" s="4">
        <f ca="1">IF($B64&gt;=15,AU65+LOOKUP($B64,'Ihr Altersstruktur-Check'!$C$9:$C$14,'Ihr Altersstruktur-Check'!$O$8:$O$13)/LOOKUP($B64,'Ihr Altersstruktur-Check'!$C$9:$C$14,'Ihr Altersstruktur-Check'!$P$8:$P$13),0)</f>
        <v>0</v>
      </c>
      <c r="AW64" s="4">
        <f ca="1">IF($B64&gt;=15,AV65+LOOKUP($B64,'Ihr Altersstruktur-Check'!$C$9:$C$14,'Ihr Altersstruktur-Check'!$O$8:$O$13)/LOOKUP($B64,'Ihr Altersstruktur-Check'!$C$9:$C$14,'Ihr Altersstruktur-Check'!$P$8:$P$13),0)</f>
        <v>0</v>
      </c>
      <c r="AX64" s="4">
        <f ca="1">IF($B64&gt;=15,AW65+LOOKUP($B64,'Ihr Altersstruktur-Check'!$C$9:$C$14,'Ihr Altersstruktur-Check'!$O$8:$O$13)/LOOKUP($B64,'Ihr Altersstruktur-Check'!$C$9:$C$14,'Ihr Altersstruktur-Check'!$P$8:$P$13),0)</f>
        <v>0</v>
      </c>
      <c r="AY64" s="4">
        <f ca="1">IF($B64&gt;=15,AX65+LOOKUP($B64,'Ihr Altersstruktur-Check'!$C$9:$C$14,'Ihr Altersstruktur-Check'!$O$8:$O$13)/LOOKUP($B64,'Ihr Altersstruktur-Check'!$C$9:$C$14,'Ihr Altersstruktur-Check'!$P$8:$P$13),0)</f>
        <v>0</v>
      </c>
      <c r="AZ64" s="4">
        <f ca="1">IF($B64&gt;=15,AY65+LOOKUP($B64,'Ihr Altersstruktur-Check'!$C$9:$C$14,'Ihr Altersstruktur-Check'!$O$8:$O$13)/LOOKUP($B64,'Ihr Altersstruktur-Check'!$C$9:$C$14,'Ihr Altersstruktur-Check'!$P$8:$P$13),0)</f>
        <v>0</v>
      </c>
      <c r="BA64" s="4">
        <f ca="1">IF($B64&gt;=15,AZ65+LOOKUP($B64,'Ihr Altersstruktur-Check'!$C$9:$C$14,'Ihr Altersstruktur-Check'!$O$8:$O$13)/LOOKUP($B64,'Ihr Altersstruktur-Check'!$C$9:$C$14,'Ihr Altersstruktur-Check'!$P$8:$P$13),0)</f>
        <v>0</v>
      </c>
      <c r="BB64" s="4">
        <f ca="1">IF($B64&gt;=15,BA65+LOOKUP($B64,'Ihr Altersstruktur-Check'!$C$9:$C$14,'Ihr Altersstruktur-Check'!$O$8:$O$13)/LOOKUP($B64,'Ihr Altersstruktur-Check'!$C$9:$C$14,'Ihr Altersstruktur-Check'!$P$8:$P$13),0)</f>
        <v>0</v>
      </c>
      <c r="BC64" s="4">
        <f ca="1">IF($B64&gt;=15,BB65+LOOKUP($B64,'Ihr Altersstruktur-Check'!$C$9:$C$14,'Ihr Altersstruktur-Check'!$O$8:$O$13)/LOOKUP($B64,'Ihr Altersstruktur-Check'!$C$9:$C$14,'Ihr Altersstruktur-Check'!$P$8:$P$13),0)</f>
        <v>0</v>
      </c>
      <c r="BD64" s="4">
        <f ca="1">IF($B64&gt;=15,BC65+LOOKUP($B64,'Ihr Altersstruktur-Check'!$C$9:$C$14,'Ihr Altersstruktur-Check'!$O$8:$O$13)/LOOKUP($B64,'Ihr Altersstruktur-Check'!$C$9:$C$14,'Ihr Altersstruktur-Check'!$P$8:$P$13),0)</f>
        <v>0</v>
      </c>
      <c r="BE64" s="4">
        <f ca="1">IF($B64&gt;=15,BD65+LOOKUP($B64,'Ihr Altersstruktur-Check'!$C$9:$C$14,'Ihr Altersstruktur-Check'!$O$8:$O$13)/LOOKUP($B64,'Ihr Altersstruktur-Check'!$C$9:$C$14,'Ihr Altersstruktur-Check'!$P$8:$P$13),0)</f>
        <v>0</v>
      </c>
      <c r="BF64" s="4"/>
      <c r="BG64" s="4"/>
    </row>
    <row r="65" spans="1:61" x14ac:dyDescent="0.25">
      <c r="A65">
        <v>2004</v>
      </c>
      <c r="B65">
        <f t="shared" ca="1" si="14"/>
        <v>16</v>
      </c>
      <c r="C65" s="4">
        <f>'Ihr Demografie-Check'!D6</f>
        <v>0</v>
      </c>
      <c r="D65" s="4">
        <f ca="1">IF($B65&gt;=15,C66+LOOKUP($B65,'Ihr Altersstruktur-Check'!$C$9:$C$14,'Ihr Altersstruktur-Check'!$O$8:$O$13)/LOOKUP($B65,'Ihr Altersstruktur-Check'!$C$9:$C$14,'Ihr Altersstruktur-Check'!$P$8:$P$13),0)</f>
        <v>5</v>
      </c>
      <c r="E65" s="4">
        <f ca="1">IF($B65&gt;=15,D66+LOOKUP($B65,'Ihr Altersstruktur-Check'!$C$9:$C$14,'Ihr Altersstruktur-Check'!$O$8:$O$13)/LOOKUP($B65,'Ihr Altersstruktur-Check'!$C$9:$C$14,'Ihr Altersstruktur-Check'!$P$8:$P$13),0)</f>
        <v>0</v>
      </c>
      <c r="F65" s="4">
        <f ca="1">IF($B65&gt;=15,E66+LOOKUP($B65,'Ihr Altersstruktur-Check'!$C$9:$C$14,'Ihr Altersstruktur-Check'!$O$8:$O$13)/LOOKUP($B65,'Ihr Altersstruktur-Check'!$C$9:$C$14,'Ihr Altersstruktur-Check'!$P$8:$P$13),0)</f>
        <v>0</v>
      </c>
      <c r="G65" s="4">
        <f ca="1">IF($B65&gt;=15,F66+LOOKUP($B65,'Ihr Altersstruktur-Check'!$C$9:$C$14,'Ihr Altersstruktur-Check'!$O$8:$O$13)/LOOKUP($B65,'Ihr Altersstruktur-Check'!$C$9:$C$14,'Ihr Altersstruktur-Check'!$P$8:$P$13),0)</f>
        <v>0</v>
      </c>
      <c r="H65" s="4">
        <f ca="1">IF($B65&gt;=15,G66+LOOKUP($B65,'Ihr Altersstruktur-Check'!$C$9:$C$14,'Ihr Altersstruktur-Check'!$O$8:$O$13)/LOOKUP($B65,'Ihr Altersstruktur-Check'!$C$9:$C$14,'Ihr Altersstruktur-Check'!$P$8:$P$13),0)</f>
        <v>0</v>
      </c>
      <c r="I65" s="4">
        <f ca="1">IF($B65&gt;=15,H66+LOOKUP($B65,'Ihr Altersstruktur-Check'!$C$9:$C$14,'Ihr Altersstruktur-Check'!$O$8:$O$13)/LOOKUP($B65,'Ihr Altersstruktur-Check'!$C$9:$C$14,'Ihr Altersstruktur-Check'!$P$8:$P$13),0)</f>
        <v>0</v>
      </c>
      <c r="J65" s="4">
        <f ca="1">IF($B65&gt;=15,I66+LOOKUP($B65,'Ihr Altersstruktur-Check'!$C$9:$C$14,'Ihr Altersstruktur-Check'!$O$8:$O$13)/LOOKUP($B65,'Ihr Altersstruktur-Check'!$C$9:$C$14,'Ihr Altersstruktur-Check'!$P$8:$P$13),0)</f>
        <v>0</v>
      </c>
      <c r="K65" s="4">
        <f ca="1">IF($B65&gt;=15,J66+LOOKUP($B65,'Ihr Altersstruktur-Check'!$C$9:$C$14,'Ihr Altersstruktur-Check'!$O$8:$O$13)/LOOKUP($B65,'Ihr Altersstruktur-Check'!$C$9:$C$14,'Ihr Altersstruktur-Check'!$P$8:$P$13),0)</f>
        <v>0</v>
      </c>
      <c r="L65" s="4">
        <f ca="1">IF($B65&gt;=15,K66+LOOKUP($B65,'Ihr Altersstruktur-Check'!$C$9:$C$14,'Ihr Altersstruktur-Check'!$O$8:$O$13)/LOOKUP($B65,'Ihr Altersstruktur-Check'!$C$9:$C$14,'Ihr Altersstruktur-Check'!$P$8:$P$13),0)</f>
        <v>0</v>
      </c>
      <c r="M65" s="4">
        <f ca="1">IF($B65&gt;=15,L66+LOOKUP($B65,'Ihr Altersstruktur-Check'!$C$9:$C$14,'Ihr Altersstruktur-Check'!$O$8:$O$13)/LOOKUP($B65,'Ihr Altersstruktur-Check'!$C$9:$C$14,'Ihr Altersstruktur-Check'!$P$8:$P$13),0)</f>
        <v>0</v>
      </c>
      <c r="N65" s="4">
        <f ca="1">IF($B65&gt;=15,M66+LOOKUP($B65,'Ihr Altersstruktur-Check'!$C$9:$C$14,'Ihr Altersstruktur-Check'!$O$8:$O$13)/LOOKUP($B65,'Ihr Altersstruktur-Check'!$C$9:$C$14,'Ihr Altersstruktur-Check'!$P$8:$P$13),0)</f>
        <v>0</v>
      </c>
      <c r="O65" s="4">
        <f ca="1">IF($B65&gt;=15,N66+LOOKUP($B65,'Ihr Altersstruktur-Check'!$C$9:$C$14,'Ihr Altersstruktur-Check'!$O$8:$O$13)/LOOKUP($B65,'Ihr Altersstruktur-Check'!$C$9:$C$14,'Ihr Altersstruktur-Check'!$P$8:$P$13),0)</f>
        <v>0</v>
      </c>
      <c r="P65" s="4">
        <f ca="1">IF($B65&gt;=15,O66+LOOKUP($B65,'Ihr Altersstruktur-Check'!$C$9:$C$14,'Ihr Altersstruktur-Check'!$O$8:$O$13)/LOOKUP($B65,'Ihr Altersstruktur-Check'!$C$9:$C$14,'Ihr Altersstruktur-Check'!$P$8:$P$13),0)</f>
        <v>0</v>
      </c>
      <c r="Q65" s="4">
        <f ca="1">IF($B65&gt;=15,P66+LOOKUP($B65,'Ihr Altersstruktur-Check'!$C$9:$C$14,'Ihr Altersstruktur-Check'!$O$8:$O$13)/LOOKUP($B65,'Ihr Altersstruktur-Check'!$C$9:$C$14,'Ihr Altersstruktur-Check'!$P$8:$P$13),0)</f>
        <v>0</v>
      </c>
      <c r="R65" s="4">
        <f ca="1">IF($B65&gt;=15,Q66+LOOKUP($B65,'Ihr Altersstruktur-Check'!$C$9:$C$14,'Ihr Altersstruktur-Check'!$O$8:$O$13)/LOOKUP($B65,'Ihr Altersstruktur-Check'!$C$9:$C$14,'Ihr Altersstruktur-Check'!$P$8:$P$13),0)</f>
        <v>0</v>
      </c>
      <c r="S65" s="4">
        <f ca="1">IF($B65&gt;=15,R66+LOOKUP($B65,'Ihr Altersstruktur-Check'!$C$9:$C$14,'Ihr Altersstruktur-Check'!$O$8:$O$13)/LOOKUP($B65,'Ihr Altersstruktur-Check'!$C$9:$C$14,'Ihr Altersstruktur-Check'!$P$8:$P$13),0)</f>
        <v>0</v>
      </c>
      <c r="T65" s="4">
        <f ca="1">IF($B65&gt;=15,S66+LOOKUP($B65,'Ihr Altersstruktur-Check'!$C$9:$C$14,'Ihr Altersstruktur-Check'!$O$8:$O$13)/LOOKUP($B65,'Ihr Altersstruktur-Check'!$C$9:$C$14,'Ihr Altersstruktur-Check'!$P$8:$P$13),0)</f>
        <v>0</v>
      </c>
      <c r="U65" s="4">
        <f ca="1">IF($B65&gt;=15,T66+LOOKUP($B65,'Ihr Altersstruktur-Check'!$C$9:$C$14,'Ihr Altersstruktur-Check'!$O$8:$O$13)/LOOKUP($B65,'Ihr Altersstruktur-Check'!$C$9:$C$14,'Ihr Altersstruktur-Check'!$P$8:$P$13),0)</f>
        <v>0</v>
      </c>
      <c r="V65" s="4">
        <f ca="1">IF($B65&gt;=15,U66+LOOKUP($B65,'Ihr Altersstruktur-Check'!$C$9:$C$14,'Ihr Altersstruktur-Check'!$O$8:$O$13)/LOOKUP($B65,'Ihr Altersstruktur-Check'!$C$9:$C$14,'Ihr Altersstruktur-Check'!$P$8:$P$13),0)</f>
        <v>0</v>
      </c>
      <c r="W65" s="4">
        <f ca="1">IF($B65&gt;=15,V66+LOOKUP($B65,'Ihr Altersstruktur-Check'!$C$9:$C$14,'Ihr Altersstruktur-Check'!$O$8:$O$13)/LOOKUP($B65,'Ihr Altersstruktur-Check'!$C$9:$C$14,'Ihr Altersstruktur-Check'!$P$8:$P$13),0)</f>
        <v>0</v>
      </c>
      <c r="X65" s="4">
        <f ca="1">IF($B65&gt;=15,W66+LOOKUP($B65,'Ihr Altersstruktur-Check'!$C$9:$C$14,'Ihr Altersstruktur-Check'!$O$8:$O$13)/LOOKUP($B65,'Ihr Altersstruktur-Check'!$C$9:$C$14,'Ihr Altersstruktur-Check'!$P$8:$P$13),0)</f>
        <v>0</v>
      </c>
      <c r="Y65" s="4">
        <f ca="1">IF($B65&gt;=15,X66+LOOKUP($B65,'Ihr Altersstruktur-Check'!$C$9:$C$14,'Ihr Altersstruktur-Check'!$O$8:$O$13)/LOOKUP($B65,'Ihr Altersstruktur-Check'!$C$9:$C$14,'Ihr Altersstruktur-Check'!$P$8:$P$13),0)</f>
        <v>0</v>
      </c>
      <c r="Z65" s="4">
        <f ca="1">IF($B65&gt;=15,Y66+LOOKUP($B65,'Ihr Altersstruktur-Check'!$C$9:$C$14,'Ihr Altersstruktur-Check'!$O$8:$O$13)/LOOKUP($B65,'Ihr Altersstruktur-Check'!$C$9:$C$14,'Ihr Altersstruktur-Check'!$P$8:$P$13),0)</f>
        <v>0</v>
      </c>
      <c r="AA65" s="4">
        <f ca="1">IF($B65&gt;=15,Z66+LOOKUP($B65,'Ihr Altersstruktur-Check'!$C$9:$C$14,'Ihr Altersstruktur-Check'!$O$8:$O$13)/LOOKUP($B65,'Ihr Altersstruktur-Check'!$C$9:$C$14,'Ihr Altersstruktur-Check'!$P$8:$P$13),0)</f>
        <v>0</v>
      </c>
      <c r="AB65" s="4">
        <f ca="1">IF($B65&gt;=15,AA66+LOOKUP($B65,'Ihr Altersstruktur-Check'!$C$9:$C$14,'Ihr Altersstruktur-Check'!$O$8:$O$13)/LOOKUP($B65,'Ihr Altersstruktur-Check'!$C$9:$C$14,'Ihr Altersstruktur-Check'!$P$8:$P$13),0)</f>
        <v>0</v>
      </c>
      <c r="AC65" s="4">
        <f ca="1">IF($B65&gt;=15,AB66+LOOKUP($B65,'Ihr Altersstruktur-Check'!$C$9:$C$14,'Ihr Altersstruktur-Check'!$O$8:$O$13)/LOOKUP($B65,'Ihr Altersstruktur-Check'!$C$9:$C$14,'Ihr Altersstruktur-Check'!$P$8:$P$13),0)</f>
        <v>0</v>
      </c>
      <c r="AD65" s="4">
        <f ca="1">IF($B65&gt;=15,AC66+LOOKUP($B65,'Ihr Altersstruktur-Check'!$C$9:$C$14,'Ihr Altersstruktur-Check'!$O$8:$O$13)/LOOKUP($B65,'Ihr Altersstruktur-Check'!$C$9:$C$14,'Ihr Altersstruktur-Check'!$P$8:$P$13),0)</f>
        <v>0</v>
      </c>
      <c r="AE65" s="4">
        <f ca="1">IF($B65&gt;=15,AD66+LOOKUP($B65,'Ihr Altersstruktur-Check'!$C$9:$C$14,'Ihr Altersstruktur-Check'!$O$8:$O$13)/LOOKUP($B65,'Ihr Altersstruktur-Check'!$C$9:$C$14,'Ihr Altersstruktur-Check'!$P$8:$P$13),0)</f>
        <v>0</v>
      </c>
      <c r="AF65" s="4">
        <f ca="1">IF($B65&gt;=15,AE66+LOOKUP($B65,'Ihr Altersstruktur-Check'!$C$9:$C$14,'Ihr Altersstruktur-Check'!$O$8:$O$13)/LOOKUP($B65,'Ihr Altersstruktur-Check'!$C$9:$C$14,'Ihr Altersstruktur-Check'!$P$8:$P$13),0)</f>
        <v>0</v>
      </c>
      <c r="AG65" s="4">
        <f ca="1">IF($B65&gt;=15,AF66+LOOKUP($B65,'Ihr Altersstruktur-Check'!$C$9:$C$14,'Ihr Altersstruktur-Check'!$O$8:$O$13)/LOOKUP($B65,'Ihr Altersstruktur-Check'!$C$9:$C$14,'Ihr Altersstruktur-Check'!$P$8:$P$13),0)</f>
        <v>0</v>
      </c>
      <c r="AH65" s="4">
        <f ca="1">IF($B65&gt;=15,AG66+LOOKUP($B65,'Ihr Altersstruktur-Check'!$C$9:$C$14,'Ihr Altersstruktur-Check'!$O$8:$O$13)/LOOKUP($B65,'Ihr Altersstruktur-Check'!$C$9:$C$14,'Ihr Altersstruktur-Check'!$P$8:$P$13),0)</f>
        <v>0</v>
      </c>
      <c r="AI65" s="4">
        <f ca="1">IF($B65&gt;=15,AH66+LOOKUP($B65,'Ihr Altersstruktur-Check'!$C$9:$C$14,'Ihr Altersstruktur-Check'!$O$8:$O$13)/LOOKUP($B65,'Ihr Altersstruktur-Check'!$C$9:$C$14,'Ihr Altersstruktur-Check'!$P$8:$P$13),0)</f>
        <v>0</v>
      </c>
      <c r="AJ65" s="4">
        <f ca="1">IF($B65&gt;=15,AI66+LOOKUP($B65,'Ihr Altersstruktur-Check'!$C$9:$C$14,'Ihr Altersstruktur-Check'!$O$8:$O$13)/LOOKUP($B65,'Ihr Altersstruktur-Check'!$C$9:$C$14,'Ihr Altersstruktur-Check'!$P$8:$P$13),0)</f>
        <v>0</v>
      </c>
      <c r="AK65" s="4">
        <f ca="1">IF($B65&gt;=15,AJ66+LOOKUP($B65,'Ihr Altersstruktur-Check'!$C$9:$C$14,'Ihr Altersstruktur-Check'!$O$8:$O$13)/LOOKUP($B65,'Ihr Altersstruktur-Check'!$C$9:$C$14,'Ihr Altersstruktur-Check'!$P$8:$P$13),0)</f>
        <v>0</v>
      </c>
      <c r="AL65" s="4">
        <f ca="1">IF($B65&gt;=15,AK66+LOOKUP($B65,'Ihr Altersstruktur-Check'!$C$9:$C$14,'Ihr Altersstruktur-Check'!$O$8:$O$13)/LOOKUP($B65,'Ihr Altersstruktur-Check'!$C$9:$C$14,'Ihr Altersstruktur-Check'!$P$8:$P$13),0)</f>
        <v>0</v>
      </c>
      <c r="AM65" s="4">
        <f ca="1">IF($B65&gt;=15,AL66+LOOKUP($B65,'Ihr Altersstruktur-Check'!$C$9:$C$14,'Ihr Altersstruktur-Check'!$O$8:$O$13)/LOOKUP($B65,'Ihr Altersstruktur-Check'!$C$9:$C$14,'Ihr Altersstruktur-Check'!$P$8:$P$13),0)</f>
        <v>0</v>
      </c>
      <c r="AN65" s="4">
        <f ca="1">IF($B65&gt;=15,AM66+LOOKUP($B65,'Ihr Altersstruktur-Check'!$C$9:$C$14,'Ihr Altersstruktur-Check'!$O$8:$O$13)/LOOKUP($B65,'Ihr Altersstruktur-Check'!$C$9:$C$14,'Ihr Altersstruktur-Check'!$P$8:$P$13),0)</f>
        <v>0</v>
      </c>
      <c r="AO65" s="4">
        <f ca="1">IF($B65&gt;=15,AN66+LOOKUP($B65,'Ihr Altersstruktur-Check'!$C$9:$C$14,'Ihr Altersstruktur-Check'!$O$8:$O$13)/LOOKUP($B65,'Ihr Altersstruktur-Check'!$C$9:$C$14,'Ihr Altersstruktur-Check'!$P$8:$P$13),0)</f>
        <v>0</v>
      </c>
      <c r="AP65" s="4">
        <f ca="1">IF($B65&gt;=15,AO66+LOOKUP($B65,'Ihr Altersstruktur-Check'!$C$9:$C$14,'Ihr Altersstruktur-Check'!$O$8:$O$13)/LOOKUP($B65,'Ihr Altersstruktur-Check'!$C$9:$C$14,'Ihr Altersstruktur-Check'!$P$8:$P$13),0)</f>
        <v>0</v>
      </c>
      <c r="AQ65" s="4">
        <f ca="1">IF($B65&gt;=15,AP66+LOOKUP($B65,'Ihr Altersstruktur-Check'!$C$9:$C$14,'Ihr Altersstruktur-Check'!$O$8:$O$13)/LOOKUP($B65,'Ihr Altersstruktur-Check'!$C$9:$C$14,'Ihr Altersstruktur-Check'!$P$8:$P$13),0)</f>
        <v>0</v>
      </c>
      <c r="AR65" s="4">
        <f ca="1">IF($B65&gt;=15,AQ66+LOOKUP($B65,'Ihr Altersstruktur-Check'!$C$9:$C$14,'Ihr Altersstruktur-Check'!$O$8:$O$13)/LOOKUP($B65,'Ihr Altersstruktur-Check'!$C$9:$C$14,'Ihr Altersstruktur-Check'!$P$8:$P$13),0)</f>
        <v>0</v>
      </c>
      <c r="AS65" s="4">
        <f ca="1">IF($B65&gt;=15,AR66+LOOKUP($B65,'Ihr Altersstruktur-Check'!$C$9:$C$14,'Ihr Altersstruktur-Check'!$O$8:$O$13)/LOOKUP($B65,'Ihr Altersstruktur-Check'!$C$9:$C$14,'Ihr Altersstruktur-Check'!$P$8:$P$13),0)</f>
        <v>0</v>
      </c>
      <c r="AT65" s="4">
        <f ca="1">IF($B65&gt;=15,AS66+LOOKUP($B65,'Ihr Altersstruktur-Check'!$C$9:$C$14,'Ihr Altersstruktur-Check'!$O$8:$O$13)/LOOKUP($B65,'Ihr Altersstruktur-Check'!$C$9:$C$14,'Ihr Altersstruktur-Check'!$P$8:$P$13),0)</f>
        <v>0</v>
      </c>
      <c r="AU65" s="4">
        <f ca="1">IF($B65&gt;=15,AT66+LOOKUP($B65,'Ihr Altersstruktur-Check'!$C$9:$C$14,'Ihr Altersstruktur-Check'!$O$8:$O$13)/LOOKUP($B65,'Ihr Altersstruktur-Check'!$C$9:$C$14,'Ihr Altersstruktur-Check'!$P$8:$P$13),0)</f>
        <v>0</v>
      </c>
      <c r="AV65" s="4">
        <f ca="1">IF($B65&gt;=15,AU66+LOOKUP($B65,'Ihr Altersstruktur-Check'!$C$9:$C$14,'Ihr Altersstruktur-Check'!$O$8:$O$13)/LOOKUP($B65,'Ihr Altersstruktur-Check'!$C$9:$C$14,'Ihr Altersstruktur-Check'!$P$8:$P$13),0)</f>
        <v>0</v>
      </c>
      <c r="AW65" s="4">
        <f ca="1">IF($B65&gt;=15,AV66+LOOKUP($B65,'Ihr Altersstruktur-Check'!$C$9:$C$14,'Ihr Altersstruktur-Check'!$O$8:$O$13)/LOOKUP($B65,'Ihr Altersstruktur-Check'!$C$9:$C$14,'Ihr Altersstruktur-Check'!$P$8:$P$13),0)</f>
        <v>0</v>
      </c>
      <c r="AX65" s="4">
        <f ca="1">IF($B65&gt;=15,AW66+LOOKUP($B65,'Ihr Altersstruktur-Check'!$C$9:$C$14,'Ihr Altersstruktur-Check'!$O$8:$O$13)/LOOKUP($B65,'Ihr Altersstruktur-Check'!$C$9:$C$14,'Ihr Altersstruktur-Check'!$P$8:$P$13),0)</f>
        <v>0</v>
      </c>
      <c r="AY65" s="4">
        <f ca="1">IF($B65&gt;=15,AX66+LOOKUP($B65,'Ihr Altersstruktur-Check'!$C$9:$C$14,'Ihr Altersstruktur-Check'!$O$8:$O$13)/LOOKUP($B65,'Ihr Altersstruktur-Check'!$C$9:$C$14,'Ihr Altersstruktur-Check'!$P$8:$P$13),0)</f>
        <v>0</v>
      </c>
      <c r="AZ65" s="4">
        <f ca="1">IF($B65&gt;=15,AY66+LOOKUP($B65,'Ihr Altersstruktur-Check'!$C$9:$C$14,'Ihr Altersstruktur-Check'!$O$8:$O$13)/LOOKUP($B65,'Ihr Altersstruktur-Check'!$C$9:$C$14,'Ihr Altersstruktur-Check'!$P$8:$P$13),0)</f>
        <v>0</v>
      </c>
      <c r="BA65" s="4">
        <f ca="1">IF($B65&gt;=15,AZ66+LOOKUP($B65,'Ihr Altersstruktur-Check'!$C$9:$C$14,'Ihr Altersstruktur-Check'!$O$8:$O$13)/LOOKUP($B65,'Ihr Altersstruktur-Check'!$C$9:$C$14,'Ihr Altersstruktur-Check'!$P$8:$P$13),0)</f>
        <v>0</v>
      </c>
      <c r="BB65" s="4">
        <f ca="1">IF($B65&gt;=15,BA66+LOOKUP($B65,'Ihr Altersstruktur-Check'!$C$9:$C$14,'Ihr Altersstruktur-Check'!$O$8:$O$13)/LOOKUP($B65,'Ihr Altersstruktur-Check'!$C$9:$C$14,'Ihr Altersstruktur-Check'!$P$8:$P$13),0)</f>
        <v>0</v>
      </c>
      <c r="BC65" s="4">
        <f ca="1">IF($B65&gt;=15,BB66+LOOKUP($B65,'Ihr Altersstruktur-Check'!$C$9:$C$14,'Ihr Altersstruktur-Check'!$O$8:$O$13)/LOOKUP($B65,'Ihr Altersstruktur-Check'!$C$9:$C$14,'Ihr Altersstruktur-Check'!$P$8:$P$13),0)</f>
        <v>0</v>
      </c>
      <c r="BD65" s="4">
        <f ca="1">IF($B65&gt;=15,BC66+LOOKUP($B65,'Ihr Altersstruktur-Check'!$C$9:$C$14,'Ihr Altersstruktur-Check'!$O$8:$O$13)/LOOKUP($B65,'Ihr Altersstruktur-Check'!$C$9:$C$14,'Ihr Altersstruktur-Check'!$P$8:$P$13),0)</f>
        <v>0</v>
      </c>
      <c r="BE65" s="4">
        <f ca="1">IF($B65&gt;=15,BD66+LOOKUP($B65,'Ihr Altersstruktur-Check'!$C$9:$C$14,'Ihr Altersstruktur-Check'!$O$8:$O$13)/LOOKUP($B65,'Ihr Altersstruktur-Check'!$C$9:$C$14,'Ihr Altersstruktur-Check'!$P$8:$P$13),0)</f>
        <v>0</v>
      </c>
      <c r="BF65" s="4"/>
      <c r="BG65" s="4"/>
    </row>
    <row r="66" spans="1:61" x14ac:dyDescent="0.25">
      <c r="A66">
        <v>2005</v>
      </c>
      <c r="B66">
        <f t="shared" ca="1" si="14"/>
        <v>15</v>
      </c>
      <c r="C66" s="4">
        <f>'Ihr Demografie-Check'!D5</f>
        <v>5</v>
      </c>
      <c r="D66" s="4">
        <f ca="1">IF($B66&gt;=15,C67+LOOKUP($B66,'Ihr Altersstruktur-Check'!$C$9:$C$14,'Ihr Altersstruktur-Check'!$O$8:$O$13)/LOOKUP($B66,'Ihr Altersstruktur-Check'!$C$9:$C$14,'Ihr Altersstruktur-Check'!$P$8:$P$13),0)</f>
        <v>0</v>
      </c>
      <c r="E66" s="4">
        <f ca="1">IF($B66&gt;=15,D67+LOOKUP($B66,'Ihr Altersstruktur-Check'!$C$9:$C$14,'Ihr Altersstruktur-Check'!$O$8:$O$13)/LOOKUP($B66,'Ihr Altersstruktur-Check'!$C$9:$C$14,'Ihr Altersstruktur-Check'!$P$8:$P$13),0)</f>
        <v>0</v>
      </c>
      <c r="F66" s="4">
        <f ca="1">IF($B66&gt;=15,E67+LOOKUP($B66,'Ihr Altersstruktur-Check'!$C$9:$C$14,'Ihr Altersstruktur-Check'!$O$8:$O$13)/LOOKUP($B66,'Ihr Altersstruktur-Check'!$C$9:$C$14,'Ihr Altersstruktur-Check'!$P$8:$P$13),0)</f>
        <v>0</v>
      </c>
      <c r="G66" s="4">
        <f ca="1">IF($B66&gt;=15,F67+LOOKUP($B66,'Ihr Altersstruktur-Check'!$C$9:$C$14,'Ihr Altersstruktur-Check'!$O$8:$O$13)/LOOKUP($B66,'Ihr Altersstruktur-Check'!$C$9:$C$14,'Ihr Altersstruktur-Check'!$P$8:$P$13),0)</f>
        <v>0</v>
      </c>
      <c r="H66" s="4">
        <f ca="1">IF($B66&gt;=15,G67+LOOKUP($B66,'Ihr Altersstruktur-Check'!$C$9:$C$14,'Ihr Altersstruktur-Check'!$O$8:$O$13)/LOOKUP($B66,'Ihr Altersstruktur-Check'!$C$9:$C$14,'Ihr Altersstruktur-Check'!$P$8:$P$13),0)</f>
        <v>0</v>
      </c>
      <c r="I66" s="4">
        <f ca="1">IF($B66&gt;=15,H67+LOOKUP($B66,'Ihr Altersstruktur-Check'!$C$9:$C$14,'Ihr Altersstruktur-Check'!$O$8:$O$13)/LOOKUP($B66,'Ihr Altersstruktur-Check'!$C$9:$C$14,'Ihr Altersstruktur-Check'!$P$8:$P$13),0)</f>
        <v>0</v>
      </c>
      <c r="J66" s="4">
        <f ca="1">IF($B66&gt;=15,I67+LOOKUP($B66,'Ihr Altersstruktur-Check'!$C$9:$C$14,'Ihr Altersstruktur-Check'!$O$8:$O$13)/LOOKUP($B66,'Ihr Altersstruktur-Check'!$C$9:$C$14,'Ihr Altersstruktur-Check'!$P$8:$P$13),0)</f>
        <v>0</v>
      </c>
      <c r="K66" s="4">
        <f ca="1">IF($B66&gt;=15,J67+LOOKUP($B66,'Ihr Altersstruktur-Check'!$C$9:$C$14,'Ihr Altersstruktur-Check'!$O$8:$O$13)/LOOKUP($B66,'Ihr Altersstruktur-Check'!$C$9:$C$14,'Ihr Altersstruktur-Check'!$P$8:$P$13),0)</f>
        <v>0</v>
      </c>
      <c r="L66" s="4">
        <f ca="1">IF($B66&gt;=15,K67+LOOKUP($B66,'Ihr Altersstruktur-Check'!$C$9:$C$14,'Ihr Altersstruktur-Check'!$O$8:$O$13)/LOOKUP($B66,'Ihr Altersstruktur-Check'!$C$9:$C$14,'Ihr Altersstruktur-Check'!$P$8:$P$13),0)</f>
        <v>0</v>
      </c>
      <c r="M66" s="4">
        <f ca="1">IF($B66&gt;=15,L67+LOOKUP($B66,'Ihr Altersstruktur-Check'!$C$9:$C$14,'Ihr Altersstruktur-Check'!$O$8:$O$13)/LOOKUP($B66,'Ihr Altersstruktur-Check'!$C$9:$C$14,'Ihr Altersstruktur-Check'!$P$8:$P$13),0)</f>
        <v>0</v>
      </c>
      <c r="N66" s="4">
        <f ca="1">IF($B66&gt;=15,M67+LOOKUP($B66,'Ihr Altersstruktur-Check'!$C$9:$C$14,'Ihr Altersstruktur-Check'!$O$8:$O$13)/LOOKUP($B66,'Ihr Altersstruktur-Check'!$C$9:$C$14,'Ihr Altersstruktur-Check'!$P$8:$P$13),0)</f>
        <v>0</v>
      </c>
      <c r="O66" s="4">
        <f ca="1">IF($B66&gt;=15,N67+LOOKUP($B66,'Ihr Altersstruktur-Check'!$C$9:$C$14,'Ihr Altersstruktur-Check'!$O$8:$O$13)/LOOKUP($B66,'Ihr Altersstruktur-Check'!$C$9:$C$14,'Ihr Altersstruktur-Check'!$P$8:$P$13),0)</f>
        <v>0</v>
      </c>
      <c r="P66" s="4">
        <f ca="1">IF($B66&gt;=15,O67+LOOKUP($B66,'Ihr Altersstruktur-Check'!$C$9:$C$14,'Ihr Altersstruktur-Check'!$O$8:$O$13)/LOOKUP($B66,'Ihr Altersstruktur-Check'!$C$9:$C$14,'Ihr Altersstruktur-Check'!$P$8:$P$13),0)</f>
        <v>0</v>
      </c>
      <c r="Q66" s="4">
        <f ca="1">IF($B66&gt;=15,P67+LOOKUP($B66,'Ihr Altersstruktur-Check'!$C$9:$C$14,'Ihr Altersstruktur-Check'!$O$8:$O$13)/LOOKUP($B66,'Ihr Altersstruktur-Check'!$C$9:$C$14,'Ihr Altersstruktur-Check'!$P$8:$P$13),0)</f>
        <v>0</v>
      </c>
      <c r="R66" s="4">
        <f ca="1">IF($B66&gt;=15,Q67+LOOKUP($B66,'Ihr Altersstruktur-Check'!$C$9:$C$14,'Ihr Altersstruktur-Check'!$O$8:$O$13)/LOOKUP($B66,'Ihr Altersstruktur-Check'!$C$9:$C$14,'Ihr Altersstruktur-Check'!$P$8:$P$13),0)</f>
        <v>0</v>
      </c>
      <c r="S66" s="4">
        <f ca="1">IF($B66&gt;=15,R67+LOOKUP($B66,'Ihr Altersstruktur-Check'!$C$9:$C$14,'Ihr Altersstruktur-Check'!$O$8:$O$13)/LOOKUP($B66,'Ihr Altersstruktur-Check'!$C$9:$C$14,'Ihr Altersstruktur-Check'!$P$8:$P$13),0)</f>
        <v>0</v>
      </c>
      <c r="T66" s="4">
        <f ca="1">IF($B66&gt;=15,S67+LOOKUP($B66,'Ihr Altersstruktur-Check'!$C$9:$C$14,'Ihr Altersstruktur-Check'!$O$8:$O$13)/LOOKUP($B66,'Ihr Altersstruktur-Check'!$C$9:$C$14,'Ihr Altersstruktur-Check'!$P$8:$P$13),0)</f>
        <v>0</v>
      </c>
      <c r="U66" s="4">
        <f ca="1">IF($B66&gt;=15,T67+LOOKUP($B66,'Ihr Altersstruktur-Check'!$C$9:$C$14,'Ihr Altersstruktur-Check'!$O$8:$O$13)/LOOKUP($B66,'Ihr Altersstruktur-Check'!$C$9:$C$14,'Ihr Altersstruktur-Check'!$P$8:$P$13),0)</f>
        <v>0</v>
      </c>
      <c r="V66" s="4">
        <f ca="1">IF($B66&gt;=15,U67+LOOKUP($B66,'Ihr Altersstruktur-Check'!$C$9:$C$14,'Ihr Altersstruktur-Check'!$O$8:$O$13)/LOOKUP($B66,'Ihr Altersstruktur-Check'!$C$9:$C$14,'Ihr Altersstruktur-Check'!$P$8:$P$13),0)</f>
        <v>0</v>
      </c>
      <c r="W66" s="4">
        <f ca="1">IF($B66&gt;=15,V67+LOOKUP($B66,'Ihr Altersstruktur-Check'!$C$9:$C$14,'Ihr Altersstruktur-Check'!$O$8:$O$13)/LOOKUP($B66,'Ihr Altersstruktur-Check'!$C$9:$C$14,'Ihr Altersstruktur-Check'!$P$8:$P$13),0)</f>
        <v>0</v>
      </c>
      <c r="X66" s="4">
        <f ca="1">IF($B66&gt;=15,W67+LOOKUP($B66,'Ihr Altersstruktur-Check'!$C$9:$C$14,'Ihr Altersstruktur-Check'!$O$8:$O$13)/LOOKUP($B66,'Ihr Altersstruktur-Check'!$C$9:$C$14,'Ihr Altersstruktur-Check'!$P$8:$P$13),0)</f>
        <v>0</v>
      </c>
      <c r="Y66" s="4">
        <f ca="1">IF($B66&gt;=15,X67+LOOKUP($B66,'Ihr Altersstruktur-Check'!$C$9:$C$14,'Ihr Altersstruktur-Check'!$O$8:$O$13)/LOOKUP($B66,'Ihr Altersstruktur-Check'!$C$9:$C$14,'Ihr Altersstruktur-Check'!$P$8:$P$13),0)</f>
        <v>0</v>
      </c>
      <c r="Z66" s="4">
        <f ca="1">IF($B66&gt;=15,Y67+LOOKUP($B66,'Ihr Altersstruktur-Check'!$C$9:$C$14,'Ihr Altersstruktur-Check'!$O$8:$O$13)/LOOKUP($B66,'Ihr Altersstruktur-Check'!$C$9:$C$14,'Ihr Altersstruktur-Check'!$P$8:$P$13),0)</f>
        <v>0</v>
      </c>
      <c r="AA66" s="4">
        <f ca="1">IF($B66&gt;=15,Z67+LOOKUP($B66,'Ihr Altersstruktur-Check'!$C$9:$C$14,'Ihr Altersstruktur-Check'!$O$8:$O$13)/LOOKUP($B66,'Ihr Altersstruktur-Check'!$C$9:$C$14,'Ihr Altersstruktur-Check'!$P$8:$P$13),0)</f>
        <v>0</v>
      </c>
      <c r="AB66" s="4">
        <f ca="1">IF($B66&gt;=15,AA67+LOOKUP($B66,'Ihr Altersstruktur-Check'!$C$9:$C$14,'Ihr Altersstruktur-Check'!$O$8:$O$13)/LOOKUP($B66,'Ihr Altersstruktur-Check'!$C$9:$C$14,'Ihr Altersstruktur-Check'!$P$8:$P$13),0)</f>
        <v>0</v>
      </c>
      <c r="AC66" s="4">
        <f ca="1">IF($B66&gt;=15,AB67+LOOKUP($B66,'Ihr Altersstruktur-Check'!$C$9:$C$14,'Ihr Altersstruktur-Check'!$O$8:$O$13)/LOOKUP($B66,'Ihr Altersstruktur-Check'!$C$9:$C$14,'Ihr Altersstruktur-Check'!$P$8:$P$13),0)</f>
        <v>0</v>
      </c>
      <c r="AD66" s="4">
        <f ca="1">IF($B66&gt;=15,AC67+LOOKUP($B66,'Ihr Altersstruktur-Check'!$C$9:$C$14,'Ihr Altersstruktur-Check'!$O$8:$O$13)/LOOKUP($B66,'Ihr Altersstruktur-Check'!$C$9:$C$14,'Ihr Altersstruktur-Check'!$P$8:$P$13),0)</f>
        <v>0</v>
      </c>
      <c r="AE66" s="4">
        <f ca="1">IF($B66&gt;=15,AD67+LOOKUP($B66,'Ihr Altersstruktur-Check'!$C$9:$C$14,'Ihr Altersstruktur-Check'!$O$8:$O$13)/LOOKUP($B66,'Ihr Altersstruktur-Check'!$C$9:$C$14,'Ihr Altersstruktur-Check'!$P$8:$P$13),0)</f>
        <v>0</v>
      </c>
      <c r="AF66" s="4">
        <f ca="1">IF($B66&gt;=15,AE67+LOOKUP($B66,'Ihr Altersstruktur-Check'!$C$9:$C$14,'Ihr Altersstruktur-Check'!$O$8:$O$13)/LOOKUP($B66,'Ihr Altersstruktur-Check'!$C$9:$C$14,'Ihr Altersstruktur-Check'!$P$8:$P$13),0)</f>
        <v>0</v>
      </c>
      <c r="AG66" s="4">
        <f ca="1">IF($B66&gt;=15,AF67+LOOKUP($B66,'Ihr Altersstruktur-Check'!$C$9:$C$14,'Ihr Altersstruktur-Check'!$O$8:$O$13)/LOOKUP($B66,'Ihr Altersstruktur-Check'!$C$9:$C$14,'Ihr Altersstruktur-Check'!$P$8:$P$13),0)</f>
        <v>0</v>
      </c>
      <c r="AH66" s="4">
        <f ca="1">IF($B66&gt;=15,AG67+LOOKUP($B66,'Ihr Altersstruktur-Check'!$C$9:$C$14,'Ihr Altersstruktur-Check'!$O$8:$O$13)/LOOKUP($B66,'Ihr Altersstruktur-Check'!$C$9:$C$14,'Ihr Altersstruktur-Check'!$P$8:$P$13),0)</f>
        <v>0</v>
      </c>
      <c r="AI66" s="4">
        <f ca="1">IF($B66&gt;=15,AH67+LOOKUP($B66,'Ihr Altersstruktur-Check'!$C$9:$C$14,'Ihr Altersstruktur-Check'!$O$8:$O$13)/LOOKUP($B66,'Ihr Altersstruktur-Check'!$C$9:$C$14,'Ihr Altersstruktur-Check'!$P$8:$P$13),0)</f>
        <v>0</v>
      </c>
      <c r="AJ66" s="4">
        <f ca="1">IF($B66&gt;=15,AI67+LOOKUP($B66,'Ihr Altersstruktur-Check'!$C$9:$C$14,'Ihr Altersstruktur-Check'!$O$8:$O$13)/LOOKUP($B66,'Ihr Altersstruktur-Check'!$C$9:$C$14,'Ihr Altersstruktur-Check'!$P$8:$P$13),0)</f>
        <v>0</v>
      </c>
      <c r="AK66" s="4">
        <f ca="1">IF($B66&gt;=15,AJ67+LOOKUP($B66,'Ihr Altersstruktur-Check'!$C$9:$C$14,'Ihr Altersstruktur-Check'!$O$8:$O$13)/LOOKUP($B66,'Ihr Altersstruktur-Check'!$C$9:$C$14,'Ihr Altersstruktur-Check'!$P$8:$P$13),0)</f>
        <v>0</v>
      </c>
      <c r="AL66" s="4">
        <f ca="1">IF($B66&gt;=15,AK67+LOOKUP($B66,'Ihr Altersstruktur-Check'!$C$9:$C$14,'Ihr Altersstruktur-Check'!$O$8:$O$13)/LOOKUP($B66,'Ihr Altersstruktur-Check'!$C$9:$C$14,'Ihr Altersstruktur-Check'!$P$8:$P$13),0)</f>
        <v>0</v>
      </c>
      <c r="AM66" s="4">
        <f ca="1">IF($B66&gt;=15,AL67+LOOKUP($B66,'Ihr Altersstruktur-Check'!$C$9:$C$14,'Ihr Altersstruktur-Check'!$O$8:$O$13)/LOOKUP($B66,'Ihr Altersstruktur-Check'!$C$9:$C$14,'Ihr Altersstruktur-Check'!$P$8:$P$13),0)</f>
        <v>0</v>
      </c>
      <c r="AN66" s="4">
        <f ca="1">IF($B66&gt;=15,AM67+LOOKUP($B66,'Ihr Altersstruktur-Check'!$C$9:$C$14,'Ihr Altersstruktur-Check'!$O$8:$O$13)/LOOKUP($B66,'Ihr Altersstruktur-Check'!$C$9:$C$14,'Ihr Altersstruktur-Check'!$P$8:$P$13),0)</f>
        <v>0</v>
      </c>
      <c r="AO66" s="4">
        <f ca="1">IF($B66&gt;=15,AN67+LOOKUP($B66,'Ihr Altersstruktur-Check'!$C$9:$C$14,'Ihr Altersstruktur-Check'!$O$8:$O$13)/LOOKUP($B66,'Ihr Altersstruktur-Check'!$C$9:$C$14,'Ihr Altersstruktur-Check'!$P$8:$P$13),0)</f>
        <v>0</v>
      </c>
      <c r="AP66" s="4">
        <f ca="1">IF($B66&gt;=15,AO67+LOOKUP($B66,'Ihr Altersstruktur-Check'!$C$9:$C$14,'Ihr Altersstruktur-Check'!$O$8:$O$13)/LOOKUP($B66,'Ihr Altersstruktur-Check'!$C$9:$C$14,'Ihr Altersstruktur-Check'!$P$8:$P$13),0)</f>
        <v>0</v>
      </c>
      <c r="AQ66" s="4">
        <f ca="1">IF($B66&gt;=15,AP67+LOOKUP($B66,'Ihr Altersstruktur-Check'!$C$9:$C$14,'Ihr Altersstruktur-Check'!$O$8:$O$13)/LOOKUP($B66,'Ihr Altersstruktur-Check'!$C$9:$C$14,'Ihr Altersstruktur-Check'!$P$8:$P$13),0)</f>
        <v>0</v>
      </c>
      <c r="AR66" s="4">
        <f ca="1">IF($B66&gt;=15,AQ67+LOOKUP($B66,'Ihr Altersstruktur-Check'!$C$9:$C$14,'Ihr Altersstruktur-Check'!$O$8:$O$13)/LOOKUP($B66,'Ihr Altersstruktur-Check'!$C$9:$C$14,'Ihr Altersstruktur-Check'!$P$8:$P$13),0)</f>
        <v>0</v>
      </c>
      <c r="AS66" s="4">
        <f ca="1">IF($B66&gt;=15,AR67+LOOKUP($B66,'Ihr Altersstruktur-Check'!$C$9:$C$14,'Ihr Altersstruktur-Check'!$O$8:$O$13)/LOOKUP($B66,'Ihr Altersstruktur-Check'!$C$9:$C$14,'Ihr Altersstruktur-Check'!$P$8:$P$13),0)</f>
        <v>0</v>
      </c>
      <c r="AT66" s="4">
        <f ca="1">IF($B66&gt;=15,AS67+LOOKUP($B66,'Ihr Altersstruktur-Check'!$C$9:$C$14,'Ihr Altersstruktur-Check'!$O$8:$O$13)/LOOKUP($B66,'Ihr Altersstruktur-Check'!$C$9:$C$14,'Ihr Altersstruktur-Check'!$P$8:$P$13),0)</f>
        <v>0</v>
      </c>
      <c r="AU66" s="4">
        <f ca="1">IF($B66&gt;=15,AT67+LOOKUP($B66,'Ihr Altersstruktur-Check'!$C$9:$C$14,'Ihr Altersstruktur-Check'!$O$8:$O$13)/LOOKUP($B66,'Ihr Altersstruktur-Check'!$C$9:$C$14,'Ihr Altersstruktur-Check'!$P$8:$P$13),0)</f>
        <v>0</v>
      </c>
      <c r="AV66" s="4">
        <f ca="1">IF($B66&gt;=15,AU67+LOOKUP($B66,'Ihr Altersstruktur-Check'!$C$9:$C$14,'Ihr Altersstruktur-Check'!$O$8:$O$13)/LOOKUP($B66,'Ihr Altersstruktur-Check'!$C$9:$C$14,'Ihr Altersstruktur-Check'!$P$8:$P$13),0)</f>
        <v>0</v>
      </c>
      <c r="AW66" s="4">
        <f ca="1">IF($B66&gt;=15,AV67+LOOKUP($B66,'Ihr Altersstruktur-Check'!$C$9:$C$14,'Ihr Altersstruktur-Check'!$O$8:$O$13)/LOOKUP($B66,'Ihr Altersstruktur-Check'!$C$9:$C$14,'Ihr Altersstruktur-Check'!$P$8:$P$13),0)</f>
        <v>0</v>
      </c>
      <c r="AX66" s="4">
        <f ca="1">IF($B66&gt;=15,AW67+LOOKUP($B66,'Ihr Altersstruktur-Check'!$C$9:$C$14,'Ihr Altersstruktur-Check'!$O$8:$O$13)/LOOKUP($B66,'Ihr Altersstruktur-Check'!$C$9:$C$14,'Ihr Altersstruktur-Check'!$P$8:$P$13),0)</f>
        <v>0</v>
      </c>
      <c r="AY66" s="4">
        <f ca="1">IF($B66&gt;=15,AX67+LOOKUP($B66,'Ihr Altersstruktur-Check'!$C$9:$C$14,'Ihr Altersstruktur-Check'!$O$8:$O$13)/LOOKUP($B66,'Ihr Altersstruktur-Check'!$C$9:$C$14,'Ihr Altersstruktur-Check'!$P$8:$P$13),0)</f>
        <v>0</v>
      </c>
      <c r="AZ66" s="4">
        <f ca="1">IF($B66&gt;=15,AY67+LOOKUP($B66,'Ihr Altersstruktur-Check'!$C$9:$C$14,'Ihr Altersstruktur-Check'!$O$8:$O$13)/LOOKUP($B66,'Ihr Altersstruktur-Check'!$C$9:$C$14,'Ihr Altersstruktur-Check'!$P$8:$P$13),0)</f>
        <v>0</v>
      </c>
      <c r="BA66" s="4">
        <f ca="1">IF($B66&gt;=15,AZ67+LOOKUP($B66,'Ihr Altersstruktur-Check'!$C$9:$C$14,'Ihr Altersstruktur-Check'!$O$8:$O$13)/LOOKUP($B66,'Ihr Altersstruktur-Check'!$C$9:$C$14,'Ihr Altersstruktur-Check'!$P$8:$P$13),0)</f>
        <v>0</v>
      </c>
      <c r="BB66" s="4">
        <f ca="1">IF($B66&gt;=15,BA67+LOOKUP($B66,'Ihr Altersstruktur-Check'!$C$9:$C$14,'Ihr Altersstruktur-Check'!$O$8:$O$13)/LOOKUP($B66,'Ihr Altersstruktur-Check'!$C$9:$C$14,'Ihr Altersstruktur-Check'!$P$8:$P$13),0)</f>
        <v>0</v>
      </c>
      <c r="BC66" s="4">
        <f ca="1">IF($B66&gt;=15,BB67+LOOKUP($B66,'Ihr Altersstruktur-Check'!$C$9:$C$14,'Ihr Altersstruktur-Check'!$O$8:$O$13)/LOOKUP($B66,'Ihr Altersstruktur-Check'!$C$9:$C$14,'Ihr Altersstruktur-Check'!$P$8:$P$13),0)</f>
        <v>0</v>
      </c>
      <c r="BD66" s="4">
        <f ca="1">IF($B66&gt;=15,BC67+LOOKUP($B66,'Ihr Altersstruktur-Check'!$C$9:$C$14,'Ihr Altersstruktur-Check'!$O$8:$O$13)/LOOKUP($B66,'Ihr Altersstruktur-Check'!$C$9:$C$14,'Ihr Altersstruktur-Check'!$P$8:$P$13),0)</f>
        <v>0</v>
      </c>
      <c r="BE66" s="4">
        <f ca="1">IF($B66&gt;=15,BD67+LOOKUP($B66,'Ihr Altersstruktur-Check'!$C$9:$C$14,'Ihr Altersstruktur-Check'!$O$8:$O$13)/LOOKUP($B66,'Ihr Altersstruktur-Check'!$C$9:$C$14,'Ihr Altersstruktur-Check'!$P$8:$P$13),0)</f>
        <v>0</v>
      </c>
      <c r="BF66" s="4"/>
      <c r="BG66" s="4"/>
    </row>
    <row r="68" spans="1:61" x14ac:dyDescent="0.25">
      <c r="A68" s="2" t="s">
        <v>24</v>
      </c>
      <c r="C68" s="4">
        <f>SUM(C3:C66)</f>
        <v>149</v>
      </c>
      <c r="D68" s="4">
        <f ca="1">SUM(D3:D66)</f>
        <v>140.5</v>
      </c>
      <c r="E68" s="4">
        <f ca="1">SUM(E3:E66)</f>
        <v>132.5</v>
      </c>
      <c r="F68" s="4">
        <f t="shared" ref="F68:AP68" ca="1" si="15">SUM(F3:F66)</f>
        <v>125</v>
      </c>
      <c r="G68" s="4">
        <f t="shared" ca="1" si="15"/>
        <v>117.99999999999999</v>
      </c>
      <c r="H68" s="4">
        <f t="shared" ca="1" si="15"/>
        <v>111.5</v>
      </c>
      <c r="I68" s="4">
        <f t="shared" ca="1" si="15"/>
        <v>105.5</v>
      </c>
      <c r="J68" s="4">
        <f t="shared" ca="1" si="15"/>
        <v>100.00000000000001</v>
      </c>
      <c r="K68" s="4">
        <f t="shared" ca="1" si="15"/>
        <v>94.999999999999986</v>
      </c>
      <c r="L68" s="4">
        <f t="shared" ca="1" si="15"/>
        <v>90.499999999999986</v>
      </c>
      <c r="M68" s="4">
        <f t="shared" ca="1" si="15"/>
        <v>86.499999999999972</v>
      </c>
      <c r="N68" s="4">
        <f t="shared" ca="1" si="15"/>
        <v>82.999999999999972</v>
      </c>
      <c r="O68" s="4">
        <f t="shared" ca="1" si="15"/>
        <v>79.999999999999972</v>
      </c>
      <c r="P68" s="4">
        <f t="shared" ca="1" si="15"/>
        <v>77.499999999999972</v>
      </c>
      <c r="Q68" s="4">
        <f t="shared" ca="1" si="15"/>
        <v>75.499999999999972</v>
      </c>
      <c r="R68" s="4">
        <f t="shared" ca="1" si="15"/>
        <v>73.999999999999972</v>
      </c>
      <c r="S68" s="4">
        <f t="shared" ca="1" si="15"/>
        <v>72.999999999999957</v>
      </c>
      <c r="T68" s="4">
        <f ca="1">SUM(T3:T66)</f>
        <v>72.499999999999943</v>
      </c>
      <c r="U68" s="4">
        <f t="shared" ca="1" si="15"/>
        <v>72.499999999999943</v>
      </c>
      <c r="V68" s="4">
        <f t="shared" ca="1" si="15"/>
        <v>69.999999999999943</v>
      </c>
      <c r="W68" s="4">
        <f t="shared" ca="1" si="15"/>
        <v>70.999999999999943</v>
      </c>
      <c r="X68" s="4">
        <f ca="1">SUM(X3:X66)</f>
        <v>71.899999999999949</v>
      </c>
      <c r="Y68" s="4">
        <f t="shared" ca="1" si="15"/>
        <v>72.699999999999946</v>
      </c>
      <c r="Z68" s="4">
        <f t="shared" ca="1" si="15"/>
        <v>72.399999999999935</v>
      </c>
      <c r="AA68" s="4">
        <f t="shared" ca="1" si="15"/>
        <v>71.999999999999943</v>
      </c>
      <c r="AB68" s="4">
        <f t="shared" ca="1" si="15"/>
        <v>71.499999999999943</v>
      </c>
      <c r="AC68" s="4">
        <f t="shared" ca="1" si="15"/>
        <v>71.89999999999992</v>
      </c>
      <c r="AD68" s="4">
        <f t="shared" ca="1" si="15"/>
        <v>72.199999999999932</v>
      </c>
      <c r="AE68" s="4">
        <f t="shared" ca="1" si="15"/>
        <v>72.399999999999935</v>
      </c>
      <c r="AF68" s="4">
        <f t="shared" ca="1" si="15"/>
        <v>72.499999999999943</v>
      </c>
      <c r="AG68" s="4">
        <f t="shared" ca="1" si="15"/>
        <v>72.499999999999943</v>
      </c>
      <c r="AH68" s="4">
        <f t="shared" ca="1" si="15"/>
        <v>68.499999999999943</v>
      </c>
      <c r="AI68" s="4">
        <f t="shared" ca="1" si="15"/>
        <v>68.499999999999943</v>
      </c>
      <c r="AJ68" s="4">
        <f t="shared" ca="1" si="15"/>
        <v>68.499999999999943</v>
      </c>
      <c r="AK68" s="4">
        <f t="shared" ca="1" si="15"/>
        <v>68.499999999999943</v>
      </c>
      <c r="AL68" s="4">
        <f t="shared" ca="1" si="15"/>
        <v>68.499999999999943</v>
      </c>
      <c r="AM68" s="4">
        <f t="shared" ca="1" si="15"/>
        <v>68.499999999999929</v>
      </c>
      <c r="AN68" s="4">
        <f t="shared" ca="1" si="15"/>
        <v>-31.500000000000018</v>
      </c>
      <c r="AO68" s="4">
        <f t="shared" ca="1" si="15"/>
        <v>-37.500000000000014</v>
      </c>
      <c r="AP68" s="4">
        <f t="shared" ca="1" si="15"/>
        <v>-42.499999999999993</v>
      </c>
      <c r="AQ68" s="4">
        <f ca="1">SUM(AQ3:AQ66)</f>
        <v>-46.5</v>
      </c>
      <c r="AR68" s="4">
        <f ca="1">SUM(AR3:AR66)</f>
        <v>-49.500000000000007</v>
      </c>
      <c r="AS68" s="4">
        <f t="shared" ref="AS68:AU68" ca="1" si="16">SUM(AS3:AS66)</f>
        <v>-51.5</v>
      </c>
      <c r="AT68" s="4">
        <f t="shared" ca="1" si="16"/>
        <v>-52.5</v>
      </c>
      <c r="AU68" s="4">
        <f t="shared" ca="1" si="16"/>
        <v>-52.5</v>
      </c>
      <c r="AV68" s="4">
        <f t="shared" ref="AV68:BE68" ca="1" si="17">SUM(AV3:AV66)</f>
        <v>-52.5</v>
      </c>
      <c r="AW68" s="4">
        <f t="shared" ca="1" si="17"/>
        <v>-52.5</v>
      </c>
      <c r="AX68" s="4">
        <f t="shared" ca="1" si="17"/>
        <v>-57.5</v>
      </c>
      <c r="AY68" s="4">
        <f t="shared" ca="1" si="17"/>
        <v>-57.5</v>
      </c>
      <c r="AZ68" s="4">
        <f t="shared" ca="1" si="17"/>
        <v>-57.5</v>
      </c>
      <c r="BA68" s="4">
        <f t="shared" ca="1" si="17"/>
        <v>-57.5</v>
      </c>
      <c r="BB68" s="4">
        <f t="shared" ca="1" si="17"/>
        <v>-57.5</v>
      </c>
      <c r="BC68" s="4">
        <f t="shared" ca="1" si="17"/>
        <v>-57.5</v>
      </c>
      <c r="BD68" s="4">
        <f t="shared" ca="1" si="17"/>
        <v>-57.5</v>
      </c>
      <c r="BE68" s="4">
        <f t="shared" ca="1" si="17"/>
        <v>-62.499999999999993</v>
      </c>
      <c r="BF68" s="4"/>
      <c r="BG68" s="4"/>
    </row>
    <row r="69" spans="1:61" x14ac:dyDescent="0.25">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row>
    <row r="70" spans="1:61" x14ac:dyDescent="0.25">
      <c r="C70" s="4"/>
      <c r="D70" s="4"/>
      <c r="E70" s="4"/>
      <c r="F70" s="4"/>
      <c r="G70" s="4"/>
      <c r="M70" s="22"/>
    </row>
    <row r="71" spans="1:61" x14ac:dyDescent="0.25">
      <c r="A71" s="2" t="s">
        <v>25</v>
      </c>
      <c r="D71" s="23"/>
    </row>
    <row r="72" spans="1:61" x14ac:dyDescent="0.25">
      <c r="A72" s="2" t="s">
        <v>26</v>
      </c>
      <c r="B72" s="2" t="s">
        <v>27</v>
      </c>
      <c r="BH72" s="2" t="s">
        <v>28</v>
      </c>
      <c r="BI72" s="2" t="s">
        <v>29</v>
      </c>
    </row>
    <row r="73" spans="1:61" x14ac:dyDescent="0.25">
      <c r="A73">
        <v>15</v>
      </c>
      <c r="B73">
        <f>A73+4</f>
        <v>19</v>
      </c>
      <c r="C73" s="4">
        <f ca="1">MAX(C$68-SUMIF($B$3:$B$66,"&lt;"&amp;$A73,C$3:C$66)-SUMIF($B$3:$B$66,"&gt;"&amp;$B73,C$3:C$66),0)</f>
        <v>7</v>
      </c>
      <c r="D73" s="4">
        <f t="shared" ref="D73:AS76" ca="1" si="18">MAX(D$68-SUMIF($B$3:$B$66,"&lt;"&amp;$A73,D$3:D$66)-SUMIF($B$3:$B$66,"&gt;"&amp;$B73,D$3:D$66),0)</f>
        <v>7</v>
      </c>
      <c r="E73" s="4">
        <f t="shared" ca="1" si="18"/>
        <v>5</v>
      </c>
      <c r="F73" s="4">
        <f t="shared" ca="1" si="18"/>
        <v>5</v>
      </c>
      <c r="G73" s="4">
        <f t="shared" ca="1" si="18"/>
        <v>5</v>
      </c>
      <c r="H73" s="4">
        <f t="shared" ca="1" si="18"/>
        <v>0</v>
      </c>
      <c r="I73" s="4">
        <f t="shared" ca="1" si="18"/>
        <v>0</v>
      </c>
      <c r="J73" s="4">
        <f t="shared" ca="1" si="18"/>
        <v>0</v>
      </c>
      <c r="K73" s="4">
        <f t="shared" ca="1" si="18"/>
        <v>0</v>
      </c>
      <c r="L73" s="4">
        <f t="shared" ca="1" si="18"/>
        <v>0</v>
      </c>
      <c r="M73" s="4">
        <f t="shared" ca="1" si="18"/>
        <v>0</v>
      </c>
      <c r="N73" s="4">
        <f t="shared" ca="1" si="18"/>
        <v>0</v>
      </c>
      <c r="O73" s="4">
        <f t="shared" ca="1" si="18"/>
        <v>0</v>
      </c>
      <c r="P73" s="4">
        <f t="shared" ca="1" si="18"/>
        <v>0</v>
      </c>
      <c r="Q73" s="4">
        <f t="shared" ca="1" si="18"/>
        <v>0</v>
      </c>
      <c r="R73" s="4">
        <f t="shared" ca="1" si="18"/>
        <v>0</v>
      </c>
      <c r="S73" s="4">
        <f t="shared" ca="1" si="18"/>
        <v>0</v>
      </c>
      <c r="T73" s="4">
        <f t="shared" ca="1" si="18"/>
        <v>0</v>
      </c>
      <c r="U73" s="4">
        <f t="shared" ca="1" si="18"/>
        <v>0</v>
      </c>
      <c r="V73" s="4">
        <f t="shared" ca="1" si="18"/>
        <v>0</v>
      </c>
      <c r="W73" s="4">
        <f t="shared" ca="1" si="18"/>
        <v>0</v>
      </c>
      <c r="X73" s="4">
        <f t="shared" ca="1" si="18"/>
        <v>0</v>
      </c>
      <c r="Y73" s="4">
        <f t="shared" ca="1" si="18"/>
        <v>0</v>
      </c>
      <c r="Z73" s="4">
        <f t="shared" ca="1" si="18"/>
        <v>0</v>
      </c>
      <c r="AA73" s="4">
        <f t="shared" ca="1" si="18"/>
        <v>0</v>
      </c>
      <c r="AB73" s="4">
        <f t="shared" ca="1" si="18"/>
        <v>0</v>
      </c>
      <c r="AC73" s="4">
        <f t="shared" ca="1" si="18"/>
        <v>0</v>
      </c>
      <c r="AD73" s="4">
        <f t="shared" ca="1" si="18"/>
        <v>0</v>
      </c>
      <c r="AE73" s="4">
        <f t="shared" ca="1" si="18"/>
        <v>0</v>
      </c>
      <c r="AF73" s="4">
        <f t="shared" ca="1" si="18"/>
        <v>0</v>
      </c>
      <c r="AG73" s="4">
        <f t="shared" ca="1" si="18"/>
        <v>0</v>
      </c>
      <c r="AH73" s="4">
        <f t="shared" ca="1" si="18"/>
        <v>0</v>
      </c>
      <c r="AI73" s="4">
        <f t="shared" ca="1" si="18"/>
        <v>0</v>
      </c>
      <c r="AJ73" s="4">
        <f t="shared" ca="1" si="18"/>
        <v>0</v>
      </c>
      <c r="AK73" s="4">
        <f t="shared" ca="1" si="18"/>
        <v>0</v>
      </c>
      <c r="AL73" s="4">
        <f t="shared" ca="1" si="18"/>
        <v>0</v>
      </c>
      <c r="AM73" s="4">
        <f t="shared" ca="1" si="18"/>
        <v>0</v>
      </c>
      <c r="AN73" s="4">
        <f t="shared" ca="1" si="18"/>
        <v>0</v>
      </c>
      <c r="AO73" s="4">
        <f t="shared" ca="1" si="18"/>
        <v>0</v>
      </c>
      <c r="AP73" s="4">
        <f t="shared" ca="1" si="18"/>
        <v>0</v>
      </c>
      <c r="AQ73" s="4">
        <f t="shared" ca="1" si="18"/>
        <v>0</v>
      </c>
      <c r="AR73" s="4">
        <f t="shared" ca="1" si="18"/>
        <v>0</v>
      </c>
      <c r="AS73" s="4">
        <f t="shared" ca="1" si="18"/>
        <v>0</v>
      </c>
      <c r="AT73" s="4">
        <f t="shared" ref="AS73:BE76" ca="1" si="19">MAX(AT$68-SUMIF($B$3:$B$66,"&lt;"&amp;$A73,AT$3:AT$66)-SUMIF($B$3:$B$66,"&gt;"&amp;$B73,AT$3:AT$66),0)</f>
        <v>0</v>
      </c>
      <c r="AU73" s="4">
        <f t="shared" ca="1" si="19"/>
        <v>0</v>
      </c>
      <c r="AV73" s="4">
        <f t="shared" ca="1" si="19"/>
        <v>0</v>
      </c>
      <c r="AW73" s="4">
        <f t="shared" ca="1" si="19"/>
        <v>0</v>
      </c>
      <c r="AX73" s="4">
        <f t="shared" ca="1" si="19"/>
        <v>0</v>
      </c>
      <c r="AY73" s="4">
        <f t="shared" ca="1" si="19"/>
        <v>0</v>
      </c>
      <c r="AZ73" s="4">
        <f t="shared" ca="1" si="19"/>
        <v>0</v>
      </c>
      <c r="BA73" s="4">
        <f t="shared" ca="1" si="19"/>
        <v>0</v>
      </c>
      <c r="BB73" s="4">
        <f t="shared" ca="1" si="19"/>
        <v>0</v>
      </c>
      <c r="BC73" s="4">
        <f t="shared" ca="1" si="19"/>
        <v>0</v>
      </c>
      <c r="BD73" s="4">
        <f t="shared" ca="1" si="19"/>
        <v>0</v>
      </c>
      <c r="BE73" s="4">
        <f t="shared" ca="1" si="19"/>
        <v>0</v>
      </c>
      <c r="BF73" s="4"/>
      <c r="BG73" s="4"/>
      <c r="BH73" s="4" t="str">
        <f>CONCATENATE(A73,"-",B73," Jahre")</f>
        <v>15-19 Jahre</v>
      </c>
      <c r="BI73" s="4">
        <f>A73+(B73-A73)/2</f>
        <v>17</v>
      </c>
    </row>
    <row r="74" spans="1:61" x14ac:dyDescent="0.25">
      <c r="A74">
        <f>B73+1</f>
        <v>20</v>
      </c>
      <c r="B74">
        <f>A74+9</f>
        <v>29</v>
      </c>
      <c r="C74" s="4">
        <f ca="1">MAX(C$68-SUMIF($B$3:$B$66,"&lt;"&amp;$A74,C$3:C$66)-SUMIF($B$3:$B$66,"&gt;"&amp;$B74,C$3:C$66),0)</f>
        <v>6</v>
      </c>
      <c r="D74" s="4">
        <f t="shared" ca="1" si="18"/>
        <v>6</v>
      </c>
      <c r="E74" s="4">
        <f t="shared" ca="1" si="18"/>
        <v>8</v>
      </c>
      <c r="F74" s="4">
        <f t="shared" ca="1" si="18"/>
        <v>8</v>
      </c>
      <c r="G74" s="4">
        <f t="shared" ca="1" si="18"/>
        <v>8</v>
      </c>
      <c r="H74" s="4">
        <f t="shared" ca="1" si="18"/>
        <v>8</v>
      </c>
      <c r="I74" s="4">
        <f t="shared" ca="1" si="18"/>
        <v>7</v>
      </c>
      <c r="J74" s="4">
        <f t="shared" ca="1" si="18"/>
        <v>7</v>
      </c>
      <c r="K74" s="4">
        <f t="shared" ca="1" si="18"/>
        <v>7</v>
      </c>
      <c r="L74" s="4">
        <f t="shared" ca="1" si="18"/>
        <v>7</v>
      </c>
      <c r="M74" s="4">
        <f t="shared" ca="1" si="18"/>
        <v>7</v>
      </c>
      <c r="N74" s="4">
        <f t="shared" ca="1" si="18"/>
        <v>7</v>
      </c>
      <c r="O74" s="4">
        <f t="shared" ca="1" si="18"/>
        <v>5</v>
      </c>
      <c r="P74" s="4">
        <f t="shared" ca="1" si="18"/>
        <v>5</v>
      </c>
      <c r="Q74" s="4">
        <f t="shared" ca="1" si="18"/>
        <v>5</v>
      </c>
      <c r="R74" s="4">
        <f t="shared" ca="1" si="18"/>
        <v>0</v>
      </c>
      <c r="S74" s="4">
        <f t="shared" ca="1" si="18"/>
        <v>0</v>
      </c>
      <c r="T74" s="4">
        <f t="shared" ca="1" si="18"/>
        <v>0</v>
      </c>
      <c r="U74" s="4">
        <f t="shared" ca="1" si="18"/>
        <v>0</v>
      </c>
      <c r="V74" s="4">
        <f t="shared" ca="1" si="18"/>
        <v>0</v>
      </c>
      <c r="W74" s="4">
        <f t="shared" ca="1" si="18"/>
        <v>0</v>
      </c>
      <c r="X74" s="4">
        <f t="shared" ca="1" si="18"/>
        <v>0</v>
      </c>
      <c r="Y74" s="4">
        <f t="shared" ca="1" si="18"/>
        <v>0</v>
      </c>
      <c r="Z74" s="4">
        <f t="shared" ca="1" si="18"/>
        <v>0</v>
      </c>
      <c r="AA74" s="4">
        <f t="shared" ca="1" si="18"/>
        <v>0</v>
      </c>
      <c r="AB74" s="4">
        <f t="shared" ca="1" si="18"/>
        <v>0</v>
      </c>
      <c r="AC74" s="4">
        <f t="shared" ca="1" si="18"/>
        <v>0</v>
      </c>
      <c r="AD74" s="4">
        <f t="shared" ca="1" si="18"/>
        <v>0</v>
      </c>
      <c r="AE74" s="4">
        <f t="shared" ca="1" si="18"/>
        <v>0</v>
      </c>
      <c r="AF74" s="4">
        <f t="shared" ca="1" si="18"/>
        <v>0</v>
      </c>
      <c r="AG74" s="4">
        <f t="shared" ca="1" si="18"/>
        <v>0</v>
      </c>
      <c r="AH74" s="4">
        <f t="shared" ca="1" si="18"/>
        <v>0</v>
      </c>
      <c r="AI74" s="4">
        <f t="shared" ca="1" si="18"/>
        <v>0</v>
      </c>
      <c r="AJ74" s="4">
        <f t="shared" ca="1" si="18"/>
        <v>0</v>
      </c>
      <c r="AK74" s="4">
        <f t="shared" ca="1" si="18"/>
        <v>0</v>
      </c>
      <c r="AL74" s="4">
        <f t="shared" ca="1" si="18"/>
        <v>0</v>
      </c>
      <c r="AM74" s="4">
        <f t="shared" ca="1" si="18"/>
        <v>0</v>
      </c>
      <c r="AN74" s="4">
        <f t="shared" ca="1" si="18"/>
        <v>0</v>
      </c>
      <c r="AO74" s="4">
        <f t="shared" ca="1" si="18"/>
        <v>0</v>
      </c>
      <c r="AP74" s="4">
        <f t="shared" ca="1" si="18"/>
        <v>0</v>
      </c>
      <c r="AQ74" s="4">
        <f t="shared" ca="1" si="18"/>
        <v>0</v>
      </c>
      <c r="AR74" s="4">
        <f t="shared" ca="1" si="18"/>
        <v>0</v>
      </c>
      <c r="AS74" s="4">
        <f t="shared" ca="1" si="19"/>
        <v>0</v>
      </c>
      <c r="AT74" s="4">
        <f t="shared" ca="1" si="19"/>
        <v>0</v>
      </c>
      <c r="AU74" s="4">
        <f t="shared" ca="1" si="19"/>
        <v>0</v>
      </c>
      <c r="AV74" s="4">
        <f t="shared" ca="1" si="19"/>
        <v>0</v>
      </c>
      <c r="AW74" s="4">
        <f t="shared" ca="1" si="19"/>
        <v>0</v>
      </c>
      <c r="AX74" s="4">
        <f t="shared" ca="1" si="19"/>
        <v>0</v>
      </c>
      <c r="AY74" s="4">
        <f t="shared" ca="1" si="19"/>
        <v>0</v>
      </c>
      <c r="AZ74" s="4">
        <f t="shared" ca="1" si="19"/>
        <v>0</v>
      </c>
      <c r="BA74" s="4">
        <f t="shared" ca="1" si="19"/>
        <v>0</v>
      </c>
      <c r="BB74" s="4">
        <f t="shared" ca="1" si="19"/>
        <v>0</v>
      </c>
      <c r="BC74" s="4">
        <f t="shared" ca="1" si="19"/>
        <v>0</v>
      </c>
      <c r="BD74" s="4">
        <f t="shared" ca="1" si="19"/>
        <v>0</v>
      </c>
      <c r="BE74" s="4">
        <f t="shared" ca="1" si="19"/>
        <v>0</v>
      </c>
      <c r="BF74" s="4"/>
      <c r="BG74" s="4"/>
      <c r="BH74" s="4" t="str">
        <f>CONCATENATE(A74,"-",B74," Jahre")</f>
        <v>20-29 Jahre</v>
      </c>
      <c r="BI74" s="4">
        <f>A74+(B74-A74)/2</f>
        <v>24.5</v>
      </c>
    </row>
    <row r="75" spans="1:61" x14ac:dyDescent="0.25">
      <c r="A75">
        <f>B74+1</f>
        <v>30</v>
      </c>
      <c r="B75">
        <f>A75+9</f>
        <v>39</v>
      </c>
      <c r="C75" s="4">
        <f ca="1">MAX(C$68-SUMIF($B$3:$B$66,"&lt;"&amp;$A75,C$3:C$66)-SUMIF($B$3:$B$66,"&gt;"&amp;$B75,C$3:C$66),0)</f>
        <v>15</v>
      </c>
      <c r="D75" s="4">
        <f t="shared" ca="1" si="18"/>
        <v>11</v>
      </c>
      <c r="E75" s="4">
        <f t="shared" ca="1" si="18"/>
        <v>8</v>
      </c>
      <c r="F75" s="4">
        <f t="shared" ca="1" si="18"/>
        <v>6</v>
      </c>
      <c r="G75" s="4">
        <f t="shared" ca="1" si="18"/>
        <v>5</v>
      </c>
      <c r="H75" s="4">
        <f t="shared" ca="1" si="18"/>
        <v>10</v>
      </c>
      <c r="I75" s="4">
        <f t="shared" ca="1" si="18"/>
        <v>11</v>
      </c>
      <c r="J75" s="4">
        <f t="shared" ca="1" si="18"/>
        <v>11</v>
      </c>
      <c r="K75" s="4">
        <f t="shared" ca="1" si="18"/>
        <v>6</v>
      </c>
      <c r="L75" s="4">
        <f t="shared" ca="1" si="18"/>
        <v>6</v>
      </c>
      <c r="M75" s="4">
        <f t="shared" ca="1" si="18"/>
        <v>6</v>
      </c>
      <c r="N75" s="4">
        <f t="shared" ca="1" si="18"/>
        <v>6</v>
      </c>
      <c r="O75" s="4">
        <f t="shared" ca="1" si="18"/>
        <v>8</v>
      </c>
      <c r="P75" s="4">
        <f t="shared" ca="1" si="18"/>
        <v>8</v>
      </c>
      <c r="Q75" s="4">
        <f t="shared" ca="1" si="18"/>
        <v>8</v>
      </c>
      <c r="R75" s="4">
        <f t="shared" ca="1" si="18"/>
        <v>8</v>
      </c>
      <c r="S75" s="4">
        <f t="shared" ca="1" si="18"/>
        <v>7</v>
      </c>
      <c r="T75" s="4">
        <f t="shared" ca="1" si="18"/>
        <v>7</v>
      </c>
      <c r="U75" s="4">
        <f t="shared" ca="1" si="18"/>
        <v>7</v>
      </c>
      <c r="V75" s="4">
        <f t="shared" ca="1" si="18"/>
        <v>7.0000000000000071</v>
      </c>
      <c r="W75" s="4">
        <f t="shared" ca="1" si="18"/>
        <v>7.0000000000000071</v>
      </c>
      <c r="X75" s="4">
        <f t="shared" ca="1" si="18"/>
        <v>7</v>
      </c>
      <c r="Y75" s="4">
        <f t="shared" ca="1" si="18"/>
        <v>5</v>
      </c>
      <c r="Z75" s="4">
        <f t="shared" ca="1" si="18"/>
        <v>5</v>
      </c>
      <c r="AA75" s="4">
        <f t="shared" ca="1" si="18"/>
        <v>5</v>
      </c>
      <c r="AB75" s="4">
        <f t="shared" ca="1" si="18"/>
        <v>0</v>
      </c>
      <c r="AC75" s="4">
        <f t="shared" ca="1" si="18"/>
        <v>0</v>
      </c>
      <c r="AD75" s="4">
        <f t="shared" ca="1" si="18"/>
        <v>0</v>
      </c>
      <c r="AE75" s="4">
        <f t="shared" ca="1" si="18"/>
        <v>0</v>
      </c>
      <c r="AF75" s="4">
        <f t="shared" ca="1" si="18"/>
        <v>0</v>
      </c>
      <c r="AG75" s="4">
        <f t="shared" ca="1" si="18"/>
        <v>0</v>
      </c>
      <c r="AH75" s="4">
        <f t="shared" ca="1" si="18"/>
        <v>0</v>
      </c>
      <c r="AI75" s="4">
        <f t="shared" ca="1" si="18"/>
        <v>0</v>
      </c>
      <c r="AJ75" s="4">
        <f t="shared" ca="1" si="18"/>
        <v>0</v>
      </c>
      <c r="AK75" s="4">
        <f t="shared" ca="1" si="18"/>
        <v>0</v>
      </c>
      <c r="AL75" s="4">
        <f t="shared" ca="1" si="18"/>
        <v>0</v>
      </c>
      <c r="AM75" s="4">
        <f t="shared" ca="1" si="18"/>
        <v>0</v>
      </c>
      <c r="AN75" s="4">
        <f t="shared" ca="1" si="18"/>
        <v>0</v>
      </c>
      <c r="AO75" s="4">
        <f t="shared" ca="1" si="18"/>
        <v>0</v>
      </c>
      <c r="AP75" s="4">
        <f t="shared" ca="1" si="18"/>
        <v>0</v>
      </c>
      <c r="AQ75" s="4">
        <f t="shared" ca="1" si="18"/>
        <v>0</v>
      </c>
      <c r="AR75" s="4">
        <f t="shared" ca="1" si="18"/>
        <v>0</v>
      </c>
      <c r="AS75" s="4">
        <f t="shared" ca="1" si="19"/>
        <v>0</v>
      </c>
      <c r="AT75" s="4">
        <f t="shared" ca="1" si="19"/>
        <v>0</v>
      </c>
      <c r="AU75" s="4">
        <f t="shared" ca="1" si="19"/>
        <v>0</v>
      </c>
      <c r="AV75" s="4">
        <f t="shared" ca="1" si="19"/>
        <v>0</v>
      </c>
      <c r="AW75" s="4">
        <f t="shared" ca="1" si="19"/>
        <v>0</v>
      </c>
      <c r="AX75" s="4">
        <f t="shared" ca="1" si="19"/>
        <v>0</v>
      </c>
      <c r="AY75" s="4">
        <f t="shared" ca="1" si="19"/>
        <v>0</v>
      </c>
      <c r="AZ75" s="4">
        <f t="shared" ca="1" si="19"/>
        <v>0</v>
      </c>
      <c r="BA75" s="4">
        <f t="shared" ca="1" si="19"/>
        <v>0</v>
      </c>
      <c r="BB75" s="4">
        <f t="shared" ca="1" si="19"/>
        <v>0</v>
      </c>
      <c r="BC75" s="4">
        <f t="shared" ca="1" si="19"/>
        <v>0</v>
      </c>
      <c r="BD75" s="4">
        <f t="shared" ca="1" si="19"/>
        <v>0</v>
      </c>
      <c r="BE75" s="4">
        <f t="shared" ca="1" si="19"/>
        <v>0</v>
      </c>
      <c r="BF75" s="4"/>
      <c r="BG75" s="4"/>
      <c r="BH75" s="4" t="str">
        <f>CONCATENATE(A75,"-",B75," Jahre")</f>
        <v>30-39 Jahre</v>
      </c>
      <c r="BI75" s="4">
        <f>A75+(B75-A75)/2</f>
        <v>34.5</v>
      </c>
    </row>
    <row r="76" spans="1:61" x14ac:dyDescent="0.25">
      <c r="A76">
        <f>B75+1</f>
        <v>40</v>
      </c>
      <c r="B76">
        <f>A76+9</f>
        <v>49</v>
      </c>
      <c r="C76" s="4">
        <f ca="1">MAX(C$68-SUMIF($B$3:$B$66,"&lt;"&amp;$A76,C$3:C$66)-SUMIF($B$3:$B$66,"&gt;"&amp;$B76,C$3:C$66),0)</f>
        <v>115</v>
      </c>
      <c r="D76" s="4">
        <f t="shared" ca="1" si="18"/>
        <v>119</v>
      </c>
      <c r="E76" s="4">
        <f t="shared" ca="1" si="18"/>
        <v>118</v>
      </c>
      <c r="F76" s="4">
        <f t="shared" ca="1" si="18"/>
        <v>120</v>
      </c>
      <c r="G76" s="4">
        <f t="shared" ca="1" si="18"/>
        <v>121</v>
      </c>
      <c r="H76" s="4">
        <f t="shared" ca="1" si="18"/>
        <v>121</v>
      </c>
      <c r="I76" s="4">
        <f t="shared" ca="1" si="18"/>
        <v>121</v>
      </c>
      <c r="J76" s="4">
        <f t="shared" ca="1" si="18"/>
        <v>121</v>
      </c>
      <c r="K76" s="4">
        <f t="shared" ca="1" si="18"/>
        <v>26</v>
      </c>
      <c r="L76" s="4">
        <f t="shared" ca="1" si="18"/>
        <v>20</v>
      </c>
      <c r="M76" s="4">
        <f t="shared" ca="1" si="18"/>
        <v>14.999999999999993</v>
      </c>
      <c r="N76" s="4">
        <f t="shared" ca="1" si="18"/>
        <v>10.999999999999993</v>
      </c>
      <c r="O76" s="4">
        <f t="shared" ca="1" si="18"/>
        <v>8.0000000000000071</v>
      </c>
      <c r="P76" s="4">
        <f t="shared" ca="1" si="18"/>
        <v>6</v>
      </c>
      <c r="Q76" s="4">
        <f t="shared" ca="1" si="18"/>
        <v>5</v>
      </c>
      <c r="R76" s="4">
        <f t="shared" ca="1" si="18"/>
        <v>10</v>
      </c>
      <c r="S76" s="4">
        <f t="shared" ca="1" si="18"/>
        <v>11</v>
      </c>
      <c r="T76" s="4">
        <f t="shared" ca="1" si="18"/>
        <v>10.999999999999993</v>
      </c>
      <c r="U76" s="4">
        <f t="shared" ca="1" si="18"/>
        <v>6</v>
      </c>
      <c r="V76" s="4">
        <f t="shared" ca="1" si="18"/>
        <v>6.0000000000000071</v>
      </c>
      <c r="W76" s="4">
        <f t="shared" ca="1" si="18"/>
        <v>6.0000000000000071</v>
      </c>
      <c r="X76" s="4">
        <f t="shared" ca="1" si="18"/>
        <v>6.0000000000000071</v>
      </c>
      <c r="Y76" s="4">
        <f t="shared" ca="1" si="18"/>
        <v>8</v>
      </c>
      <c r="Z76" s="4">
        <f t="shared" ca="1" si="18"/>
        <v>8</v>
      </c>
      <c r="AA76" s="4">
        <f t="shared" ca="1" si="18"/>
        <v>8.0000000000000071</v>
      </c>
      <c r="AB76" s="4">
        <f t="shared" ca="1" si="18"/>
        <v>8</v>
      </c>
      <c r="AC76" s="4">
        <f t="shared" ca="1" si="18"/>
        <v>7</v>
      </c>
      <c r="AD76" s="4">
        <f t="shared" ca="1" si="18"/>
        <v>7</v>
      </c>
      <c r="AE76" s="4">
        <f t="shared" ca="1" si="18"/>
        <v>7</v>
      </c>
      <c r="AF76" s="4">
        <f t="shared" ca="1" si="18"/>
        <v>7</v>
      </c>
      <c r="AG76" s="4">
        <f t="shared" ca="1" si="18"/>
        <v>7</v>
      </c>
      <c r="AH76" s="4">
        <f t="shared" ca="1" si="18"/>
        <v>7.0000000000000071</v>
      </c>
      <c r="AI76" s="4">
        <f t="shared" ca="1" si="18"/>
        <v>5</v>
      </c>
      <c r="AJ76" s="4">
        <f t="shared" ca="1" si="18"/>
        <v>4.9999999999999929</v>
      </c>
      <c r="AK76" s="4">
        <f t="shared" ca="1" si="18"/>
        <v>5</v>
      </c>
      <c r="AL76" s="4">
        <f t="shared" ca="1" si="18"/>
        <v>0</v>
      </c>
      <c r="AM76" s="4">
        <f t="shared" ca="1" si="18"/>
        <v>0</v>
      </c>
      <c r="AN76" s="4">
        <f t="shared" ca="1" si="18"/>
        <v>0</v>
      </c>
      <c r="AO76" s="4">
        <f t="shared" ca="1" si="18"/>
        <v>0</v>
      </c>
      <c r="AP76" s="4">
        <f t="shared" ca="1" si="18"/>
        <v>0</v>
      </c>
      <c r="AQ76" s="4">
        <f t="shared" ca="1" si="18"/>
        <v>0</v>
      </c>
      <c r="AR76" s="4">
        <f t="shared" ca="1" si="18"/>
        <v>0</v>
      </c>
      <c r="AS76" s="4">
        <f t="shared" ca="1" si="19"/>
        <v>0</v>
      </c>
      <c r="AT76" s="4">
        <f t="shared" ca="1" si="19"/>
        <v>0</v>
      </c>
      <c r="AU76" s="4">
        <f t="shared" ca="1" si="19"/>
        <v>0</v>
      </c>
      <c r="AV76" s="4">
        <f t="shared" ca="1" si="19"/>
        <v>0</v>
      </c>
      <c r="AW76" s="4">
        <f t="shared" ca="1" si="19"/>
        <v>0</v>
      </c>
      <c r="AX76" s="4">
        <f t="shared" ca="1" si="19"/>
        <v>0</v>
      </c>
      <c r="AY76" s="4">
        <f t="shared" ca="1" si="19"/>
        <v>0</v>
      </c>
      <c r="AZ76" s="4">
        <f t="shared" ca="1" si="19"/>
        <v>0</v>
      </c>
      <c r="BA76" s="4">
        <f t="shared" ca="1" si="19"/>
        <v>0</v>
      </c>
      <c r="BB76" s="4">
        <f t="shared" ca="1" si="19"/>
        <v>0</v>
      </c>
      <c r="BC76" s="4">
        <f t="shared" ca="1" si="19"/>
        <v>0</v>
      </c>
      <c r="BD76" s="4">
        <f t="shared" ca="1" si="19"/>
        <v>0</v>
      </c>
      <c r="BE76" s="4">
        <f t="shared" ca="1" si="19"/>
        <v>0</v>
      </c>
      <c r="BF76" s="4"/>
      <c r="BG76" s="4"/>
      <c r="BH76" s="4" t="str">
        <f>CONCATENATE(A76,"-",B76," Jahre")</f>
        <v>40-49 Jahre</v>
      </c>
      <c r="BI76" s="4">
        <f>A76+(B76-A76)/2</f>
        <v>44.5</v>
      </c>
    </row>
    <row r="77" spans="1:61" x14ac:dyDescent="0.25">
      <c r="A77">
        <f>B76+1</f>
        <v>50</v>
      </c>
      <c r="B77">
        <f>IF(rente&lt;60,rente,59)</f>
        <v>59</v>
      </c>
      <c r="C77" s="4">
        <f ca="1">IF($A$78="",MAX(C$68-SUMIF($B$3:$B$66,"&lt;"&amp;$A77,C$3:C$66)-SUMIF($B$3:$B$66,"&gt;="&amp;$B77,C$3:C$66),0),IF($A$78=60,MAX(C$68-SUMIF($B$3:$B$66,"&lt;"&amp;$A77,C$3:C$66)-SUMIF($B$3:$B$66,"&gt;"&amp;$B77,C$3:C$66),0),0))</f>
        <v>3</v>
      </c>
      <c r="D77" s="4">
        <f t="shared" ref="D77:BE77" ca="1" si="20">IF($A$78="",MAX(D$68-SUMIF($B$3:$B$66,"&lt;"&amp;$A77,D$3:D$66)-SUMIF($B$3:$B$66,"&gt;="&amp;$B77,D$3:D$66),0),IF($A$78=60,MAX(D$68-SUMIF($B$3:$B$66,"&lt;"&amp;$A77,D$3:D$66)-SUMIF($B$3:$B$66,"&gt;"&amp;$B77,D$3:D$66),0),0))</f>
        <v>4</v>
      </c>
      <c r="E77" s="4">
        <f t="shared" ca="1" si="20"/>
        <v>8.9</v>
      </c>
      <c r="F77" s="4">
        <f t="shared" ca="1" si="20"/>
        <v>9.6999999999999993</v>
      </c>
      <c r="G77" s="4">
        <f t="shared" ca="1" si="20"/>
        <v>9.3999999999999844</v>
      </c>
      <c r="H77" s="4">
        <f t="shared" ca="1" si="20"/>
        <v>9</v>
      </c>
      <c r="I77" s="4">
        <f t="shared" ca="1" si="20"/>
        <v>8.5</v>
      </c>
      <c r="J77" s="4">
        <f t="shared" ca="1" si="20"/>
        <v>8.9000000000000128</v>
      </c>
      <c r="K77" s="4">
        <f t="shared" ca="1" si="20"/>
        <v>109.19999999999999</v>
      </c>
      <c r="L77" s="4">
        <f t="shared" ca="1" si="20"/>
        <v>115.39999999999998</v>
      </c>
      <c r="M77" s="4">
        <f t="shared" ca="1" si="20"/>
        <v>120.49999999999997</v>
      </c>
      <c r="N77" s="4">
        <f t="shared" ca="1" si="20"/>
        <v>124.49999999999997</v>
      </c>
      <c r="O77" s="4">
        <f t="shared" ca="1" si="20"/>
        <v>123.49999999999997</v>
      </c>
      <c r="P77" s="4">
        <f t="shared" ca="1" si="20"/>
        <v>125.49999999999997</v>
      </c>
      <c r="Q77" s="4">
        <f t="shared" ca="1" si="20"/>
        <v>126.49999999999996</v>
      </c>
      <c r="R77" s="4">
        <f t="shared" ca="1" si="20"/>
        <v>126.49999999999996</v>
      </c>
      <c r="S77" s="4">
        <f t="shared" ca="1" si="20"/>
        <v>126.49999999999994</v>
      </c>
      <c r="T77" s="4">
        <f t="shared" ca="1" si="20"/>
        <v>126.49999999999993</v>
      </c>
      <c r="U77" s="4">
        <f t="shared" ca="1" si="20"/>
        <v>31.5</v>
      </c>
      <c r="V77" s="4">
        <f t="shared" ca="1" si="20"/>
        <v>25.500000000000004</v>
      </c>
      <c r="W77" s="4">
        <f t="shared" ca="1" si="20"/>
        <v>20.500000000000007</v>
      </c>
      <c r="X77" s="4">
        <f t="shared" ca="1" si="20"/>
        <v>16.500000000000014</v>
      </c>
      <c r="Y77" s="4">
        <f t="shared" ca="1" si="20"/>
        <v>13.5</v>
      </c>
      <c r="Z77" s="4">
        <f t="shared" ca="1" si="20"/>
        <v>11.5</v>
      </c>
      <c r="AA77" s="4">
        <f t="shared" ca="1" si="20"/>
        <v>10.5</v>
      </c>
      <c r="AB77" s="4">
        <f t="shared" ca="1" si="20"/>
        <v>15.5</v>
      </c>
      <c r="AC77" s="4">
        <f t="shared" ca="1" si="20"/>
        <v>16.499999999999986</v>
      </c>
      <c r="AD77" s="4">
        <f t="shared" ca="1" si="20"/>
        <v>16.499999999999986</v>
      </c>
      <c r="AE77" s="4">
        <f t="shared" ca="1" si="20"/>
        <v>11.5</v>
      </c>
      <c r="AF77" s="4">
        <f t="shared" ca="1" si="20"/>
        <v>11.5</v>
      </c>
      <c r="AG77" s="4">
        <f t="shared" ca="1" si="20"/>
        <v>11.5</v>
      </c>
      <c r="AH77" s="4">
        <f t="shared" ca="1" si="20"/>
        <v>11.5</v>
      </c>
      <c r="AI77" s="4">
        <f t="shared" ca="1" si="20"/>
        <v>13.5</v>
      </c>
      <c r="AJ77" s="4">
        <f t="shared" ca="1" si="20"/>
        <v>13.5</v>
      </c>
      <c r="AK77" s="4">
        <f t="shared" ca="1" si="20"/>
        <v>13.5</v>
      </c>
      <c r="AL77" s="4">
        <f t="shared" ca="1" si="20"/>
        <v>13.5</v>
      </c>
      <c r="AM77" s="4">
        <f t="shared" ca="1" si="20"/>
        <v>12.499999999999986</v>
      </c>
      <c r="AN77" s="4">
        <f t="shared" ca="1" si="20"/>
        <v>12.499999999999996</v>
      </c>
      <c r="AO77" s="4">
        <f t="shared" ca="1" si="20"/>
        <v>12.5</v>
      </c>
      <c r="AP77" s="4">
        <f t="shared" ca="1" si="20"/>
        <v>12.500000000000007</v>
      </c>
      <c r="AQ77" s="4">
        <f t="shared" ca="1" si="20"/>
        <v>12.5</v>
      </c>
      <c r="AR77" s="4">
        <f t="shared" ca="1" si="20"/>
        <v>12.499999999999993</v>
      </c>
      <c r="AS77" s="4">
        <f t="shared" ca="1" si="20"/>
        <v>10.5</v>
      </c>
      <c r="AT77" s="4">
        <f t="shared" ca="1" si="20"/>
        <v>10.5</v>
      </c>
      <c r="AU77" s="4">
        <f t="shared" ca="1" si="20"/>
        <v>10.5</v>
      </c>
      <c r="AV77" s="4">
        <f t="shared" ca="1" si="20"/>
        <v>5.5</v>
      </c>
      <c r="AW77" s="4">
        <f t="shared" ca="1" si="20"/>
        <v>5.5</v>
      </c>
      <c r="AX77" s="4">
        <f t="shared" ca="1" si="20"/>
        <v>5.5</v>
      </c>
      <c r="AY77" s="4">
        <f t="shared" ca="1" si="20"/>
        <v>5.5</v>
      </c>
      <c r="AZ77" s="4">
        <f t="shared" ca="1" si="20"/>
        <v>5.5</v>
      </c>
      <c r="BA77" s="4">
        <f t="shared" ca="1" si="20"/>
        <v>5.5</v>
      </c>
      <c r="BB77" s="4">
        <f t="shared" ca="1" si="20"/>
        <v>5.5</v>
      </c>
      <c r="BC77" s="4">
        <f t="shared" ca="1" si="20"/>
        <v>5.5</v>
      </c>
      <c r="BD77" s="4">
        <f t="shared" ca="1" si="20"/>
        <v>5.5</v>
      </c>
      <c r="BE77" s="4">
        <f t="shared" ca="1" si="20"/>
        <v>5.5000000000000071</v>
      </c>
      <c r="BF77" s="4"/>
      <c r="BG77" s="4"/>
      <c r="BH77" s="4" t="str">
        <f>CONCATENATE(A77,"-",B77," Jahre")</f>
        <v>50-59 Jahre</v>
      </c>
      <c r="BI77" s="4">
        <f>A77+(B77-A77)/2</f>
        <v>54.5</v>
      </c>
    </row>
    <row r="78" spans="1:61" x14ac:dyDescent="0.25">
      <c r="A78">
        <f>IF(rente&gt;=60,B77+1,"")</f>
        <v>60</v>
      </c>
      <c r="B78">
        <f>IF(rente&gt;=60,Dropdown!C19,"")</f>
        <v>62</v>
      </c>
      <c r="C78" s="4">
        <f ca="1">IF($A$78="",0,MAX(C$68-SUMIF($B$3:$B$66,"&lt;"&amp;$A78,C$3:C$66)-SUMIF($B$3:$B$66,"&gt;="&amp;$B78,C$3:C$66),0))</f>
        <v>3</v>
      </c>
      <c r="D78" s="4">
        <f t="shared" ref="D78:BE78" ca="1" si="21">IF($A$78="",0,MAX(D$68-SUMIF($B$3:$B$66,"&lt;"&amp;$A78,D$3:D$66)-SUMIF($B$3:$B$66,"&gt;="&amp;$B78,D$3:D$66),0))</f>
        <v>2</v>
      </c>
      <c r="E78" s="4">
        <f t="shared" ca="1" si="21"/>
        <v>0</v>
      </c>
      <c r="F78" s="4">
        <f t="shared" ca="1" si="21"/>
        <v>0</v>
      </c>
      <c r="G78" s="4">
        <f t="shared" ca="1" si="21"/>
        <v>0</v>
      </c>
      <c r="H78" s="4">
        <f t="shared" ca="1" si="21"/>
        <v>1.1999999999999957</v>
      </c>
      <c r="I78" s="4">
        <f t="shared" ca="1" si="21"/>
        <v>1.3999999999999986</v>
      </c>
      <c r="J78" s="4">
        <f t="shared" ca="1" si="21"/>
        <v>0.60000000000003695</v>
      </c>
      <c r="K78" s="4">
        <f t="shared" ca="1" si="21"/>
        <v>0</v>
      </c>
      <c r="L78" s="4">
        <f t="shared" ca="1" si="21"/>
        <v>7.1054273576010019E-15</v>
      </c>
      <c r="M78" s="4">
        <f t="shared" ca="1" si="21"/>
        <v>0.19999999999999574</v>
      </c>
      <c r="N78" s="4">
        <f t="shared" ca="1" si="21"/>
        <v>0.40000000000000568</v>
      </c>
      <c r="O78" s="4">
        <f t="shared" ca="1" si="21"/>
        <v>4.5</v>
      </c>
      <c r="P78" s="4">
        <f t="shared" ca="1" si="21"/>
        <v>4.5</v>
      </c>
      <c r="Q78" s="4">
        <f t="shared" ca="1" si="21"/>
        <v>0.50000000000001421</v>
      </c>
      <c r="R78" s="4">
        <f t="shared" ca="1" si="21"/>
        <v>0.50000000000001421</v>
      </c>
      <c r="S78" s="4">
        <f t="shared" ca="1" si="21"/>
        <v>0.5</v>
      </c>
      <c r="T78" s="4">
        <f t="shared" ca="1" si="21"/>
        <v>0.49999999999998579</v>
      </c>
      <c r="U78" s="4">
        <f t="shared" ca="1" si="21"/>
        <v>100.49999999999996</v>
      </c>
      <c r="V78" s="4">
        <f t="shared" ca="1" si="21"/>
        <v>106.49999999999994</v>
      </c>
      <c r="W78" s="4">
        <f t="shared" ca="1" si="21"/>
        <v>11.5</v>
      </c>
      <c r="X78" s="4">
        <f t="shared" ca="1" si="21"/>
        <v>9.5000000000000142</v>
      </c>
      <c r="Y78" s="4">
        <f t="shared" ca="1" si="21"/>
        <v>7.5</v>
      </c>
      <c r="Z78" s="4">
        <f t="shared" ca="1" si="21"/>
        <v>5.5</v>
      </c>
      <c r="AA78" s="4">
        <f t="shared" ca="1" si="21"/>
        <v>3.5</v>
      </c>
      <c r="AB78" s="4">
        <f t="shared" ca="1" si="21"/>
        <v>1.5</v>
      </c>
      <c r="AC78" s="4">
        <f t="shared" ca="1" si="21"/>
        <v>0.49999999999998579</v>
      </c>
      <c r="AD78" s="4">
        <f t="shared" ca="1" si="21"/>
        <v>0.49999999999998579</v>
      </c>
      <c r="AE78" s="4">
        <f t="shared" ca="1" si="21"/>
        <v>5.5</v>
      </c>
      <c r="AF78" s="4">
        <f t="shared" ca="1" si="21"/>
        <v>5.5</v>
      </c>
      <c r="AG78" s="4">
        <f t="shared" ca="1" si="21"/>
        <v>0.5</v>
      </c>
      <c r="AH78" s="4">
        <f t="shared" ca="1" si="21"/>
        <v>0.5</v>
      </c>
      <c r="AI78" s="4">
        <f t="shared" ca="1" si="21"/>
        <v>0.5</v>
      </c>
      <c r="AJ78" s="4">
        <f t="shared" ca="1" si="21"/>
        <v>0.5</v>
      </c>
      <c r="AK78" s="4">
        <f t="shared" ca="1" si="21"/>
        <v>0.5</v>
      </c>
      <c r="AL78" s="4">
        <f t="shared" ca="1" si="21"/>
        <v>5.5</v>
      </c>
      <c r="AM78" s="4">
        <f t="shared" ca="1" si="21"/>
        <v>6.4999999999999858</v>
      </c>
      <c r="AN78" s="4">
        <f t="shared" ca="1" si="21"/>
        <v>1.5</v>
      </c>
      <c r="AO78" s="4">
        <f t="shared" ca="1" si="21"/>
        <v>0.5</v>
      </c>
      <c r="AP78" s="4">
        <f t="shared" ca="1" si="21"/>
        <v>0.50000000000000711</v>
      </c>
      <c r="AQ78" s="4">
        <f t="shared" ca="1" si="21"/>
        <v>0.5</v>
      </c>
      <c r="AR78" s="4">
        <f t="shared" ca="1" si="21"/>
        <v>0.49999999999999289</v>
      </c>
      <c r="AS78" s="4">
        <f t="shared" ca="1" si="21"/>
        <v>2.5</v>
      </c>
      <c r="AT78" s="4">
        <f t="shared" ca="1" si="21"/>
        <v>2.5</v>
      </c>
      <c r="AU78" s="4">
        <f t="shared" ca="1" si="21"/>
        <v>0.5</v>
      </c>
      <c r="AV78" s="4">
        <f t="shared" ca="1" si="21"/>
        <v>5.5</v>
      </c>
      <c r="AW78" s="4">
        <f t="shared" ca="1" si="21"/>
        <v>5.5</v>
      </c>
      <c r="AX78" s="4">
        <f t="shared" ca="1" si="21"/>
        <v>0.5</v>
      </c>
      <c r="AY78" s="4">
        <f t="shared" ca="1" si="21"/>
        <v>0.5</v>
      </c>
      <c r="AZ78" s="4">
        <f t="shared" ca="1" si="21"/>
        <v>0.5</v>
      </c>
      <c r="BA78" s="4">
        <f t="shared" ca="1" si="21"/>
        <v>0.5</v>
      </c>
      <c r="BB78" s="4">
        <f t="shared" ca="1" si="21"/>
        <v>0.5</v>
      </c>
      <c r="BC78" s="4">
        <f t="shared" ca="1" si="21"/>
        <v>0.5</v>
      </c>
      <c r="BD78" s="4">
        <f t="shared" ca="1" si="21"/>
        <v>0.5</v>
      </c>
      <c r="BE78" s="4">
        <f t="shared" ca="1" si="21"/>
        <v>0.5</v>
      </c>
      <c r="BF78" s="4"/>
      <c r="BG78" s="4"/>
      <c r="BH78" s="4" t="str">
        <f>IF(A78="","",CONCATENATE(A78,"-",B78," Jahre"))</f>
        <v>60-62 Jahre</v>
      </c>
      <c r="BI78" s="4">
        <f>IF(A78="","",A78+(B78-1-A78)/2)</f>
        <v>60.5</v>
      </c>
    </row>
    <row r="80" spans="1:61" x14ac:dyDescent="0.25">
      <c r="A80">
        <v>15</v>
      </c>
      <c r="B80">
        <f>A80+14</f>
        <v>29</v>
      </c>
      <c r="C80" s="87">
        <f ca="1">SUM(C73:C74)</f>
        <v>13</v>
      </c>
      <c r="D80" s="87">
        <f t="shared" ref="D80:AR80" ca="1" si="22">SUM(D73:D74)</f>
        <v>13</v>
      </c>
      <c r="E80" s="87">
        <f t="shared" ca="1" si="22"/>
        <v>13</v>
      </c>
      <c r="F80" s="87">
        <f t="shared" ca="1" si="22"/>
        <v>13</v>
      </c>
      <c r="G80" s="87">
        <f t="shared" ca="1" si="22"/>
        <v>13</v>
      </c>
      <c r="H80" s="87">
        <f t="shared" ca="1" si="22"/>
        <v>8</v>
      </c>
      <c r="I80" s="87">
        <f t="shared" ca="1" si="22"/>
        <v>7</v>
      </c>
      <c r="J80" s="87">
        <f t="shared" ca="1" si="22"/>
        <v>7</v>
      </c>
      <c r="K80" s="87">
        <f t="shared" ca="1" si="22"/>
        <v>7</v>
      </c>
      <c r="L80" s="87">
        <f t="shared" ca="1" si="22"/>
        <v>7</v>
      </c>
      <c r="M80" s="87">
        <f t="shared" ca="1" si="22"/>
        <v>7</v>
      </c>
      <c r="N80" s="87">
        <f t="shared" ca="1" si="22"/>
        <v>7</v>
      </c>
      <c r="O80" s="87">
        <f t="shared" ca="1" si="22"/>
        <v>5</v>
      </c>
      <c r="P80" s="87">
        <f t="shared" ca="1" si="22"/>
        <v>5</v>
      </c>
      <c r="Q80" s="87">
        <f t="shared" ca="1" si="22"/>
        <v>5</v>
      </c>
      <c r="R80" s="87">
        <f t="shared" ca="1" si="22"/>
        <v>0</v>
      </c>
      <c r="S80" s="87">
        <f t="shared" ca="1" si="22"/>
        <v>0</v>
      </c>
      <c r="T80" s="87">
        <f t="shared" ca="1" si="22"/>
        <v>0</v>
      </c>
      <c r="U80" s="87">
        <f t="shared" ca="1" si="22"/>
        <v>0</v>
      </c>
      <c r="V80" s="87">
        <f t="shared" ca="1" si="22"/>
        <v>0</v>
      </c>
      <c r="W80" s="87">
        <f t="shared" ca="1" si="22"/>
        <v>0</v>
      </c>
      <c r="X80" s="87">
        <f t="shared" ca="1" si="22"/>
        <v>0</v>
      </c>
      <c r="Y80" s="87">
        <f t="shared" ca="1" si="22"/>
        <v>0</v>
      </c>
      <c r="Z80" s="87">
        <f t="shared" ca="1" si="22"/>
        <v>0</v>
      </c>
      <c r="AA80" s="87">
        <f t="shared" ca="1" si="22"/>
        <v>0</v>
      </c>
      <c r="AB80" s="87">
        <f t="shared" ca="1" si="22"/>
        <v>0</v>
      </c>
      <c r="AC80" s="87">
        <f t="shared" ca="1" si="22"/>
        <v>0</v>
      </c>
      <c r="AD80" s="87">
        <f t="shared" ca="1" si="22"/>
        <v>0</v>
      </c>
      <c r="AE80" s="87">
        <f t="shared" ca="1" si="22"/>
        <v>0</v>
      </c>
      <c r="AF80" s="87">
        <f t="shared" ca="1" si="22"/>
        <v>0</v>
      </c>
      <c r="AG80" s="87">
        <f t="shared" ca="1" si="22"/>
        <v>0</v>
      </c>
      <c r="AH80" s="87">
        <f t="shared" ca="1" si="22"/>
        <v>0</v>
      </c>
      <c r="AI80" s="87">
        <f t="shared" ca="1" si="22"/>
        <v>0</v>
      </c>
      <c r="AJ80" s="87">
        <f t="shared" ca="1" si="22"/>
        <v>0</v>
      </c>
      <c r="AK80" s="87">
        <f t="shared" ca="1" si="22"/>
        <v>0</v>
      </c>
      <c r="AL80" s="87">
        <f t="shared" ca="1" si="22"/>
        <v>0</v>
      </c>
      <c r="AM80" s="87">
        <f t="shared" ca="1" si="22"/>
        <v>0</v>
      </c>
      <c r="AN80" s="87">
        <f t="shared" ca="1" si="22"/>
        <v>0</v>
      </c>
      <c r="AO80" s="87">
        <f t="shared" ca="1" si="22"/>
        <v>0</v>
      </c>
      <c r="AP80" s="87">
        <f t="shared" ca="1" si="22"/>
        <v>0</v>
      </c>
      <c r="AQ80" s="87">
        <f t="shared" ca="1" si="22"/>
        <v>0</v>
      </c>
      <c r="AR80" s="87">
        <f t="shared" ca="1" si="22"/>
        <v>0</v>
      </c>
      <c r="AS80" s="87">
        <f t="shared" ref="AS80:AU80" ca="1" si="23">SUM(AS73:AS74)</f>
        <v>0</v>
      </c>
      <c r="AT80" s="87">
        <f t="shared" ca="1" si="23"/>
        <v>0</v>
      </c>
      <c r="AU80" s="87">
        <f t="shared" ca="1" si="23"/>
        <v>0</v>
      </c>
      <c r="AV80" s="87">
        <f t="shared" ref="AV80:BE80" ca="1" si="24">SUM(AV73:AV74)</f>
        <v>0</v>
      </c>
      <c r="AW80" s="87">
        <f t="shared" ca="1" si="24"/>
        <v>0</v>
      </c>
      <c r="AX80" s="87">
        <f t="shared" ca="1" si="24"/>
        <v>0</v>
      </c>
      <c r="AY80" s="87">
        <f t="shared" ca="1" si="24"/>
        <v>0</v>
      </c>
      <c r="AZ80" s="87">
        <f t="shared" ca="1" si="24"/>
        <v>0</v>
      </c>
      <c r="BA80" s="87">
        <f t="shared" ca="1" si="24"/>
        <v>0</v>
      </c>
      <c r="BB80" s="87">
        <f t="shared" ca="1" si="24"/>
        <v>0</v>
      </c>
      <c r="BC80" s="87">
        <f t="shared" ca="1" si="24"/>
        <v>0</v>
      </c>
      <c r="BD80" s="87">
        <f t="shared" ca="1" si="24"/>
        <v>0</v>
      </c>
      <c r="BE80" s="87">
        <f t="shared" ca="1" si="24"/>
        <v>0</v>
      </c>
      <c r="BF80" s="4"/>
      <c r="BG80" s="4"/>
      <c r="BH80" s="4" t="str">
        <f>CONCATENATE(A80,"-",B80," Jahre")</f>
        <v>15-29 Jahre</v>
      </c>
    </row>
    <row r="81" spans="1:62" x14ac:dyDescent="0.25">
      <c r="A81">
        <f>B80+1</f>
        <v>30</v>
      </c>
      <c r="B81">
        <f>A81+19</f>
        <v>49</v>
      </c>
      <c r="C81" s="87">
        <f ca="1">SUM(C75:C76)</f>
        <v>130</v>
      </c>
      <c r="D81" s="87">
        <f t="shared" ref="D81:AR81" ca="1" si="25">SUM(D75:D76)</f>
        <v>130</v>
      </c>
      <c r="E81" s="87">
        <f t="shared" ca="1" si="25"/>
        <v>126</v>
      </c>
      <c r="F81" s="87">
        <f t="shared" ca="1" si="25"/>
        <v>126</v>
      </c>
      <c r="G81" s="87">
        <f t="shared" ca="1" si="25"/>
        <v>126</v>
      </c>
      <c r="H81" s="87">
        <f t="shared" ca="1" si="25"/>
        <v>131</v>
      </c>
      <c r="I81" s="87">
        <f t="shared" ca="1" si="25"/>
        <v>132</v>
      </c>
      <c r="J81" s="87">
        <f t="shared" ca="1" si="25"/>
        <v>132</v>
      </c>
      <c r="K81" s="87">
        <f t="shared" ca="1" si="25"/>
        <v>32</v>
      </c>
      <c r="L81" s="87">
        <f t="shared" ca="1" si="25"/>
        <v>26</v>
      </c>
      <c r="M81" s="87">
        <f t="shared" ca="1" si="25"/>
        <v>20.999999999999993</v>
      </c>
      <c r="N81" s="87">
        <f t="shared" ca="1" si="25"/>
        <v>16.999999999999993</v>
      </c>
      <c r="O81" s="87">
        <f t="shared" ca="1" si="25"/>
        <v>16.000000000000007</v>
      </c>
      <c r="P81" s="87">
        <f t="shared" ca="1" si="25"/>
        <v>14</v>
      </c>
      <c r="Q81" s="87">
        <f t="shared" ca="1" si="25"/>
        <v>13</v>
      </c>
      <c r="R81" s="87">
        <f t="shared" ca="1" si="25"/>
        <v>18</v>
      </c>
      <c r="S81" s="87">
        <f t="shared" ca="1" si="25"/>
        <v>18</v>
      </c>
      <c r="T81" s="87">
        <f t="shared" ca="1" si="25"/>
        <v>17.999999999999993</v>
      </c>
      <c r="U81" s="87">
        <f t="shared" ca="1" si="25"/>
        <v>13</v>
      </c>
      <c r="V81" s="87">
        <f t="shared" ca="1" si="25"/>
        <v>13.000000000000014</v>
      </c>
      <c r="W81" s="87">
        <f t="shared" ca="1" si="25"/>
        <v>13.000000000000014</v>
      </c>
      <c r="X81" s="87">
        <f t="shared" ca="1" si="25"/>
        <v>13.000000000000007</v>
      </c>
      <c r="Y81" s="87">
        <f t="shared" ca="1" si="25"/>
        <v>13</v>
      </c>
      <c r="Z81" s="87">
        <f t="shared" ca="1" si="25"/>
        <v>13</v>
      </c>
      <c r="AA81" s="87">
        <f t="shared" ca="1" si="25"/>
        <v>13.000000000000007</v>
      </c>
      <c r="AB81" s="87">
        <f t="shared" ca="1" si="25"/>
        <v>8</v>
      </c>
      <c r="AC81" s="87">
        <f t="shared" ca="1" si="25"/>
        <v>7</v>
      </c>
      <c r="AD81" s="87">
        <f t="shared" ca="1" si="25"/>
        <v>7</v>
      </c>
      <c r="AE81" s="87">
        <f t="shared" ca="1" si="25"/>
        <v>7</v>
      </c>
      <c r="AF81" s="87">
        <f t="shared" ca="1" si="25"/>
        <v>7</v>
      </c>
      <c r="AG81" s="87">
        <f t="shared" ca="1" si="25"/>
        <v>7</v>
      </c>
      <c r="AH81" s="87">
        <f t="shared" ca="1" si="25"/>
        <v>7.0000000000000071</v>
      </c>
      <c r="AI81" s="87">
        <f t="shared" ca="1" si="25"/>
        <v>5</v>
      </c>
      <c r="AJ81" s="87">
        <f t="shared" ca="1" si="25"/>
        <v>4.9999999999999929</v>
      </c>
      <c r="AK81" s="87">
        <f t="shared" ca="1" si="25"/>
        <v>5</v>
      </c>
      <c r="AL81" s="87">
        <f t="shared" ca="1" si="25"/>
        <v>0</v>
      </c>
      <c r="AM81" s="87">
        <f t="shared" ca="1" si="25"/>
        <v>0</v>
      </c>
      <c r="AN81" s="87">
        <f t="shared" ca="1" si="25"/>
        <v>0</v>
      </c>
      <c r="AO81" s="87">
        <f t="shared" ca="1" si="25"/>
        <v>0</v>
      </c>
      <c r="AP81" s="87">
        <f t="shared" ca="1" si="25"/>
        <v>0</v>
      </c>
      <c r="AQ81" s="87">
        <f t="shared" ca="1" si="25"/>
        <v>0</v>
      </c>
      <c r="AR81" s="87">
        <f t="shared" ca="1" si="25"/>
        <v>0</v>
      </c>
      <c r="AS81" s="87">
        <f t="shared" ref="AS81:AU81" ca="1" si="26">SUM(AS75:AS76)</f>
        <v>0</v>
      </c>
      <c r="AT81" s="87">
        <f t="shared" ca="1" si="26"/>
        <v>0</v>
      </c>
      <c r="AU81" s="87">
        <f t="shared" ca="1" si="26"/>
        <v>0</v>
      </c>
      <c r="AV81" s="87">
        <f t="shared" ref="AV81:BE81" ca="1" si="27">SUM(AV75:AV76)</f>
        <v>0</v>
      </c>
      <c r="AW81" s="87">
        <f t="shared" ca="1" si="27"/>
        <v>0</v>
      </c>
      <c r="AX81" s="87">
        <f t="shared" ca="1" si="27"/>
        <v>0</v>
      </c>
      <c r="AY81" s="87">
        <f t="shared" ca="1" si="27"/>
        <v>0</v>
      </c>
      <c r="AZ81" s="87">
        <f t="shared" ca="1" si="27"/>
        <v>0</v>
      </c>
      <c r="BA81" s="87">
        <f t="shared" ca="1" si="27"/>
        <v>0</v>
      </c>
      <c r="BB81" s="87">
        <f t="shared" ca="1" si="27"/>
        <v>0</v>
      </c>
      <c r="BC81" s="87">
        <f t="shared" ca="1" si="27"/>
        <v>0</v>
      </c>
      <c r="BD81" s="87">
        <f t="shared" ca="1" si="27"/>
        <v>0</v>
      </c>
      <c r="BE81" s="87">
        <f t="shared" ca="1" si="27"/>
        <v>0</v>
      </c>
      <c r="BF81" s="4"/>
      <c r="BG81" s="4"/>
      <c r="BH81" s="4" t="str">
        <f>CONCATENATE(A81,"-",B81," Jahre")</f>
        <v>30-49 Jahre</v>
      </c>
    </row>
    <row r="82" spans="1:62" x14ac:dyDescent="0.25">
      <c r="A82">
        <f>B81+1</f>
        <v>50</v>
      </c>
      <c r="B82">
        <f>Dropdown!$C$19</f>
        <v>62</v>
      </c>
      <c r="C82" s="87">
        <f ca="1">MAX(C$68-SUMIF($B$3:$B$66,"&lt;"&amp;$A82,C$3:C$66)-SUMIF($B$3:$B$66,"&gt;="&amp;$B82,C$3:C$66),0)</f>
        <v>6</v>
      </c>
      <c r="D82" s="87">
        <f t="shared" ref="D82:BE82" ca="1" si="28">MAX(D$68-SUMIF($B$3:$B$66,"&lt;"&amp;$A82,D$3:D$66)-SUMIF($B$3:$B$66,"&gt;="&amp;$B82,D$3:D$66),0)</f>
        <v>6</v>
      </c>
      <c r="E82" s="87">
        <f t="shared" ca="1" si="28"/>
        <v>7.5</v>
      </c>
      <c r="F82" s="87">
        <f t="shared" ca="1" si="28"/>
        <v>8.5</v>
      </c>
      <c r="G82" s="87">
        <f t="shared" ca="1" si="28"/>
        <v>9.3999999999999844</v>
      </c>
      <c r="H82" s="87">
        <f t="shared" ca="1" si="28"/>
        <v>10.199999999999996</v>
      </c>
      <c r="I82" s="87">
        <f t="shared" ca="1" si="28"/>
        <v>9.8999999999999986</v>
      </c>
      <c r="J82" s="87">
        <f t="shared" ca="1" si="28"/>
        <v>9.5000000000000142</v>
      </c>
      <c r="K82" s="87">
        <f t="shared" ca="1" si="28"/>
        <v>108.99999999999999</v>
      </c>
      <c r="L82" s="87">
        <f t="shared" ca="1" si="28"/>
        <v>115.39999999999998</v>
      </c>
      <c r="M82" s="87">
        <f t="shared" ca="1" si="28"/>
        <v>120.69999999999996</v>
      </c>
      <c r="N82" s="87">
        <f t="shared" ca="1" si="28"/>
        <v>124.89999999999998</v>
      </c>
      <c r="O82" s="87">
        <f t="shared" ca="1" si="28"/>
        <v>127.99999999999997</v>
      </c>
      <c r="P82" s="87">
        <f t="shared" ca="1" si="28"/>
        <v>129.99999999999997</v>
      </c>
      <c r="Q82" s="87">
        <f t="shared" ca="1" si="28"/>
        <v>126.99999999999996</v>
      </c>
      <c r="R82" s="87">
        <f t="shared" ca="1" si="28"/>
        <v>126.99999999999996</v>
      </c>
      <c r="S82" s="87">
        <f t="shared" ca="1" si="28"/>
        <v>126.99999999999994</v>
      </c>
      <c r="T82" s="87">
        <f t="shared" ca="1" si="28"/>
        <v>126.99999999999993</v>
      </c>
      <c r="U82" s="87">
        <f t="shared" ca="1" si="28"/>
        <v>131.99999999999994</v>
      </c>
      <c r="V82" s="87">
        <f t="shared" ca="1" si="28"/>
        <v>131.99999999999994</v>
      </c>
      <c r="W82" s="87">
        <f t="shared" ca="1" si="28"/>
        <v>32</v>
      </c>
      <c r="X82" s="87">
        <f t="shared" ca="1" si="28"/>
        <v>26.000000000000014</v>
      </c>
      <c r="Y82" s="87">
        <f t="shared" ca="1" si="28"/>
        <v>21</v>
      </c>
      <c r="Z82" s="87">
        <f t="shared" ca="1" si="28"/>
        <v>17</v>
      </c>
      <c r="AA82" s="87">
        <f t="shared" ca="1" si="28"/>
        <v>14</v>
      </c>
      <c r="AB82" s="87">
        <f t="shared" ca="1" si="28"/>
        <v>17</v>
      </c>
      <c r="AC82" s="87">
        <f t="shared" ca="1" si="28"/>
        <v>16.999999999999986</v>
      </c>
      <c r="AD82" s="87">
        <f t="shared" ca="1" si="28"/>
        <v>16.999999999999986</v>
      </c>
      <c r="AE82" s="87">
        <f t="shared" ca="1" si="28"/>
        <v>17</v>
      </c>
      <c r="AF82" s="87">
        <f t="shared" ca="1" si="28"/>
        <v>17</v>
      </c>
      <c r="AG82" s="87">
        <f t="shared" ca="1" si="28"/>
        <v>12</v>
      </c>
      <c r="AH82" s="87">
        <f t="shared" ca="1" si="28"/>
        <v>12</v>
      </c>
      <c r="AI82" s="87">
        <f t="shared" ca="1" si="28"/>
        <v>14</v>
      </c>
      <c r="AJ82" s="87">
        <f t="shared" ca="1" si="28"/>
        <v>14</v>
      </c>
      <c r="AK82" s="87">
        <f t="shared" ca="1" si="28"/>
        <v>14</v>
      </c>
      <c r="AL82" s="87">
        <f t="shared" ca="1" si="28"/>
        <v>19</v>
      </c>
      <c r="AM82" s="87">
        <f t="shared" ca="1" si="28"/>
        <v>18.999999999999986</v>
      </c>
      <c r="AN82" s="87">
        <f t="shared" ca="1" si="28"/>
        <v>13.999999999999996</v>
      </c>
      <c r="AO82" s="87">
        <f t="shared" ca="1" si="28"/>
        <v>13</v>
      </c>
      <c r="AP82" s="87">
        <f t="shared" ca="1" si="28"/>
        <v>13.000000000000007</v>
      </c>
      <c r="AQ82" s="87">
        <f t="shared" ca="1" si="28"/>
        <v>13</v>
      </c>
      <c r="AR82" s="87">
        <f t="shared" ca="1" si="28"/>
        <v>12.999999999999993</v>
      </c>
      <c r="AS82" s="87">
        <f t="shared" ca="1" si="28"/>
        <v>13</v>
      </c>
      <c r="AT82" s="87">
        <f t="shared" ca="1" si="28"/>
        <v>13</v>
      </c>
      <c r="AU82" s="87">
        <f t="shared" ca="1" si="28"/>
        <v>11</v>
      </c>
      <c r="AV82" s="87">
        <f t="shared" ca="1" si="28"/>
        <v>11</v>
      </c>
      <c r="AW82" s="87">
        <f t="shared" ca="1" si="28"/>
        <v>11</v>
      </c>
      <c r="AX82" s="87">
        <f t="shared" ca="1" si="28"/>
        <v>6</v>
      </c>
      <c r="AY82" s="87">
        <f t="shared" ca="1" si="28"/>
        <v>6</v>
      </c>
      <c r="AZ82" s="87">
        <f t="shared" ca="1" si="28"/>
        <v>6</v>
      </c>
      <c r="BA82" s="87">
        <f t="shared" ca="1" si="28"/>
        <v>6</v>
      </c>
      <c r="BB82" s="87">
        <f t="shared" ca="1" si="28"/>
        <v>6</v>
      </c>
      <c r="BC82" s="87">
        <f t="shared" ca="1" si="28"/>
        <v>6</v>
      </c>
      <c r="BD82" s="87">
        <f t="shared" ca="1" si="28"/>
        <v>6</v>
      </c>
      <c r="BE82" s="87">
        <f t="shared" ca="1" si="28"/>
        <v>6.0000000000000071</v>
      </c>
      <c r="BF82" s="4"/>
      <c r="BG82" s="4"/>
      <c r="BH82" s="4" t="str">
        <f>CONCATENATE(A82,"-",B82," Jahre")</f>
        <v>50-62 Jahre</v>
      </c>
    </row>
    <row r="84" spans="1:62" x14ac:dyDescent="0.25">
      <c r="A84" s="2" t="s">
        <v>30</v>
      </c>
      <c r="C84" s="4">
        <f ca="1">SUM(C73:C78)</f>
        <v>149</v>
      </c>
      <c r="D84" s="4">
        <f t="shared" ref="D84:AQ84" ca="1" si="29">SUM(D73:D78)</f>
        <v>149</v>
      </c>
      <c r="E84" s="4">
        <f t="shared" ca="1" si="29"/>
        <v>147.9</v>
      </c>
      <c r="F84" s="4">
        <f t="shared" ca="1" si="29"/>
        <v>148.69999999999999</v>
      </c>
      <c r="G84" s="4">
        <f t="shared" ca="1" si="29"/>
        <v>148.39999999999998</v>
      </c>
      <c r="H84" s="4">
        <f t="shared" ca="1" si="29"/>
        <v>149.19999999999999</v>
      </c>
      <c r="I84" s="4">
        <f t="shared" ca="1" si="29"/>
        <v>148.9</v>
      </c>
      <c r="J84" s="4">
        <f t="shared" ca="1" si="29"/>
        <v>148.50000000000006</v>
      </c>
      <c r="K84" s="4">
        <f t="shared" ca="1" si="29"/>
        <v>148.19999999999999</v>
      </c>
      <c r="L84" s="4">
        <f t="shared" ca="1" si="29"/>
        <v>148.39999999999998</v>
      </c>
      <c r="M84" s="4">
        <f t="shared" ca="1" si="29"/>
        <v>148.69999999999996</v>
      </c>
      <c r="N84" s="4">
        <f t="shared" ca="1" si="29"/>
        <v>148.89999999999998</v>
      </c>
      <c r="O84" s="4">
        <f t="shared" ca="1" si="29"/>
        <v>148.99999999999997</v>
      </c>
      <c r="P84" s="4">
        <f t="shared" ca="1" si="29"/>
        <v>148.99999999999997</v>
      </c>
      <c r="Q84" s="4">
        <f t="shared" ca="1" si="29"/>
        <v>144.99999999999994</v>
      </c>
      <c r="R84" s="4">
        <f t="shared" ca="1" si="29"/>
        <v>144.99999999999994</v>
      </c>
      <c r="S84" s="4">
        <f t="shared" ca="1" si="29"/>
        <v>144.99999999999994</v>
      </c>
      <c r="T84" s="4">
        <f t="shared" ca="1" si="29"/>
        <v>144.99999999999989</v>
      </c>
      <c r="U84" s="4">
        <f t="shared" ca="1" si="29"/>
        <v>144.99999999999994</v>
      </c>
      <c r="V84" s="4">
        <f t="shared" ca="1" si="29"/>
        <v>144.99999999999994</v>
      </c>
      <c r="W84" s="4">
        <f t="shared" ca="1" si="29"/>
        <v>45.000000000000021</v>
      </c>
      <c r="X84" s="4">
        <f t="shared" ca="1" si="29"/>
        <v>39.000000000000036</v>
      </c>
      <c r="Y84" s="4">
        <f t="shared" ca="1" si="29"/>
        <v>34</v>
      </c>
      <c r="Z84" s="4">
        <f t="shared" ca="1" si="29"/>
        <v>30</v>
      </c>
      <c r="AA84" s="4">
        <f t="shared" ca="1" si="29"/>
        <v>27.000000000000007</v>
      </c>
      <c r="AB84" s="4">
        <f t="shared" ca="1" si="29"/>
        <v>25</v>
      </c>
      <c r="AC84" s="4">
        <f t="shared" ca="1" si="29"/>
        <v>23.999999999999972</v>
      </c>
      <c r="AD84" s="4">
        <f t="shared" ca="1" si="29"/>
        <v>23.999999999999972</v>
      </c>
      <c r="AE84" s="4">
        <f t="shared" ca="1" si="29"/>
        <v>24</v>
      </c>
      <c r="AF84" s="4">
        <f t="shared" ca="1" si="29"/>
        <v>24</v>
      </c>
      <c r="AG84" s="4">
        <f t="shared" ca="1" si="29"/>
        <v>19</v>
      </c>
      <c r="AH84" s="4">
        <f t="shared" ca="1" si="29"/>
        <v>19.000000000000007</v>
      </c>
      <c r="AI84" s="4">
        <f t="shared" ca="1" si="29"/>
        <v>19</v>
      </c>
      <c r="AJ84" s="4">
        <f t="shared" ca="1" si="29"/>
        <v>18.999999999999993</v>
      </c>
      <c r="AK84" s="4">
        <f t="shared" ca="1" si="29"/>
        <v>19</v>
      </c>
      <c r="AL84" s="4">
        <f t="shared" ca="1" si="29"/>
        <v>19</v>
      </c>
      <c r="AM84" s="4">
        <f t="shared" ca="1" si="29"/>
        <v>18.999999999999972</v>
      </c>
      <c r="AN84" s="4">
        <f t="shared" ca="1" si="29"/>
        <v>13.999999999999996</v>
      </c>
      <c r="AO84" s="4">
        <f t="shared" ca="1" si="29"/>
        <v>13</v>
      </c>
      <c r="AP84" s="4">
        <f t="shared" ca="1" si="29"/>
        <v>13.000000000000014</v>
      </c>
      <c r="AQ84" s="4">
        <f t="shared" ca="1" si="29"/>
        <v>13</v>
      </c>
      <c r="AR84" s="4">
        <f ca="1">SUM(AR73:AR78)</f>
        <v>12.999999999999986</v>
      </c>
      <c r="AS84" s="4">
        <f t="shared" ref="AS84:AU84" ca="1" si="30">SUM(AS73:AS78)</f>
        <v>13</v>
      </c>
      <c r="AT84" s="4">
        <f t="shared" ca="1" si="30"/>
        <v>13</v>
      </c>
      <c r="AU84" s="4">
        <f t="shared" ca="1" si="30"/>
        <v>11</v>
      </c>
      <c r="AV84" s="4">
        <f t="shared" ref="AV84:BE84" ca="1" si="31">SUM(AV73:AV78)</f>
        <v>11</v>
      </c>
      <c r="AW84" s="4">
        <f t="shared" ca="1" si="31"/>
        <v>11</v>
      </c>
      <c r="AX84" s="4">
        <f t="shared" ca="1" si="31"/>
        <v>6</v>
      </c>
      <c r="AY84" s="4">
        <f t="shared" ca="1" si="31"/>
        <v>6</v>
      </c>
      <c r="AZ84" s="4">
        <f t="shared" ca="1" si="31"/>
        <v>6</v>
      </c>
      <c r="BA84" s="4">
        <f t="shared" ca="1" si="31"/>
        <v>6</v>
      </c>
      <c r="BB84" s="4">
        <f t="shared" ca="1" si="31"/>
        <v>6</v>
      </c>
      <c r="BC84" s="4">
        <f t="shared" ca="1" si="31"/>
        <v>6</v>
      </c>
      <c r="BD84" s="4">
        <f t="shared" ca="1" si="31"/>
        <v>6</v>
      </c>
      <c r="BE84" s="4">
        <f t="shared" ca="1" si="31"/>
        <v>6.0000000000000071</v>
      </c>
    </row>
    <row r="85" spans="1:62" x14ac:dyDescent="0.25">
      <c r="A85" s="2" t="s">
        <v>3</v>
      </c>
      <c r="C85" s="4">
        <f t="shared" ref="C85:AU85" ca="1" si="32">IF(C84=0,0,SUMPRODUCT(C73:C78,$BI$73:$BI$78)/C84)</f>
        <v>41.919463087248324</v>
      </c>
      <c r="D85" s="4">
        <f t="shared" ca="1" si="32"/>
        <v>42.147651006711406</v>
      </c>
      <c r="E85" s="4">
        <f t="shared" ca="1" si="32"/>
        <v>42.549357674104122</v>
      </c>
      <c r="F85" s="4">
        <f t="shared" ca="1" si="32"/>
        <v>42.748150638870207</v>
      </c>
      <c r="G85" s="4">
        <f t="shared" ca="1" si="32"/>
        <v>42.791778975741245</v>
      </c>
      <c r="H85" s="4">
        <f t="shared" ca="1" si="32"/>
        <v>43.489276139410187</v>
      </c>
      <c r="I85" s="4">
        <f t="shared" ca="1" si="32"/>
        <v>43.542310275352584</v>
      </c>
      <c r="J85" s="4">
        <f t="shared" ca="1" si="32"/>
        <v>43.480471380471386</v>
      </c>
      <c r="K85" s="4">
        <f t="shared" ca="1" si="32"/>
        <v>50.518893387314442</v>
      </c>
      <c r="L85" s="4">
        <f t="shared" ca="1" si="32"/>
        <v>50.928571428571423</v>
      </c>
      <c r="M85" s="4">
        <f t="shared" ca="1" si="32"/>
        <v>51.28009414929388</v>
      </c>
      <c r="N85" s="4">
        <f t="shared" ca="1" si="32"/>
        <v>51.561114842175961</v>
      </c>
      <c r="O85" s="4">
        <f t="shared" ca="1" si="32"/>
        <v>52.063758389261743</v>
      </c>
      <c r="P85" s="4">
        <f t="shared" ca="1" si="32"/>
        <v>52.197986577181204</v>
      </c>
      <c r="Q85" s="4">
        <f t="shared" ca="1" si="32"/>
        <v>52.037931034482767</v>
      </c>
      <c r="R85" s="4">
        <f t="shared" ca="1" si="32"/>
        <v>52.727586206896561</v>
      </c>
      <c r="S85" s="4">
        <f t="shared" ca="1" si="32"/>
        <v>52.796551724137935</v>
      </c>
      <c r="T85" s="4">
        <f t="shared" ca="1" si="32"/>
        <v>52.796551724137942</v>
      </c>
      <c r="U85" s="4">
        <f t="shared" ca="1" si="32"/>
        <v>57.279310344827586</v>
      </c>
      <c r="V85" s="4">
        <f t="shared" ca="1" si="32"/>
        <v>57.527586206896551</v>
      </c>
      <c r="W85" s="4">
        <f t="shared" ca="1" si="32"/>
        <v>51.588888888888881</v>
      </c>
      <c r="X85" s="4">
        <f t="shared" ca="1" si="32"/>
        <v>50.833333333333343</v>
      </c>
      <c r="Y85" s="4">
        <f t="shared" ca="1" si="32"/>
        <v>50.529411764705884</v>
      </c>
      <c r="Z85" s="4">
        <f t="shared" ca="1" si="32"/>
        <v>49.6</v>
      </c>
      <c r="AA85" s="4">
        <f t="shared" ca="1" si="32"/>
        <v>48.611111111111114</v>
      </c>
      <c r="AB85" s="4">
        <f t="shared" ca="1" si="32"/>
        <v>51.66</v>
      </c>
      <c r="AC85" s="4">
        <f t="shared" ca="1" si="32"/>
        <v>51.708333333333321</v>
      </c>
      <c r="AD85" s="4">
        <f t="shared" ca="1" si="32"/>
        <v>51.708333333333321</v>
      </c>
      <c r="AE85" s="4">
        <f t="shared" ca="1" si="32"/>
        <v>52.958333333333336</v>
      </c>
      <c r="AF85" s="4">
        <f t="shared" ca="1" si="32"/>
        <v>52.958333333333336</v>
      </c>
      <c r="AG85" s="4">
        <f t="shared" ca="1" si="32"/>
        <v>50.973684210526315</v>
      </c>
      <c r="AH85" s="4">
        <f t="shared" ca="1" si="32"/>
        <v>50.973684210526315</v>
      </c>
      <c r="AI85" s="4">
        <f t="shared" ca="1" si="32"/>
        <v>52.026315789473685</v>
      </c>
      <c r="AJ85" s="4">
        <f t="shared" ca="1" si="32"/>
        <v>52.026315789473685</v>
      </c>
      <c r="AK85" s="4">
        <f t="shared" ca="1" si="32"/>
        <v>52.026315789473685</v>
      </c>
      <c r="AL85" s="4">
        <f t="shared" ca="1" si="32"/>
        <v>56.236842105263158</v>
      </c>
      <c r="AM85" s="4">
        <f t="shared" ca="1" si="32"/>
        <v>56.55263157894737</v>
      </c>
      <c r="AN85" s="4">
        <f t="shared" ca="1" si="32"/>
        <v>55.142857142857139</v>
      </c>
      <c r="AO85" s="4">
        <f t="shared" ca="1" si="32"/>
        <v>54.730769230769234</v>
      </c>
      <c r="AP85" s="4">
        <f t="shared" ca="1" si="32"/>
        <v>54.730769230769234</v>
      </c>
      <c r="AQ85" s="4">
        <f t="shared" ca="1" si="32"/>
        <v>54.730769230769234</v>
      </c>
      <c r="AR85" s="4">
        <f t="shared" ca="1" si="32"/>
        <v>54.730769230769226</v>
      </c>
      <c r="AS85" s="4">
        <f t="shared" ca="1" si="32"/>
        <v>55.653846153846153</v>
      </c>
      <c r="AT85" s="4">
        <f t="shared" ca="1" si="32"/>
        <v>55.653846153846153</v>
      </c>
      <c r="AU85" s="4">
        <f t="shared" ca="1" si="32"/>
        <v>54.772727272727273</v>
      </c>
      <c r="AV85" s="4">
        <f t="shared" ref="AV85:BE85" ca="1" si="33">IF(AV84=0,0,SUMPRODUCT(AV73:AV78,$BI$73:$BI$78)/AV84)</f>
        <v>57.5</v>
      </c>
      <c r="AW85" s="4">
        <f t="shared" ca="1" si="33"/>
        <v>57.5</v>
      </c>
      <c r="AX85" s="4">
        <f t="shared" ca="1" si="33"/>
        <v>55</v>
      </c>
      <c r="AY85" s="4">
        <f t="shared" ca="1" si="33"/>
        <v>55</v>
      </c>
      <c r="AZ85" s="4">
        <f t="shared" ca="1" si="33"/>
        <v>55</v>
      </c>
      <c r="BA85" s="4">
        <f t="shared" ca="1" si="33"/>
        <v>55</v>
      </c>
      <c r="BB85" s="4">
        <f t="shared" ca="1" si="33"/>
        <v>55</v>
      </c>
      <c r="BC85" s="4">
        <f t="shared" ca="1" si="33"/>
        <v>55</v>
      </c>
      <c r="BD85" s="4">
        <f t="shared" ca="1" si="33"/>
        <v>55</v>
      </c>
      <c r="BE85" s="4">
        <f t="shared" ca="1" si="33"/>
        <v>55</v>
      </c>
    </row>
    <row r="86" spans="1:62" x14ac:dyDescent="0.25">
      <c r="BI86" t="str">
        <f ca="1">"Median: "&amp;Median_Alter_akt&amp; " Jahre"</f>
        <v>Median: 42 Jahre</v>
      </c>
      <c r="BJ86" t="str">
        <f ca="1">"Median: "&amp;Median_Alter_ende&amp;" Jahre"</f>
        <v>Median: 47 Jahre</v>
      </c>
    </row>
    <row r="87" spans="1:62" x14ac:dyDescent="0.25">
      <c r="BI87" t="s">
        <v>83</v>
      </c>
      <c r="BJ87" t="s">
        <v>84</v>
      </c>
    </row>
    <row r="88" spans="1:62" x14ac:dyDescent="0.25">
      <c r="A88" t="s">
        <v>82</v>
      </c>
      <c r="BF88">
        <f ca="1">OFFSET(BF89,rente-B89,0)/2</f>
        <v>74.5</v>
      </c>
      <c r="BH88">
        <f ca="1">OFFSET(BH89,rente-B89,0)/2</f>
        <v>73.95</v>
      </c>
      <c r="BI88">
        <f ca="1">MIN(BI89:BI152)</f>
        <v>42</v>
      </c>
      <c r="BJ88">
        <f ca="1">MIN(BJ89:BJ152)</f>
        <v>47</v>
      </c>
    </row>
    <row r="89" spans="1:62" x14ac:dyDescent="0.25">
      <c r="A89">
        <f>A66</f>
        <v>2005</v>
      </c>
      <c r="B89">
        <f t="shared" ref="B89:AR89" ca="1" si="34">B66</f>
        <v>15</v>
      </c>
      <c r="C89" s="4">
        <f t="shared" si="34"/>
        <v>5</v>
      </c>
      <c r="D89" s="4">
        <f t="shared" ca="1" si="34"/>
        <v>0</v>
      </c>
      <c r="E89" s="4">
        <f t="shared" ca="1" si="34"/>
        <v>0</v>
      </c>
      <c r="F89" s="4">
        <f t="shared" ca="1" si="34"/>
        <v>0</v>
      </c>
      <c r="G89" s="4">
        <f t="shared" ca="1" si="34"/>
        <v>0</v>
      </c>
      <c r="H89" s="4">
        <f t="shared" ca="1" si="34"/>
        <v>0</v>
      </c>
      <c r="I89" s="4">
        <f t="shared" ca="1" si="34"/>
        <v>0</v>
      </c>
      <c r="J89" s="4">
        <f t="shared" ca="1" si="34"/>
        <v>0</v>
      </c>
      <c r="K89" s="4">
        <f t="shared" ca="1" si="34"/>
        <v>0</v>
      </c>
      <c r="L89" s="4">
        <f t="shared" ca="1" si="34"/>
        <v>0</v>
      </c>
      <c r="M89" s="4">
        <f t="shared" ca="1" si="34"/>
        <v>0</v>
      </c>
      <c r="N89" s="4">
        <f t="shared" ca="1" si="34"/>
        <v>0</v>
      </c>
      <c r="O89" s="4">
        <f t="shared" ca="1" si="34"/>
        <v>0</v>
      </c>
      <c r="P89" s="4">
        <f t="shared" ca="1" si="34"/>
        <v>0</v>
      </c>
      <c r="Q89" s="4">
        <f t="shared" ca="1" si="34"/>
        <v>0</v>
      </c>
      <c r="R89" s="4">
        <f t="shared" ca="1" si="34"/>
        <v>0</v>
      </c>
      <c r="S89" s="4">
        <f t="shared" ca="1" si="34"/>
        <v>0</v>
      </c>
      <c r="T89" s="4">
        <f t="shared" ca="1" si="34"/>
        <v>0</v>
      </c>
      <c r="U89" s="4">
        <f t="shared" ca="1" si="34"/>
        <v>0</v>
      </c>
      <c r="V89" s="4">
        <f t="shared" ca="1" si="34"/>
        <v>0</v>
      </c>
      <c r="W89" s="4">
        <f t="shared" ca="1" si="34"/>
        <v>0</v>
      </c>
      <c r="X89" s="4">
        <f t="shared" ca="1" si="34"/>
        <v>0</v>
      </c>
      <c r="Y89" s="4">
        <f t="shared" ca="1" si="34"/>
        <v>0</v>
      </c>
      <c r="Z89" s="4">
        <f t="shared" ca="1" si="34"/>
        <v>0</v>
      </c>
      <c r="AA89" s="4">
        <f t="shared" ca="1" si="34"/>
        <v>0</v>
      </c>
      <c r="AB89" s="4">
        <f t="shared" ca="1" si="34"/>
        <v>0</v>
      </c>
      <c r="AC89" s="4">
        <f t="shared" ca="1" si="34"/>
        <v>0</v>
      </c>
      <c r="AD89" s="4">
        <f t="shared" ca="1" si="34"/>
        <v>0</v>
      </c>
      <c r="AE89" s="4">
        <f t="shared" ca="1" si="34"/>
        <v>0</v>
      </c>
      <c r="AF89" s="4">
        <f t="shared" ca="1" si="34"/>
        <v>0</v>
      </c>
      <c r="AG89" s="4">
        <f t="shared" ca="1" si="34"/>
        <v>0</v>
      </c>
      <c r="AH89" s="4">
        <f t="shared" ca="1" si="34"/>
        <v>0</v>
      </c>
      <c r="AI89" s="4">
        <f t="shared" ca="1" si="34"/>
        <v>0</v>
      </c>
      <c r="AJ89" s="4">
        <f t="shared" ca="1" si="34"/>
        <v>0</v>
      </c>
      <c r="AK89" s="4">
        <f t="shared" ca="1" si="34"/>
        <v>0</v>
      </c>
      <c r="AL89" s="4">
        <f t="shared" ca="1" si="34"/>
        <v>0</v>
      </c>
      <c r="AM89" s="4">
        <f t="shared" ca="1" si="34"/>
        <v>0</v>
      </c>
      <c r="AN89" s="4">
        <f t="shared" ca="1" si="34"/>
        <v>0</v>
      </c>
      <c r="AO89" s="4">
        <f t="shared" ca="1" si="34"/>
        <v>0</v>
      </c>
      <c r="AP89" s="4">
        <f t="shared" ca="1" si="34"/>
        <v>0</v>
      </c>
      <c r="AQ89" s="4">
        <f t="shared" ca="1" si="34"/>
        <v>0</v>
      </c>
      <c r="AR89" s="4">
        <f t="shared" ca="1" si="34"/>
        <v>0</v>
      </c>
      <c r="AS89" s="4">
        <f t="shared" ref="AS89:AU89" ca="1" si="35">AS66</f>
        <v>0</v>
      </c>
      <c r="AT89" s="4">
        <f t="shared" ca="1" si="35"/>
        <v>0</v>
      </c>
      <c r="AU89" s="4">
        <f t="shared" ca="1" si="35"/>
        <v>0</v>
      </c>
      <c r="AV89" s="4">
        <f t="shared" ref="AV89:BE89" ca="1" si="36">AV66</f>
        <v>0</v>
      </c>
      <c r="AW89" s="4">
        <f t="shared" ca="1" si="36"/>
        <v>0</v>
      </c>
      <c r="AX89" s="4">
        <f t="shared" ca="1" si="36"/>
        <v>0</v>
      </c>
      <c r="AY89" s="4">
        <f t="shared" ca="1" si="36"/>
        <v>0</v>
      </c>
      <c r="AZ89" s="4">
        <f t="shared" ca="1" si="36"/>
        <v>0</v>
      </c>
      <c r="BA89" s="4">
        <f t="shared" ca="1" si="36"/>
        <v>0</v>
      </c>
      <c r="BB89" s="4">
        <f t="shared" ca="1" si="36"/>
        <v>0</v>
      </c>
      <c r="BC89" s="4">
        <f t="shared" ca="1" si="36"/>
        <v>0</v>
      </c>
      <c r="BD89" s="4">
        <f t="shared" ca="1" si="36"/>
        <v>0</v>
      </c>
      <c r="BE89" s="4">
        <f t="shared" ca="1" si="36"/>
        <v>0</v>
      </c>
      <c r="BF89" s="4">
        <f ca="1">Median_akt</f>
        <v>5</v>
      </c>
      <c r="BG89" s="4"/>
      <c r="BH89" s="4">
        <f ca="1">Median_ende</f>
        <v>0</v>
      </c>
      <c r="BI89" t="str">
        <f ca="1">IF(BF89&lt;$BF$88,"",$B89)</f>
        <v/>
      </c>
      <c r="BJ89" t="str">
        <f ca="1">IF(BH89&lt;$BH$88,"",$B89)</f>
        <v/>
      </c>
    </row>
    <row r="90" spans="1:62" x14ac:dyDescent="0.25">
      <c r="A90">
        <f>A65</f>
        <v>2004</v>
      </c>
      <c r="B90">
        <f t="shared" ref="B90:AR90" ca="1" si="37">B65</f>
        <v>16</v>
      </c>
      <c r="C90" s="4">
        <f t="shared" si="37"/>
        <v>0</v>
      </c>
      <c r="D90" s="4">
        <f t="shared" ca="1" si="37"/>
        <v>5</v>
      </c>
      <c r="E90" s="4">
        <f t="shared" ca="1" si="37"/>
        <v>0</v>
      </c>
      <c r="F90" s="4">
        <f t="shared" ca="1" si="37"/>
        <v>0</v>
      </c>
      <c r="G90" s="4">
        <f t="shared" ca="1" si="37"/>
        <v>0</v>
      </c>
      <c r="H90" s="4">
        <f t="shared" ca="1" si="37"/>
        <v>0</v>
      </c>
      <c r="I90" s="4">
        <f t="shared" ca="1" si="37"/>
        <v>0</v>
      </c>
      <c r="J90" s="4">
        <f t="shared" ca="1" si="37"/>
        <v>0</v>
      </c>
      <c r="K90" s="4">
        <f t="shared" ca="1" si="37"/>
        <v>0</v>
      </c>
      <c r="L90" s="4">
        <f t="shared" ca="1" si="37"/>
        <v>0</v>
      </c>
      <c r="M90" s="4">
        <f t="shared" ca="1" si="37"/>
        <v>0</v>
      </c>
      <c r="N90" s="4">
        <f t="shared" ca="1" si="37"/>
        <v>0</v>
      </c>
      <c r="O90" s="4">
        <f t="shared" ca="1" si="37"/>
        <v>0</v>
      </c>
      <c r="P90" s="4">
        <f t="shared" ca="1" si="37"/>
        <v>0</v>
      </c>
      <c r="Q90" s="4">
        <f t="shared" ca="1" si="37"/>
        <v>0</v>
      </c>
      <c r="R90" s="4">
        <f t="shared" ca="1" si="37"/>
        <v>0</v>
      </c>
      <c r="S90" s="4">
        <f t="shared" ca="1" si="37"/>
        <v>0</v>
      </c>
      <c r="T90" s="4">
        <f t="shared" ca="1" si="37"/>
        <v>0</v>
      </c>
      <c r="U90" s="4">
        <f t="shared" ca="1" si="37"/>
        <v>0</v>
      </c>
      <c r="V90" s="4">
        <f t="shared" ca="1" si="37"/>
        <v>0</v>
      </c>
      <c r="W90" s="4">
        <f t="shared" ca="1" si="37"/>
        <v>0</v>
      </c>
      <c r="X90" s="4">
        <f t="shared" ca="1" si="37"/>
        <v>0</v>
      </c>
      <c r="Y90" s="4">
        <f t="shared" ca="1" si="37"/>
        <v>0</v>
      </c>
      <c r="Z90" s="4">
        <f t="shared" ca="1" si="37"/>
        <v>0</v>
      </c>
      <c r="AA90" s="4">
        <f t="shared" ca="1" si="37"/>
        <v>0</v>
      </c>
      <c r="AB90" s="4">
        <f t="shared" ca="1" si="37"/>
        <v>0</v>
      </c>
      <c r="AC90" s="4">
        <f t="shared" ca="1" si="37"/>
        <v>0</v>
      </c>
      <c r="AD90" s="4">
        <f t="shared" ca="1" si="37"/>
        <v>0</v>
      </c>
      <c r="AE90" s="4">
        <f t="shared" ca="1" si="37"/>
        <v>0</v>
      </c>
      <c r="AF90" s="4">
        <f t="shared" ca="1" si="37"/>
        <v>0</v>
      </c>
      <c r="AG90" s="4">
        <f t="shared" ca="1" si="37"/>
        <v>0</v>
      </c>
      <c r="AH90" s="4">
        <f t="shared" ca="1" si="37"/>
        <v>0</v>
      </c>
      <c r="AI90" s="4">
        <f t="shared" ca="1" si="37"/>
        <v>0</v>
      </c>
      <c r="AJ90" s="4">
        <f t="shared" ca="1" si="37"/>
        <v>0</v>
      </c>
      <c r="AK90" s="4">
        <f t="shared" ca="1" si="37"/>
        <v>0</v>
      </c>
      <c r="AL90" s="4">
        <f t="shared" ca="1" si="37"/>
        <v>0</v>
      </c>
      <c r="AM90" s="4">
        <f t="shared" ca="1" si="37"/>
        <v>0</v>
      </c>
      <c r="AN90" s="4">
        <f t="shared" ca="1" si="37"/>
        <v>0</v>
      </c>
      <c r="AO90" s="4">
        <f t="shared" ca="1" si="37"/>
        <v>0</v>
      </c>
      <c r="AP90" s="4">
        <f t="shared" ca="1" si="37"/>
        <v>0</v>
      </c>
      <c r="AQ90" s="4">
        <f t="shared" ca="1" si="37"/>
        <v>0</v>
      </c>
      <c r="AR90" s="4">
        <f t="shared" ca="1" si="37"/>
        <v>0</v>
      </c>
      <c r="AS90" s="4">
        <f t="shared" ref="AS90:AU90" ca="1" si="38">AS65</f>
        <v>0</v>
      </c>
      <c r="AT90" s="4">
        <f t="shared" ca="1" si="38"/>
        <v>0</v>
      </c>
      <c r="AU90" s="4">
        <f t="shared" ca="1" si="38"/>
        <v>0</v>
      </c>
      <c r="AV90" s="4">
        <f t="shared" ref="AV90:BE90" ca="1" si="39">AV65</f>
        <v>0</v>
      </c>
      <c r="AW90" s="4">
        <f t="shared" ca="1" si="39"/>
        <v>0</v>
      </c>
      <c r="AX90" s="4">
        <f t="shared" ca="1" si="39"/>
        <v>0</v>
      </c>
      <c r="AY90" s="4">
        <f t="shared" ca="1" si="39"/>
        <v>0</v>
      </c>
      <c r="AZ90" s="4">
        <f t="shared" ca="1" si="39"/>
        <v>0</v>
      </c>
      <c r="BA90" s="4">
        <f t="shared" ca="1" si="39"/>
        <v>0</v>
      </c>
      <c r="BB90" s="4">
        <f t="shared" ca="1" si="39"/>
        <v>0</v>
      </c>
      <c r="BC90" s="4">
        <f t="shared" ca="1" si="39"/>
        <v>0</v>
      </c>
      <c r="BD90" s="4">
        <f t="shared" ca="1" si="39"/>
        <v>0</v>
      </c>
      <c r="BE90" s="4">
        <f t="shared" ca="1" si="39"/>
        <v>0</v>
      </c>
      <c r="BF90" s="4">
        <f ca="1">BF89+Median_akt</f>
        <v>5</v>
      </c>
      <c r="BG90" s="4"/>
      <c r="BH90" s="4">
        <f t="shared" ref="BH90:BH121" ca="1" si="40">BH89+Median_ende</f>
        <v>0</v>
      </c>
      <c r="BI90" t="str">
        <f t="shared" ref="BI90:BI152" ca="1" si="41">IF(BF90&lt;$BF$88,"",$B90)</f>
        <v/>
      </c>
      <c r="BJ90" t="str">
        <f t="shared" ref="BJ90:BJ152" ca="1" si="42">IF(BH90&lt;$BH$88,"",$B90)</f>
        <v/>
      </c>
    </row>
    <row r="91" spans="1:62" x14ac:dyDescent="0.25">
      <c r="A91">
        <f>A64</f>
        <v>2003</v>
      </c>
      <c r="B91">
        <f t="shared" ref="B91:AR91" ca="1" si="43">B64</f>
        <v>17</v>
      </c>
      <c r="C91" s="4">
        <f t="shared" si="43"/>
        <v>0</v>
      </c>
      <c r="D91" s="4">
        <f t="shared" ca="1" si="43"/>
        <v>0</v>
      </c>
      <c r="E91" s="4">
        <f t="shared" ca="1" si="43"/>
        <v>5</v>
      </c>
      <c r="F91" s="4">
        <f t="shared" ca="1" si="43"/>
        <v>0</v>
      </c>
      <c r="G91" s="4">
        <f t="shared" ca="1" si="43"/>
        <v>0</v>
      </c>
      <c r="H91" s="4">
        <f t="shared" ca="1" si="43"/>
        <v>0</v>
      </c>
      <c r="I91" s="4">
        <f t="shared" ca="1" si="43"/>
        <v>0</v>
      </c>
      <c r="J91" s="4">
        <f t="shared" ca="1" si="43"/>
        <v>0</v>
      </c>
      <c r="K91" s="4">
        <f t="shared" ca="1" si="43"/>
        <v>0</v>
      </c>
      <c r="L91" s="4">
        <f t="shared" ca="1" si="43"/>
        <v>0</v>
      </c>
      <c r="M91" s="4">
        <f t="shared" ca="1" si="43"/>
        <v>0</v>
      </c>
      <c r="N91" s="4">
        <f t="shared" ca="1" si="43"/>
        <v>0</v>
      </c>
      <c r="O91" s="4">
        <f t="shared" ca="1" si="43"/>
        <v>0</v>
      </c>
      <c r="P91" s="4">
        <f t="shared" ca="1" si="43"/>
        <v>0</v>
      </c>
      <c r="Q91" s="4">
        <f t="shared" ca="1" si="43"/>
        <v>0</v>
      </c>
      <c r="R91" s="4">
        <f t="shared" ca="1" si="43"/>
        <v>0</v>
      </c>
      <c r="S91" s="4">
        <f t="shared" ca="1" si="43"/>
        <v>0</v>
      </c>
      <c r="T91" s="4">
        <f t="shared" ca="1" si="43"/>
        <v>0</v>
      </c>
      <c r="U91" s="4">
        <f t="shared" ca="1" si="43"/>
        <v>0</v>
      </c>
      <c r="V91" s="4">
        <f t="shared" ca="1" si="43"/>
        <v>0</v>
      </c>
      <c r="W91" s="4">
        <f t="shared" ca="1" si="43"/>
        <v>0</v>
      </c>
      <c r="X91" s="4">
        <f t="shared" ca="1" si="43"/>
        <v>0</v>
      </c>
      <c r="Y91" s="4">
        <f t="shared" ca="1" si="43"/>
        <v>0</v>
      </c>
      <c r="Z91" s="4">
        <f t="shared" ca="1" si="43"/>
        <v>0</v>
      </c>
      <c r="AA91" s="4">
        <f t="shared" ca="1" si="43"/>
        <v>0</v>
      </c>
      <c r="AB91" s="4">
        <f t="shared" ca="1" si="43"/>
        <v>0</v>
      </c>
      <c r="AC91" s="4">
        <f t="shared" ca="1" si="43"/>
        <v>0</v>
      </c>
      <c r="AD91" s="4">
        <f t="shared" ca="1" si="43"/>
        <v>0</v>
      </c>
      <c r="AE91" s="4">
        <f t="shared" ca="1" si="43"/>
        <v>0</v>
      </c>
      <c r="AF91" s="4">
        <f t="shared" ca="1" si="43"/>
        <v>0</v>
      </c>
      <c r="AG91" s="4">
        <f t="shared" ca="1" si="43"/>
        <v>0</v>
      </c>
      <c r="AH91" s="4">
        <f t="shared" ca="1" si="43"/>
        <v>0</v>
      </c>
      <c r="AI91" s="4">
        <f t="shared" ca="1" si="43"/>
        <v>0</v>
      </c>
      <c r="AJ91" s="4">
        <f t="shared" ca="1" si="43"/>
        <v>0</v>
      </c>
      <c r="AK91" s="4">
        <f t="shared" ca="1" si="43"/>
        <v>0</v>
      </c>
      <c r="AL91" s="4">
        <f t="shared" ca="1" si="43"/>
        <v>0</v>
      </c>
      <c r="AM91" s="4">
        <f t="shared" ca="1" si="43"/>
        <v>0</v>
      </c>
      <c r="AN91" s="4">
        <f t="shared" ca="1" si="43"/>
        <v>0</v>
      </c>
      <c r="AO91" s="4">
        <f t="shared" ca="1" si="43"/>
        <v>0</v>
      </c>
      <c r="AP91" s="4">
        <f t="shared" ca="1" si="43"/>
        <v>0</v>
      </c>
      <c r="AQ91" s="4">
        <f t="shared" ca="1" si="43"/>
        <v>0</v>
      </c>
      <c r="AR91" s="4">
        <f t="shared" ca="1" si="43"/>
        <v>0</v>
      </c>
      <c r="AS91" s="4">
        <f t="shared" ref="AS91:AU91" ca="1" si="44">AS64</f>
        <v>0</v>
      </c>
      <c r="AT91" s="4">
        <f t="shared" ca="1" si="44"/>
        <v>0</v>
      </c>
      <c r="AU91" s="4">
        <f t="shared" ca="1" si="44"/>
        <v>0</v>
      </c>
      <c r="AV91" s="4">
        <f t="shared" ref="AV91:BE91" ca="1" si="45">AV64</f>
        <v>0</v>
      </c>
      <c r="AW91" s="4">
        <f t="shared" ca="1" si="45"/>
        <v>0</v>
      </c>
      <c r="AX91" s="4">
        <f t="shared" ca="1" si="45"/>
        <v>0</v>
      </c>
      <c r="AY91" s="4">
        <f t="shared" ca="1" si="45"/>
        <v>0</v>
      </c>
      <c r="AZ91" s="4">
        <f t="shared" ca="1" si="45"/>
        <v>0</v>
      </c>
      <c r="BA91" s="4">
        <f t="shared" ca="1" si="45"/>
        <v>0</v>
      </c>
      <c r="BB91" s="4">
        <f t="shared" ca="1" si="45"/>
        <v>0</v>
      </c>
      <c r="BC91" s="4">
        <f t="shared" ca="1" si="45"/>
        <v>0</v>
      </c>
      <c r="BD91" s="4">
        <f t="shared" ca="1" si="45"/>
        <v>0</v>
      </c>
      <c r="BE91" s="4">
        <f t="shared" ca="1" si="45"/>
        <v>0</v>
      </c>
      <c r="BF91" s="4">
        <f t="shared" ref="BF91:BF152" ca="1" si="46">BF90+Median_akt</f>
        <v>5</v>
      </c>
      <c r="BG91" s="4"/>
      <c r="BH91" s="4">
        <f t="shared" ca="1" si="40"/>
        <v>0</v>
      </c>
      <c r="BI91" t="str">
        <f t="shared" ca="1" si="41"/>
        <v/>
      </c>
      <c r="BJ91" t="str">
        <f t="shared" ca="1" si="42"/>
        <v/>
      </c>
    </row>
    <row r="92" spans="1:62" x14ac:dyDescent="0.25">
      <c r="A92">
        <f>A63</f>
        <v>2002</v>
      </c>
      <c r="B92">
        <f t="shared" ref="B92:AR92" ca="1" si="47">B63</f>
        <v>18</v>
      </c>
      <c r="C92" s="4">
        <f t="shared" si="47"/>
        <v>2</v>
      </c>
      <c r="D92" s="4">
        <f t="shared" ca="1" si="47"/>
        <v>0</v>
      </c>
      <c r="E92" s="4">
        <f t="shared" ca="1" si="47"/>
        <v>0</v>
      </c>
      <c r="F92" s="4">
        <f t="shared" ca="1" si="47"/>
        <v>5</v>
      </c>
      <c r="G92" s="4">
        <f t="shared" ca="1" si="47"/>
        <v>0</v>
      </c>
      <c r="H92" s="4">
        <f t="shared" ca="1" si="47"/>
        <v>0</v>
      </c>
      <c r="I92" s="4">
        <f t="shared" ca="1" si="47"/>
        <v>0</v>
      </c>
      <c r="J92" s="4">
        <f t="shared" ca="1" si="47"/>
        <v>0</v>
      </c>
      <c r="K92" s="4">
        <f t="shared" ca="1" si="47"/>
        <v>0</v>
      </c>
      <c r="L92" s="4">
        <f t="shared" ca="1" si="47"/>
        <v>0</v>
      </c>
      <c r="M92" s="4">
        <f t="shared" ca="1" si="47"/>
        <v>0</v>
      </c>
      <c r="N92" s="4">
        <f t="shared" ca="1" si="47"/>
        <v>0</v>
      </c>
      <c r="O92" s="4">
        <f t="shared" ca="1" si="47"/>
        <v>0</v>
      </c>
      <c r="P92" s="4">
        <f t="shared" ca="1" si="47"/>
        <v>0</v>
      </c>
      <c r="Q92" s="4">
        <f t="shared" ca="1" si="47"/>
        <v>0</v>
      </c>
      <c r="R92" s="4">
        <f t="shared" ca="1" si="47"/>
        <v>0</v>
      </c>
      <c r="S92" s="4">
        <f t="shared" ca="1" si="47"/>
        <v>0</v>
      </c>
      <c r="T92" s="4">
        <f t="shared" ca="1" si="47"/>
        <v>0</v>
      </c>
      <c r="U92" s="4">
        <f t="shared" ca="1" si="47"/>
        <v>0</v>
      </c>
      <c r="V92" s="4">
        <f t="shared" ca="1" si="47"/>
        <v>0</v>
      </c>
      <c r="W92" s="4">
        <f t="shared" ca="1" si="47"/>
        <v>0</v>
      </c>
      <c r="X92" s="4">
        <f t="shared" ca="1" si="47"/>
        <v>0</v>
      </c>
      <c r="Y92" s="4">
        <f t="shared" ca="1" si="47"/>
        <v>0</v>
      </c>
      <c r="Z92" s="4">
        <f t="shared" ca="1" si="47"/>
        <v>0</v>
      </c>
      <c r="AA92" s="4">
        <f t="shared" ca="1" si="47"/>
        <v>0</v>
      </c>
      <c r="AB92" s="4">
        <f t="shared" ca="1" si="47"/>
        <v>0</v>
      </c>
      <c r="AC92" s="4">
        <f t="shared" ca="1" si="47"/>
        <v>0</v>
      </c>
      <c r="AD92" s="4">
        <f t="shared" ca="1" si="47"/>
        <v>0</v>
      </c>
      <c r="AE92" s="4">
        <f t="shared" ca="1" si="47"/>
        <v>0</v>
      </c>
      <c r="AF92" s="4">
        <f t="shared" ca="1" si="47"/>
        <v>0</v>
      </c>
      <c r="AG92" s="4">
        <f t="shared" ca="1" si="47"/>
        <v>0</v>
      </c>
      <c r="AH92" s="4">
        <f t="shared" ca="1" si="47"/>
        <v>0</v>
      </c>
      <c r="AI92" s="4">
        <f t="shared" ca="1" si="47"/>
        <v>0</v>
      </c>
      <c r="AJ92" s="4">
        <f t="shared" ca="1" si="47"/>
        <v>0</v>
      </c>
      <c r="AK92" s="4">
        <f t="shared" ca="1" si="47"/>
        <v>0</v>
      </c>
      <c r="AL92" s="4">
        <f t="shared" ca="1" si="47"/>
        <v>0</v>
      </c>
      <c r="AM92" s="4">
        <f t="shared" ca="1" si="47"/>
        <v>0</v>
      </c>
      <c r="AN92" s="4">
        <f t="shared" ca="1" si="47"/>
        <v>0</v>
      </c>
      <c r="AO92" s="4">
        <f t="shared" ca="1" si="47"/>
        <v>0</v>
      </c>
      <c r="AP92" s="4">
        <f t="shared" ca="1" si="47"/>
        <v>0</v>
      </c>
      <c r="AQ92" s="4">
        <f t="shared" ca="1" si="47"/>
        <v>0</v>
      </c>
      <c r="AR92" s="4">
        <f t="shared" ca="1" si="47"/>
        <v>0</v>
      </c>
      <c r="AS92" s="4">
        <f t="shared" ref="AS92:AU92" ca="1" si="48">AS63</f>
        <v>0</v>
      </c>
      <c r="AT92" s="4">
        <f t="shared" ca="1" si="48"/>
        <v>0</v>
      </c>
      <c r="AU92" s="4">
        <f t="shared" ca="1" si="48"/>
        <v>0</v>
      </c>
      <c r="AV92" s="4">
        <f t="shared" ref="AV92:BE92" ca="1" si="49">AV63</f>
        <v>0</v>
      </c>
      <c r="AW92" s="4">
        <f t="shared" ca="1" si="49"/>
        <v>0</v>
      </c>
      <c r="AX92" s="4">
        <f t="shared" ca="1" si="49"/>
        <v>0</v>
      </c>
      <c r="AY92" s="4">
        <f t="shared" ca="1" si="49"/>
        <v>0</v>
      </c>
      <c r="AZ92" s="4">
        <f t="shared" ca="1" si="49"/>
        <v>0</v>
      </c>
      <c r="BA92" s="4">
        <f t="shared" ca="1" si="49"/>
        <v>0</v>
      </c>
      <c r="BB92" s="4">
        <f t="shared" ca="1" si="49"/>
        <v>0</v>
      </c>
      <c r="BC92" s="4">
        <f t="shared" ca="1" si="49"/>
        <v>0</v>
      </c>
      <c r="BD92" s="4">
        <f t="shared" ca="1" si="49"/>
        <v>0</v>
      </c>
      <c r="BE92" s="4">
        <f t="shared" ca="1" si="49"/>
        <v>0</v>
      </c>
      <c r="BF92" s="4">
        <f t="shared" ca="1" si="46"/>
        <v>7</v>
      </c>
      <c r="BG92" s="4"/>
      <c r="BH92" s="4">
        <f t="shared" ca="1" si="40"/>
        <v>0</v>
      </c>
      <c r="BI92" t="str">
        <f t="shared" ca="1" si="41"/>
        <v/>
      </c>
      <c r="BJ92" t="str">
        <f t="shared" ca="1" si="42"/>
        <v/>
      </c>
    </row>
    <row r="93" spans="1:62" x14ac:dyDescent="0.25">
      <c r="A93">
        <f>A62</f>
        <v>2001</v>
      </c>
      <c r="B93">
        <f t="shared" ref="B93:AR93" ca="1" si="50">B62</f>
        <v>19</v>
      </c>
      <c r="C93" s="4">
        <f t="shared" si="50"/>
        <v>0</v>
      </c>
      <c r="D93" s="4">
        <f t="shared" ca="1" si="50"/>
        <v>2</v>
      </c>
      <c r="E93" s="4">
        <f t="shared" ca="1" si="50"/>
        <v>0</v>
      </c>
      <c r="F93" s="4">
        <f t="shared" ca="1" si="50"/>
        <v>0</v>
      </c>
      <c r="G93" s="4">
        <f t="shared" ca="1" si="50"/>
        <v>5</v>
      </c>
      <c r="H93" s="4">
        <f t="shared" ca="1" si="50"/>
        <v>0</v>
      </c>
      <c r="I93" s="4">
        <f t="shared" ca="1" si="50"/>
        <v>0</v>
      </c>
      <c r="J93" s="4">
        <f t="shared" ca="1" si="50"/>
        <v>0</v>
      </c>
      <c r="K93" s="4">
        <f t="shared" ca="1" si="50"/>
        <v>0</v>
      </c>
      <c r="L93" s="4">
        <f t="shared" ca="1" si="50"/>
        <v>0</v>
      </c>
      <c r="M93" s="4">
        <f t="shared" ca="1" si="50"/>
        <v>0</v>
      </c>
      <c r="N93" s="4">
        <f t="shared" ca="1" si="50"/>
        <v>0</v>
      </c>
      <c r="O93" s="4">
        <f t="shared" ca="1" si="50"/>
        <v>0</v>
      </c>
      <c r="P93" s="4">
        <f t="shared" ca="1" si="50"/>
        <v>0</v>
      </c>
      <c r="Q93" s="4">
        <f t="shared" ca="1" si="50"/>
        <v>0</v>
      </c>
      <c r="R93" s="4">
        <f t="shared" ca="1" si="50"/>
        <v>0</v>
      </c>
      <c r="S93" s="4">
        <f t="shared" ca="1" si="50"/>
        <v>0</v>
      </c>
      <c r="T93" s="4">
        <f t="shared" ca="1" si="50"/>
        <v>0</v>
      </c>
      <c r="U93" s="4">
        <f t="shared" ca="1" si="50"/>
        <v>0</v>
      </c>
      <c r="V93" s="4">
        <f t="shared" ca="1" si="50"/>
        <v>0</v>
      </c>
      <c r="W93" s="4">
        <f t="shared" ca="1" si="50"/>
        <v>0</v>
      </c>
      <c r="X93" s="4">
        <f t="shared" ca="1" si="50"/>
        <v>0</v>
      </c>
      <c r="Y93" s="4">
        <f t="shared" ca="1" si="50"/>
        <v>0</v>
      </c>
      <c r="Z93" s="4">
        <f t="shared" ca="1" si="50"/>
        <v>0</v>
      </c>
      <c r="AA93" s="4">
        <f t="shared" ca="1" si="50"/>
        <v>0</v>
      </c>
      <c r="AB93" s="4">
        <f t="shared" ca="1" si="50"/>
        <v>0</v>
      </c>
      <c r="AC93" s="4">
        <f t="shared" ca="1" si="50"/>
        <v>0</v>
      </c>
      <c r="AD93" s="4">
        <f t="shared" ca="1" si="50"/>
        <v>0</v>
      </c>
      <c r="AE93" s="4">
        <f t="shared" ca="1" si="50"/>
        <v>0</v>
      </c>
      <c r="AF93" s="4">
        <f t="shared" ca="1" si="50"/>
        <v>0</v>
      </c>
      <c r="AG93" s="4">
        <f t="shared" ca="1" si="50"/>
        <v>0</v>
      </c>
      <c r="AH93" s="4">
        <f t="shared" ca="1" si="50"/>
        <v>0</v>
      </c>
      <c r="AI93" s="4">
        <f t="shared" ca="1" si="50"/>
        <v>0</v>
      </c>
      <c r="AJ93" s="4">
        <f t="shared" ca="1" si="50"/>
        <v>0</v>
      </c>
      <c r="AK93" s="4">
        <f t="shared" ca="1" si="50"/>
        <v>0</v>
      </c>
      <c r="AL93" s="4">
        <f t="shared" ca="1" si="50"/>
        <v>0</v>
      </c>
      <c r="AM93" s="4">
        <f t="shared" ca="1" si="50"/>
        <v>0</v>
      </c>
      <c r="AN93" s="4">
        <f t="shared" ca="1" si="50"/>
        <v>0</v>
      </c>
      <c r="AO93" s="4">
        <f t="shared" ca="1" si="50"/>
        <v>0</v>
      </c>
      <c r="AP93" s="4">
        <f t="shared" ca="1" si="50"/>
        <v>0</v>
      </c>
      <c r="AQ93" s="4">
        <f t="shared" ca="1" si="50"/>
        <v>0</v>
      </c>
      <c r="AR93" s="4">
        <f t="shared" ca="1" si="50"/>
        <v>0</v>
      </c>
      <c r="AS93" s="4">
        <f t="shared" ref="AS93:AU93" ca="1" si="51">AS62</f>
        <v>0</v>
      </c>
      <c r="AT93" s="4">
        <f t="shared" ca="1" si="51"/>
        <v>0</v>
      </c>
      <c r="AU93" s="4">
        <f t="shared" ca="1" si="51"/>
        <v>0</v>
      </c>
      <c r="AV93" s="4">
        <f t="shared" ref="AV93:BE93" ca="1" si="52">AV62</f>
        <v>0</v>
      </c>
      <c r="AW93" s="4">
        <f t="shared" ca="1" si="52"/>
        <v>0</v>
      </c>
      <c r="AX93" s="4">
        <f t="shared" ca="1" si="52"/>
        <v>0</v>
      </c>
      <c r="AY93" s="4">
        <f t="shared" ca="1" si="52"/>
        <v>0</v>
      </c>
      <c r="AZ93" s="4">
        <f t="shared" ca="1" si="52"/>
        <v>0</v>
      </c>
      <c r="BA93" s="4">
        <f t="shared" ca="1" si="52"/>
        <v>0</v>
      </c>
      <c r="BB93" s="4">
        <f t="shared" ca="1" si="52"/>
        <v>0</v>
      </c>
      <c r="BC93" s="4">
        <f t="shared" ca="1" si="52"/>
        <v>0</v>
      </c>
      <c r="BD93" s="4">
        <f t="shared" ca="1" si="52"/>
        <v>0</v>
      </c>
      <c r="BE93" s="4">
        <f t="shared" ca="1" si="52"/>
        <v>0</v>
      </c>
      <c r="BF93" s="4">
        <f t="shared" ca="1" si="46"/>
        <v>7</v>
      </c>
      <c r="BG93" s="4"/>
      <c r="BH93" s="4">
        <f t="shared" ca="1" si="40"/>
        <v>0</v>
      </c>
      <c r="BI93" t="str">
        <f t="shared" ca="1" si="41"/>
        <v/>
      </c>
      <c r="BJ93" t="str">
        <f t="shared" ca="1" si="42"/>
        <v/>
      </c>
    </row>
    <row r="94" spans="1:62" x14ac:dyDescent="0.25">
      <c r="A94">
        <f>A61</f>
        <v>2000</v>
      </c>
      <c r="B94">
        <f t="shared" ref="B94:AR94" ca="1" si="53">B61</f>
        <v>20</v>
      </c>
      <c r="C94" s="4">
        <f t="shared" si="53"/>
        <v>0</v>
      </c>
      <c r="D94" s="4">
        <f t="shared" ca="1" si="53"/>
        <v>0</v>
      </c>
      <c r="E94" s="4">
        <f t="shared" ca="1" si="53"/>
        <v>2</v>
      </c>
      <c r="F94" s="4">
        <f t="shared" ca="1" si="53"/>
        <v>0</v>
      </c>
      <c r="G94" s="4">
        <f t="shared" ca="1" si="53"/>
        <v>0</v>
      </c>
      <c r="H94" s="4">
        <f t="shared" ca="1" si="53"/>
        <v>5</v>
      </c>
      <c r="I94" s="4">
        <f t="shared" ca="1" si="53"/>
        <v>0</v>
      </c>
      <c r="J94" s="4">
        <f t="shared" ca="1" si="53"/>
        <v>0</v>
      </c>
      <c r="K94" s="4">
        <f t="shared" ca="1" si="53"/>
        <v>0</v>
      </c>
      <c r="L94" s="4">
        <f t="shared" ca="1" si="53"/>
        <v>0</v>
      </c>
      <c r="M94" s="4">
        <f t="shared" ca="1" si="53"/>
        <v>0</v>
      </c>
      <c r="N94" s="4">
        <f t="shared" ca="1" si="53"/>
        <v>0</v>
      </c>
      <c r="O94" s="4">
        <f t="shared" ca="1" si="53"/>
        <v>0</v>
      </c>
      <c r="P94" s="4">
        <f t="shared" ca="1" si="53"/>
        <v>0</v>
      </c>
      <c r="Q94" s="4">
        <f t="shared" ca="1" si="53"/>
        <v>0</v>
      </c>
      <c r="R94" s="4">
        <f t="shared" ca="1" si="53"/>
        <v>0</v>
      </c>
      <c r="S94" s="4">
        <f t="shared" ca="1" si="53"/>
        <v>0</v>
      </c>
      <c r="T94" s="4">
        <f t="shared" ca="1" si="53"/>
        <v>0</v>
      </c>
      <c r="U94" s="4">
        <f t="shared" ca="1" si="53"/>
        <v>0</v>
      </c>
      <c r="V94" s="4">
        <f t="shared" ca="1" si="53"/>
        <v>0</v>
      </c>
      <c r="W94" s="4">
        <f t="shared" ca="1" si="53"/>
        <v>0</v>
      </c>
      <c r="X94" s="4">
        <f t="shared" ca="1" si="53"/>
        <v>0</v>
      </c>
      <c r="Y94" s="4">
        <f t="shared" ca="1" si="53"/>
        <v>0</v>
      </c>
      <c r="Z94" s="4">
        <f t="shared" ca="1" si="53"/>
        <v>0</v>
      </c>
      <c r="AA94" s="4">
        <f t="shared" ca="1" si="53"/>
        <v>0</v>
      </c>
      <c r="AB94" s="4">
        <f t="shared" ca="1" si="53"/>
        <v>0</v>
      </c>
      <c r="AC94" s="4">
        <f t="shared" ca="1" si="53"/>
        <v>0</v>
      </c>
      <c r="AD94" s="4">
        <f t="shared" ca="1" si="53"/>
        <v>0</v>
      </c>
      <c r="AE94" s="4">
        <f t="shared" ca="1" si="53"/>
        <v>0</v>
      </c>
      <c r="AF94" s="4">
        <f t="shared" ca="1" si="53"/>
        <v>0</v>
      </c>
      <c r="AG94" s="4">
        <f t="shared" ca="1" si="53"/>
        <v>0</v>
      </c>
      <c r="AH94" s="4">
        <f t="shared" ca="1" si="53"/>
        <v>0</v>
      </c>
      <c r="AI94" s="4">
        <f t="shared" ca="1" si="53"/>
        <v>0</v>
      </c>
      <c r="AJ94" s="4">
        <f t="shared" ca="1" si="53"/>
        <v>0</v>
      </c>
      <c r="AK94" s="4">
        <f t="shared" ca="1" si="53"/>
        <v>0</v>
      </c>
      <c r="AL94" s="4">
        <f t="shared" ca="1" si="53"/>
        <v>0</v>
      </c>
      <c r="AM94" s="4">
        <f t="shared" ca="1" si="53"/>
        <v>0</v>
      </c>
      <c r="AN94" s="4">
        <f t="shared" ca="1" si="53"/>
        <v>0</v>
      </c>
      <c r="AO94" s="4">
        <f t="shared" ca="1" si="53"/>
        <v>0</v>
      </c>
      <c r="AP94" s="4">
        <f t="shared" ca="1" si="53"/>
        <v>0</v>
      </c>
      <c r="AQ94" s="4">
        <f t="shared" ca="1" si="53"/>
        <v>0</v>
      </c>
      <c r="AR94" s="4">
        <f t="shared" ca="1" si="53"/>
        <v>0</v>
      </c>
      <c r="AS94" s="4">
        <f t="shared" ref="AS94:AU94" ca="1" si="54">AS61</f>
        <v>0</v>
      </c>
      <c r="AT94" s="4">
        <f t="shared" ca="1" si="54"/>
        <v>0</v>
      </c>
      <c r="AU94" s="4">
        <f t="shared" ca="1" si="54"/>
        <v>0</v>
      </c>
      <c r="AV94" s="4">
        <f t="shared" ref="AV94:BE94" ca="1" si="55">AV61</f>
        <v>0</v>
      </c>
      <c r="AW94" s="4">
        <f t="shared" ca="1" si="55"/>
        <v>0</v>
      </c>
      <c r="AX94" s="4">
        <f t="shared" ca="1" si="55"/>
        <v>0</v>
      </c>
      <c r="AY94" s="4">
        <f t="shared" ca="1" si="55"/>
        <v>0</v>
      </c>
      <c r="AZ94" s="4">
        <f t="shared" ca="1" si="55"/>
        <v>0</v>
      </c>
      <c r="BA94" s="4">
        <f t="shared" ca="1" si="55"/>
        <v>0</v>
      </c>
      <c r="BB94" s="4">
        <f t="shared" ca="1" si="55"/>
        <v>0</v>
      </c>
      <c r="BC94" s="4">
        <f t="shared" ca="1" si="55"/>
        <v>0</v>
      </c>
      <c r="BD94" s="4">
        <f t="shared" ca="1" si="55"/>
        <v>0</v>
      </c>
      <c r="BE94" s="4">
        <f t="shared" ca="1" si="55"/>
        <v>0</v>
      </c>
      <c r="BF94" s="4">
        <f t="shared" ca="1" si="46"/>
        <v>7</v>
      </c>
      <c r="BG94" s="4"/>
      <c r="BH94" s="4">
        <f t="shared" ca="1" si="40"/>
        <v>5</v>
      </c>
      <c r="BI94" t="str">
        <f t="shared" ca="1" si="41"/>
        <v/>
      </c>
      <c r="BJ94" t="str">
        <f t="shared" ca="1" si="42"/>
        <v/>
      </c>
    </row>
    <row r="95" spans="1:62" x14ac:dyDescent="0.25">
      <c r="A95">
        <f>A60</f>
        <v>1999</v>
      </c>
      <c r="B95">
        <f t="shared" ref="B95:AR95" ca="1" si="56">B60</f>
        <v>21</v>
      </c>
      <c r="C95" s="4">
        <f t="shared" si="56"/>
        <v>0</v>
      </c>
      <c r="D95" s="4">
        <f t="shared" ca="1" si="56"/>
        <v>0</v>
      </c>
      <c r="E95" s="4">
        <f t="shared" ca="1" si="56"/>
        <v>0</v>
      </c>
      <c r="F95" s="4">
        <f t="shared" ca="1" si="56"/>
        <v>2</v>
      </c>
      <c r="G95" s="4">
        <f t="shared" ca="1" si="56"/>
        <v>0</v>
      </c>
      <c r="H95" s="4">
        <f t="shared" ca="1" si="56"/>
        <v>0</v>
      </c>
      <c r="I95" s="4">
        <f t="shared" ca="1" si="56"/>
        <v>5</v>
      </c>
      <c r="J95" s="4">
        <f t="shared" ca="1" si="56"/>
        <v>0</v>
      </c>
      <c r="K95" s="4">
        <f t="shared" ca="1" si="56"/>
        <v>0</v>
      </c>
      <c r="L95" s="4">
        <f t="shared" ca="1" si="56"/>
        <v>0</v>
      </c>
      <c r="M95" s="4">
        <f t="shared" ca="1" si="56"/>
        <v>0</v>
      </c>
      <c r="N95" s="4">
        <f t="shared" ca="1" si="56"/>
        <v>0</v>
      </c>
      <c r="O95" s="4">
        <f t="shared" ca="1" si="56"/>
        <v>0</v>
      </c>
      <c r="P95" s="4">
        <f t="shared" ca="1" si="56"/>
        <v>0</v>
      </c>
      <c r="Q95" s="4">
        <f t="shared" ca="1" si="56"/>
        <v>0</v>
      </c>
      <c r="R95" s="4">
        <f t="shared" ca="1" si="56"/>
        <v>0</v>
      </c>
      <c r="S95" s="4">
        <f t="shared" ca="1" si="56"/>
        <v>0</v>
      </c>
      <c r="T95" s="4">
        <f t="shared" ca="1" si="56"/>
        <v>0</v>
      </c>
      <c r="U95" s="4">
        <f t="shared" ca="1" si="56"/>
        <v>0</v>
      </c>
      <c r="V95" s="4">
        <f t="shared" ca="1" si="56"/>
        <v>0</v>
      </c>
      <c r="W95" s="4">
        <f t="shared" ca="1" si="56"/>
        <v>0</v>
      </c>
      <c r="X95" s="4">
        <f t="shared" ca="1" si="56"/>
        <v>0</v>
      </c>
      <c r="Y95" s="4">
        <f t="shared" ca="1" si="56"/>
        <v>0</v>
      </c>
      <c r="Z95" s="4">
        <f t="shared" ca="1" si="56"/>
        <v>0</v>
      </c>
      <c r="AA95" s="4">
        <f t="shared" ca="1" si="56"/>
        <v>0</v>
      </c>
      <c r="AB95" s="4">
        <f t="shared" ca="1" si="56"/>
        <v>0</v>
      </c>
      <c r="AC95" s="4">
        <f t="shared" ca="1" si="56"/>
        <v>0</v>
      </c>
      <c r="AD95" s="4">
        <f t="shared" ca="1" si="56"/>
        <v>0</v>
      </c>
      <c r="AE95" s="4">
        <f t="shared" ca="1" si="56"/>
        <v>0</v>
      </c>
      <c r="AF95" s="4">
        <f t="shared" ca="1" si="56"/>
        <v>0</v>
      </c>
      <c r="AG95" s="4">
        <f t="shared" ca="1" si="56"/>
        <v>0</v>
      </c>
      <c r="AH95" s="4">
        <f t="shared" ca="1" si="56"/>
        <v>0</v>
      </c>
      <c r="AI95" s="4">
        <f t="shared" ca="1" si="56"/>
        <v>0</v>
      </c>
      <c r="AJ95" s="4">
        <f t="shared" ca="1" si="56"/>
        <v>0</v>
      </c>
      <c r="AK95" s="4">
        <f t="shared" ca="1" si="56"/>
        <v>0</v>
      </c>
      <c r="AL95" s="4">
        <f t="shared" ca="1" si="56"/>
        <v>0</v>
      </c>
      <c r="AM95" s="4">
        <f t="shared" ca="1" si="56"/>
        <v>0</v>
      </c>
      <c r="AN95" s="4">
        <f t="shared" ca="1" si="56"/>
        <v>0</v>
      </c>
      <c r="AO95" s="4">
        <f t="shared" ca="1" si="56"/>
        <v>0</v>
      </c>
      <c r="AP95" s="4">
        <f t="shared" ca="1" si="56"/>
        <v>0</v>
      </c>
      <c r="AQ95" s="4">
        <f t="shared" ca="1" si="56"/>
        <v>0</v>
      </c>
      <c r="AR95" s="4">
        <f t="shared" ca="1" si="56"/>
        <v>0</v>
      </c>
      <c r="AS95" s="4">
        <f t="shared" ref="AS95:AU95" ca="1" si="57">AS60</f>
        <v>0</v>
      </c>
      <c r="AT95" s="4">
        <f t="shared" ca="1" si="57"/>
        <v>0</v>
      </c>
      <c r="AU95" s="4">
        <f t="shared" ca="1" si="57"/>
        <v>0</v>
      </c>
      <c r="AV95" s="4">
        <f t="shared" ref="AV95:BE95" ca="1" si="58">AV60</f>
        <v>0</v>
      </c>
      <c r="AW95" s="4">
        <f t="shared" ca="1" si="58"/>
        <v>0</v>
      </c>
      <c r="AX95" s="4">
        <f t="shared" ca="1" si="58"/>
        <v>0</v>
      </c>
      <c r="AY95" s="4">
        <f t="shared" ca="1" si="58"/>
        <v>0</v>
      </c>
      <c r="AZ95" s="4">
        <f t="shared" ca="1" si="58"/>
        <v>0</v>
      </c>
      <c r="BA95" s="4">
        <f t="shared" ca="1" si="58"/>
        <v>0</v>
      </c>
      <c r="BB95" s="4">
        <f t="shared" ca="1" si="58"/>
        <v>0</v>
      </c>
      <c r="BC95" s="4">
        <f t="shared" ca="1" si="58"/>
        <v>0</v>
      </c>
      <c r="BD95" s="4">
        <f t="shared" ca="1" si="58"/>
        <v>0</v>
      </c>
      <c r="BE95" s="4">
        <f t="shared" ca="1" si="58"/>
        <v>0</v>
      </c>
      <c r="BF95" s="4">
        <f t="shared" ca="1" si="46"/>
        <v>7</v>
      </c>
      <c r="BG95" s="4"/>
      <c r="BH95" s="4">
        <f t="shared" ca="1" si="40"/>
        <v>5</v>
      </c>
      <c r="BI95" t="str">
        <f t="shared" ca="1" si="41"/>
        <v/>
      </c>
      <c r="BJ95" t="str">
        <f t="shared" ca="1" si="42"/>
        <v/>
      </c>
    </row>
    <row r="96" spans="1:62" x14ac:dyDescent="0.25">
      <c r="A96">
        <f>A59</f>
        <v>1998</v>
      </c>
      <c r="B96">
        <f t="shared" ref="B96:AR96" ca="1" si="59">B59</f>
        <v>22</v>
      </c>
      <c r="C96" s="4">
        <f t="shared" si="59"/>
        <v>0</v>
      </c>
      <c r="D96" s="4">
        <f t="shared" ca="1" si="59"/>
        <v>0</v>
      </c>
      <c r="E96" s="4">
        <f t="shared" ca="1" si="59"/>
        <v>0</v>
      </c>
      <c r="F96" s="4">
        <f t="shared" ca="1" si="59"/>
        <v>0</v>
      </c>
      <c r="G96" s="4">
        <f t="shared" ca="1" si="59"/>
        <v>2</v>
      </c>
      <c r="H96" s="4">
        <f t="shared" ca="1" si="59"/>
        <v>0</v>
      </c>
      <c r="I96" s="4">
        <f t="shared" ca="1" si="59"/>
        <v>0</v>
      </c>
      <c r="J96" s="4">
        <f t="shared" ca="1" si="59"/>
        <v>5</v>
      </c>
      <c r="K96" s="4">
        <f t="shared" ca="1" si="59"/>
        <v>0</v>
      </c>
      <c r="L96" s="4">
        <f t="shared" ca="1" si="59"/>
        <v>0</v>
      </c>
      <c r="M96" s="4">
        <f t="shared" ca="1" si="59"/>
        <v>0</v>
      </c>
      <c r="N96" s="4">
        <f t="shared" ca="1" si="59"/>
        <v>0</v>
      </c>
      <c r="O96" s="4">
        <f t="shared" ca="1" si="59"/>
        <v>0</v>
      </c>
      <c r="P96" s="4">
        <f t="shared" ca="1" si="59"/>
        <v>0</v>
      </c>
      <c r="Q96" s="4">
        <f t="shared" ca="1" si="59"/>
        <v>0</v>
      </c>
      <c r="R96" s="4">
        <f t="shared" ca="1" si="59"/>
        <v>0</v>
      </c>
      <c r="S96" s="4">
        <f t="shared" ca="1" si="59"/>
        <v>0</v>
      </c>
      <c r="T96" s="4">
        <f t="shared" ca="1" si="59"/>
        <v>0</v>
      </c>
      <c r="U96" s="4">
        <f t="shared" ca="1" si="59"/>
        <v>0</v>
      </c>
      <c r="V96" s="4">
        <f t="shared" ca="1" si="59"/>
        <v>0</v>
      </c>
      <c r="W96" s="4">
        <f t="shared" ca="1" si="59"/>
        <v>0</v>
      </c>
      <c r="X96" s="4">
        <f t="shared" ca="1" si="59"/>
        <v>0</v>
      </c>
      <c r="Y96" s="4">
        <f t="shared" ca="1" si="59"/>
        <v>0</v>
      </c>
      <c r="Z96" s="4">
        <f t="shared" ca="1" si="59"/>
        <v>0</v>
      </c>
      <c r="AA96" s="4">
        <f t="shared" ca="1" si="59"/>
        <v>0</v>
      </c>
      <c r="AB96" s="4">
        <f t="shared" ca="1" si="59"/>
        <v>0</v>
      </c>
      <c r="AC96" s="4">
        <f t="shared" ca="1" si="59"/>
        <v>0</v>
      </c>
      <c r="AD96" s="4">
        <f t="shared" ca="1" si="59"/>
        <v>0</v>
      </c>
      <c r="AE96" s="4">
        <f t="shared" ca="1" si="59"/>
        <v>0</v>
      </c>
      <c r="AF96" s="4">
        <f t="shared" ca="1" si="59"/>
        <v>0</v>
      </c>
      <c r="AG96" s="4">
        <f t="shared" ca="1" si="59"/>
        <v>0</v>
      </c>
      <c r="AH96" s="4">
        <f t="shared" ca="1" si="59"/>
        <v>0</v>
      </c>
      <c r="AI96" s="4">
        <f t="shared" ca="1" si="59"/>
        <v>0</v>
      </c>
      <c r="AJ96" s="4">
        <f t="shared" ca="1" si="59"/>
        <v>0</v>
      </c>
      <c r="AK96" s="4">
        <f t="shared" ca="1" si="59"/>
        <v>0</v>
      </c>
      <c r="AL96" s="4">
        <f t="shared" ca="1" si="59"/>
        <v>0</v>
      </c>
      <c r="AM96" s="4">
        <f t="shared" ca="1" si="59"/>
        <v>0</v>
      </c>
      <c r="AN96" s="4">
        <f t="shared" ca="1" si="59"/>
        <v>0</v>
      </c>
      <c r="AO96" s="4">
        <f t="shared" ca="1" si="59"/>
        <v>0</v>
      </c>
      <c r="AP96" s="4">
        <f t="shared" ca="1" si="59"/>
        <v>0</v>
      </c>
      <c r="AQ96" s="4">
        <f t="shared" ca="1" si="59"/>
        <v>0</v>
      </c>
      <c r="AR96" s="4">
        <f t="shared" ca="1" si="59"/>
        <v>0</v>
      </c>
      <c r="AS96" s="4">
        <f t="shared" ref="AS96:AU96" ca="1" si="60">AS59</f>
        <v>0</v>
      </c>
      <c r="AT96" s="4">
        <f t="shared" ca="1" si="60"/>
        <v>0</v>
      </c>
      <c r="AU96" s="4">
        <f t="shared" ca="1" si="60"/>
        <v>0</v>
      </c>
      <c r="AV96" s="4">
        <f t="shared" ref="AV96:BE96" ca="1" si="61">AV59</f>
        <v>0</v>
      </c>
      <c r="AW96" s="4">
        <f t="shared" ca="1" si="61"/>
        <v>0</v>
      </c>
      <c r="AX96" s="4">
        <f t="shared" ca="1" si="61"/>
        <v>0</v>
      </c>
      <c r="AY96" s="4">
        <f t="shared" ca="1" si="61"/>
        <v>0</v>
      </c>
      <c r="AZ96" s="4">
        <f t="shared" ca="1" si="61"/>
        <v>0</v>
      </c>
      <c r="BA96" s="4">
        <f t="shared" ca="1" si="61"/>
        <v>0</v>
      </c>
      <c r="BB96" s="4">
        <f t="shared" ca="1" si="61"/>
        <v>0</v>
      </c>
      <c r="BC96" s="4">
        <f t="shared" ca="1" si="61"/>
        <v>0</v>
      </c>
      <c r="BD96" s="4">
        <f t="shared" ca="1" si="61"/>
        <v>0</v>
      </c>
      <c r="BE96" s="4">
        <f t="shared" ca="1" si="61"/>
        <v>0</v>
      </c>
      <c r="BF96" s="4">
        <f t="shared" ca="1" si="46"/>
        <v>7</v>
      </c>
      <c r="BG96" s="4"/>
      <c r="BH96" s="4">
        <f t="shared" ca="1" si="40"/>
        <v>5</v>
      </c>
      <c r="BI96" t="str">
        <f t="shared" ca="1" si="41"/>
        <v/>
      </c>
      <c r="BJ96" t="str">
        <f t="shared" ca="1" si="42"/>
        <v/>
      </c>
    </row>
    <row r="97" spans="1:62" x14ac:dyDescent="0.25">
      <c r="A97">
        <f>A58</f>
        <v>1997</v>
      </c>
      <c r="B97">
        <f t="shared" ref="B97:AR97" ca="1" si="62">B58</f>
        <v>23</v>
      </c>
      <c r="C97" s="4">
        <f t="shared" si="62"/>
        <v>0</v>
      </c>
      <c r="D97" s="4">
        <f t="shared" ca="1" si="62"/>
        <v>0</v>
      </c>
      <c r="E97" s="4">
        <f t="shared" ca="1" si="62"/>
        <v>0</v>
      </c>
      <c r="F97" s="4">
        <f t="shared" ca="1" si="62"/>
        <v>0</v>
      </c>
      <c r="G97" s="4">
        <f t="shared" ca="1" si="62"/>
        <v>0</v>
      </c>
      <c r="H97" s="4">
        <f t="shared" ca="1" si="62"/>
        <v>2</v>
      </c>
      <c r="I97" s="4">
        <f t="shared" ca="1" si="62"/>
        <v>0</v>
      </c>
      <c r="J97" s="4">
        <f t="shared" ca="1" si="62"/>
        <v>0</v>
      </c>
      <c r="K97" s="4">
        <f t="shared" ca="1" si="62"/>
        <v>5</v>
      </c>
      <c r="L97" s="4">
        <f t="shared" ca="1" si="62"/>
        <v>0</v>
      </c>
      <c r="M97" s="4">
        <f t="shared" ca="1" si="62"/>
        <v>0</v>
      </c>
      <c r="N97" s="4">
        <f t="shared" ca="1" si="62"/>
        <v>0</v>
      </c>
      <c r="O97" s="4">
        <f t="shared" ca="1" si="62"/>
        <v>0</v>
      </c>
      <c r="P97" s="4">
        <f t="shared" ca="1" si="62"/>
        <v>0</v>
      </c>
      <c r="Q97" s="4">
        <f t="shared" ca="1" si="62"/>
        <v>0</v>
      </c>
      <c r="R97" s="4">
        <f t="shared" ca="1" si="62"/>
        <v>0</v>
      </c>
      <c r="S97" s="4">
        <f t="shared" ca="1" si="62"/>
        <v>0</v>
      </c>
      <c r="T97" s="4">
        <f t="shared" ca="1" si="62"/>
        <v>0</v>
      </c>
      <c r="U97" s="4">
        <f t="shared" ca="1" si="62"/>
        <v>0</v>
      </c>
      <c r="V97" s="4">
        <f t="shared" ca="1" si="62"/>
        <v>0</v>
      </c>
      <c r="W97" s="4">
        <f t="shared" ca="1" si="62"/>
        <v>0</v>
      </c>
      <c r="X97" s="4">
        <f t="shared" ca="1" si="62"/>
        <v>0</v>
      </c>
      <c r="Y97" s="4">
        <f t="shared" ca="1" si="62"/>
        <v>0</v>
      </c>
      <c r="Z97" s="4">
        <f t="shared" ca="1" si="62"/>
        <v>0</v>
      </c>
      <c r="AA97" s="4">
        <f t="shared" ca="1" si="62"/>
        <v>0</v>
      </c>
      <c r="AB97" s="4">
        <f t="shared" ca="1" si="62"/>
        <v>0</v>
      </c>
      <c r="AC97" s="4">
        <f t="shared" ca="1" si="62"/>
        <v>0</v>
      </c>
      <c r="AD97" s="4">
        <f t="shared" ca="1" si="62"/>
        <v>0</v>
      </c>
      <c r="AE97" s="4">
        <f t="shared" ca="1" si="62"/>
        <v>0</v>
      </c>
      <c r="AF97" s="4">
        <f t="shared" ca="1" si="62"/>
        <v>0</v>
      </c>
      <c r="AG97" s="4">
        <f t="shared" ca="1" si="62"/>
        <v>0</v>
      </c>
      <c r="AH97" s="4">
        <f t="shared" ca="1" si="62"/>
        <v>0</v>
      </c>
      <c r="AI97" s="4">
        <f t="shared" ca="1" si="62"/>
        <v>0</v>
      </c>
      <c r="AJ97" s="4">
        <f t="shared" ca="1" si="62"/>
        <v>0</v>
      </c>
      <c r="AK97" s="4">
        <f t="shared" ca="1" si="62"/>
        <v>0</v>
      </c>
      <c r="AL97" s="4">
        <f t="shared" ca="1" si="62"/>
        <v>0</v>
      </c>
      <c r="AM97" s="4">
        <f t="shared" ca="1" si="62"/>
        <v>0</v>
      </c>
      <c r="AN97" s="4">
        <f t="shared" ca="1" si="62"/>
        <v>0</v>
      </c>
      <c r="AO97" s="4">
        <f t="shared" ca="1" si="62"/>
        <v>0</v>
      </c>
      <c r="AP97" s="4">
        <f t="shared" ca="1" si="62"/>
        <v>0</v>
      </c>
      <c r="AQ97" s="4">
        <f t="shared" ca="1" si="62"/>
        <v>0</v>
      </c>
      <c r="AR97" s="4">
        <f t="shared" ca="1" si="62"/>
        <v>0</v>
      </c>
      <c r="AS97" s="4">
        <f t="shared" ref="AS97:AU97" ca="1" si="63">AS58</f>
        <v>0</v>
      </c>
      <c r="AT97" s="4">
        <f t="shared" ca="1" si="63"/>
        <v>0</v>
      </c>
      <c r="AU97" s="4">
        <f t="shared" ca="1" si="63"/>
        <v>0</v>
      </c>
      <c r="AV97" s="4">
        <f t="shared" ref="AV97:BE97" ca="1" si="64">AV58</f>
        <v>0</v>
      </c>
      <c r="AW97" s="4">
        <f t="shared" ca="1" si="64"/>
        <v>0</v>
      </c>
      <c r="AX97" s="4">
        <f t="shared" ca="1" si="64"/>
        <v>0</v>
      </c>
      <c r="AY97" s="4">
        <f t="shared" ca="1" si="64"/>
        <v>0</v>
      </c>
      <c r="AZ97" s="4">
        <f t="shared" ca="1" si="64"/>
        <v>0</v>
      </c>
      <c r="BA97" s="4">
        <f t="shared" ca="1" si="64"/>
        <v>0</v>
      </c>
      <c r="BB97" s="4">
        <f t="shared" ca="1" si="64"/>
        <v>0</v>
      </c>
      <c r="BC97" s="4">
        <f t="shared" ca="1" si="64"/>
        <v>0</v>
      </c>
      <c r="BD97" s="4">
        <f t="shared" ca="1" si="64"/>
        <v>0</v>
      </c>
      <c r="BE97" s="4">
        <f t="shared" ca="1" si="64"/>
        <v>0</v>
      </c>
      <c r="BF97" s="4">
        <f t="shared" ca="1" si="46"/>
        <v>7</v>
      </c>
      <c r="BG97" s="4"/>
      <c r="BH97" s="4">
        <f t="shared" ca="1" si="40"/>
        <v>7</v>
      </c>
      <c r="BI97" t="str">
        <f t="shared" ca="1" si="41"/>
        <v/>
      </c>
      <c r="BJ97" t="str">
        <f t="shared" ca="1" si="42"/>
        <v/>
      </c>
    </row>
    <row r="98" spans="1:62" x14ac:dyDescent="0.25">
      <c r="A98">
        <f>A57</f>
        <v>1996</v>
      </c>
      <c r="B98">
        <f t="shared" ref="B98:AR98" ca="1" si="65">B57</f>
        <v>24</v>
      </c>
      <c r="C98" s="4">
        <f t="shared" si="65"/>
        <v>1</v>
      </c>
      <c r="D98" s="4">
        <f t="shared" ca="1" si="65"/>
        <v>0</v>
      </c>
      <c r="E98" s="4">
        <f t="shared" ca="1" si="65"/>
        <v>0</v>
      </c>
      <c r="F98" s="4">
        <f t="shared" ca="1" si="65"/>
        <v>0</v>
      </c>
      <c r="G98" s="4">
        <f t="shared" ca="1" si="65"/>
        <v>0</v>
      </c>
      <c r="H98" s="4">
        <f t="shared" ca="1" si="65"/>
        <v>0</v>
      </c>
      <c r="I98" s="4">
        <f t="shared" ca="1" si="65"/>
        <v>2</v>
      </c>
      <c r="J98" s="4">
        <f t="shared" ca="1" si="65"/>
        <v>0</v>
      </c>
      <c r="K98" s="4">
        <f t="shared" ca="1" si="65"/>
        <v>0</v>
      </c>
      <c r="L98" s="4">
        <f t="shared" ca="1" si="65"/>
        <v>5</v>
      </c>
      <c r="M98" s="4">
        <f t="shared" ca="1" si="65"/>
        <v>0</v>
      </c>
      <c r="N98" s="4">
        <f t="shared" ca="1" si="65"/>
        <v>0</v>
      </c>
      <c r="O98" s="4">
        <f t="shared" ca="1" si="65"/>
        <v>0</v>
      </c>
      <c r="P98" s="4">
        <f t="shared" ca="1" si="65"/>
        <v>0</v>
      </c>
      <c r="Q98" s="4">
        <f t="shared" ca="1" si="65"/>
        <v>0</v>
      </c>
      <c r="R98" s="4">
        <f t="shared" ca="1" si="65"/>
        <v>0</v>
      </c>
      <c r="S98" s="4">
        <f t="shared" ca="1" si="65"/>
        <v>0</v>
      </c>
      <c r="T98" s="4">
        <f t="shared" ca="1" si="65"/>
        <v>0</v>
      </c>
      <c r="U98" s="4">
        <f t="shared" ca="1" si="65"/>
        <v>0</v>
      </c>
      <c r="V98" s="4">
        <f t="shared" ca="1" si="65"/>
        <v>0</v>
      </c>
      <c r="W98" s="4">
        <f t="shared" ca="1" si="65"/>
        <v>0</v>
      </c>
      <c r="X98" s="4">
        <f t="shared" ca="1" si="65"/>
        <v>0</v>
      </c>
      <c r="Y98" s="4">
        <f t="shared" ca="1" si="65"/>
        <v>0</v>
      </c>
      <c r="Z98" s="4">
        <f t="shared" ca="1" si="65"/>
        <v>0</v>
      </c>
      <c r="AA98" s="4">
        <f t="shared" ca="1" si="65"/>
        <v>0</v>
      </c>
      <c r="AB98" s="4">
        <f t="shared" ca="1" si="65"/>
        <v>0</v>
      </c>
      <c r="AC98" s="4">
        <f t="shared" ca="1" si="65"/>
        <v>0</v>
      </c>
      <c r="AD98" s="4">
        <f t="shared" ca="1" si="65"/>
        <v>0</v>
      </c>
      <c r="AE98" s="4">
        <f t="shared" ca="1" si="65"/>
        <v>0</v>
      </c>
      <c r="AF98" s="4">
        <f t="shared" ca="1" si="65"/>
        <v>0</v>
      </c>
      <c r="AG98" s="4">
        <f t="shared" ca="1" si="65"/>
        <v>0</v>
      </c>
      <c r="AH98" s="4">
        <f t="shared" ca="1" si="65"/>
        <v>0</v>
      </c>
      <c r="AI98" s="4">
        <f t="shared" ca="1" si="65"/>
        <v>0</v>
      </c>
      <c r="AJ98" s="4">
        <f t="shared" ca="1" si="65"/>
        <v>0</v>
      </c>
      <c r="AK98" s="4">
        <f t="shared" ca="1" si="65"/>
        <v>0</v>
      </c>
      <c r="AL98" s="4">
        <f t="shared" ca="1" si="65"/>
        <v>0</v>
      </c>
      <c r="AM98" s="4">
        <f t="shared" ca="1" si="65"/>
        <v>0</v>
      </c>
      <c r="AN98" s="4">
        <f t="shared" ca="1" si="65"/>
        <v>0</v>
      </c>
      <c r="AO98" s="4">
        <f t="shared" ca="1" si="65"/>
        <v>0</v>
      </c>
      <c r="AP98" s="4">
        <f t="shared" ca="1" si="65"/>
        <v>0</v>
      </c>
      <c r="AQ98" s="4">
        <f t="shared" ca="1" si="65"/>
        <v>0</v>
      </c>
      <c r="AR98" s="4">
        <f t="shared" ca="1" si="65"/>
        <v>0</v>
      </c>
      <c r="AS98" s="4">
        <f t="shared" ref="AS98:AU98" ca="1" si="66">AS57</f>
        <v>0</v>
      </c>
      <c r="AT98" s="4">
        <f t="shared" ca="1" si="66"/>
        <v>0</v>
      </c>
      <c r="AU98" s="4">
        <f t="shared" ca="1" si="66"/>
        <v>0</v>
      </c>
      <c r="AV98" s="4">
        <f t="shared" ref="AV98:BE98" ca="1" si="67">AV57</f>
        <v>0</v>
      </c>
      <c r="AW98" s="4">
        <f t="shared" ca="1" si="67"/>
        <v>0</v>
      </c>
      <c r="AX98" s="4">
        <f t="shared" ca="1" si="67"/>
        <v>0</v>
      </c>
      <c r="AY98" s="4">
        <f t="shared" ca="1" si="67"/>
        <v>0</v>
      </c>
      <c r="AZ98" s="4">
        <f t="shared" ca="1" si="67"/>
        <v>0</v>
      </c>
      <c r="BA98" s="4">
        <f t="shared" ca="1" si="67"/>
        <v>0</v>
      </c>
      <c r="BB98" s="4">
        <f t="shared" ca="1" si="67"/>
        <v>0</v>
      </c>
      <c r="BC98" s="4">
        <f t="shared" ca="1" si="67"/>
        <v>0</v>
      </c>
      <c r="BD98" s="4">
        <f t="shared" ca="1" si="67"/>
        <v>0</v>
      </c>
      <c r="BE98" s="4">
        <f t="shared" ca="1" si="67"/>
        <v>0</v>
      </c>
      <c r="BF98" s="4">
        <f t="shared" ca="1" si="46"/>
        <v>8</v>
      </c>
      <c r="BG98" s="4"/>
      <c r="BH98" s="4">
        <f t="shared" ca="1" si="40"/>
        <v>7</v>
      </c>
      <c r="BI98" t="str">
        <f t="shared" ca="1" si="41"/>
        <v/>
      </c>
      <c r="BJ98" t="str">
        <f t="shared" ca="1" si="42"/>
        <v/>
      </c>
    </row>
    <row r="99" spans="1:62" x14ac:dyDescent="0.25">
      <c r="A99">
        <f>A56</f>
        <v>1995</v>
      </c>
      <c r="B99">
        <f t="shared" ref="B99:AR99" ca="1" si="68">B56</f>
        <v>25</v>
      </c>
      <c r="C99" s="4">
        <f t="shared" si="68"/>
        <v>5</v>
      </c>
      <c r="D99" s="4">
        <f t="shared" ca="1" si="68"/>
        <v>1</v>
      </c>
      <c r="E99" s="4">
        <f t="shared" ca="1" si="68"/>
        <v>0</v>
      </c>
      <c r="F99" s="4">
        <f t="shared" ca="1" si="68"/>
        <v>0</v>
      </c>
      <c r="G99" s="4">
        <f t="shared" ca="1" si="68"/>
        <v>0</v>
      </c>
      <c r="H99" s="4">
        <f t="shared" ca="1" si="68"/>
        <v>0</v>
      </c>
      <c r="I99" s="4">
        <f t="shared" ca="1" si="68"/>
        <v>0</v>
      </c>
      <c r="J99" s="4">
        <f t="shared" ca="1" si="68"/>
        <v>2</v>
      </c>
      <c r="K99" s="4">
        <f t="shared" ca="1" si="68"/>
        <v>0</v>
      </c>
      <c r="L99" s="4">
        <f t="shared" ca="1" si="68"/>
        <v>0</v>
      </c>
      <c r="M99" s="4">
        <f t="shared" ca="1" si="68"/>
        <v>5</v>
      </c>
      <c r="N99" s="4">
        <f t="shared" ca="1" si="68"/>
        <v>0</v>
      </c>
      <c r="O99" s="4">
        <f t="shared" ca="1" si="68"/>
        <v>0</v>
      </c>
      <c r="P99" s="4">
        <f t="shared" ca="1" si="68"/>
        <v>0</v>
      </c>
      <c r="Q99" s="4">
        <f t="shared" ca="1" si="68"/>
        <v>0</v>
      </c>
      <c r="R99" s="4">
        <f t="shared" ca="1" si="68"/>
        <v>0</v>
      </c>
      <c r="S99" s="4">
        <f t="shared" ca="1" si="68"/>
        <v>0</v>
      </c>
      <c r="T99" s="4">
        <f t="shared" ca="1" si="68"/>
        <v>0</v>
      </c>
      <c r="U99" s="4">
        <f t="shared" ca="1" si="68"/>
        <v>0</v>
      </c>
      <c r="V99" s="4">
        <f t="shared" ca="1" si="68"/>
        <v>0</v>
      </c>
      <c r="W99" s="4">
        <f t="shared" ca="1" si="68"/>
        <v>0</v>
      </c>
      <c r="X99" s="4">
        <f t="shared" ca="1" si="68"/>
        <v>0</v>
      </c>
      <c r="Y99" s="4">
        <f t="shared" ca="1" si="68"/>
        <v>0</v>
      </c>
      <c r="Z99" s="4">
        <f t="shared" ca="1" si="68"/>
        <v>0</v>
      </c>
      <c r="AA99" s="4">
        <f t="shared" ca="1" si="68"/>
        <v>0</v>
      </c>
      <c r="AB99" s="4">
        <f t="shared" ca="1" si="68"/>
        <v>0</v>
      </c>
      <c r="AC99" s="4">
        <f t="shared" ca="1" si="68"/>
        <v>0</v>
      </c>
      <c r="AD99" s="4">
        <f t="shared" ca="1" si="68"/>
        <v>0</v>
      </c>
      <c r="AE99" s="4">
        <f t="shared" ca="1" si="68"/>
        <v>0</v>
      </c>
      <c r="AF99" s="4">
        <f t="shared" ca="1" si="68"/>
        <v>0</v>
      </c>
      <c r="AG99" s="4">
        <f t="shared" ca="1" si="68"/>
        <v>0</v>
      </c>
      <c r="AH99" s="4">
        <f t="shared" ca="1" si="68"/>
        <v>0</v>
      </c>
      <c r="AI99" s="4">
        <f t="shared" ca="1" si="68"/>
        <v>0</v>
      </c>
      <c r="AJ99" s="4">
        <f t="shared" ca="1" si="68"/>
        <v>0</v>
      </c>
      <c r="AK99" s="4">
        <f t="shared" ca="1" si="68"/>
        <v>0</v>
      </c>
      <c r="AL99" s="4">
        <f t="shared" ca="1" si="68"/>
        <v>0</v>
      </c>
      <c r="AM99" s="4">
        <f t="shared" ca="1" si="68"/>
        <v>0</v>
      </c>
      <c r="AN99" s="4">
        <f t="shared" ca="1" si="68"/>
        <v>0</v>
      </c>
      <c r="AO99" s="4">
        <f t="shared" ca="1" si="68"/>
        <v>0</v>
      </c>
      <c r="AP99" s="4">
        <f t="shared" ca="1" si="68"/>
        <v>0</v>
      </c>
      <c r="AQ99" s="4">
        <f t="shared" ca="1" si="68"/>
        <v>0</v>
      </c>
      <c r="AR99" s="4">
        <f t="shared" ca="1" si="68"/>
        <v>0</v>
      </c>
      <c r="AS99" s="4">
        <f t="shared" ref="AS99:AU99" ca="1" si="69">AS56</f>
        <v>0</v>
      </c>
      <c r="AT99" s="4">
        <f t="shared" ca="1" si="69"/>
        <v>0</v>
      </c>
      <c r="AU99" s="4">
        <f t="shared" ca="1" si="69"/>
        <v>0</v>
      </c>
      <c r="AV99" s="4">
        <f t="shared" ref="AV99:BE99" ca="1" si="70">AV56</f>
        <v>0</v>
      </c>
      <c r="AW99" s="4">
        <f t="shared" ca="1" si="70"/>
        <v>0</v>
      </c>
      <c r="AX99" s="4">
        <f t="shared" ca="1" si="70"/>
        <v>0</v>
      </c>
      <c r="AY99" s="4">
        <f t="shared" ca="1" si="70"/>
        <v>0</v>
      </c>
      <c r="AZ99" s="4">
        <f t="shared" ca="1" si="70"/>
        <v>0</v>
      </c>
      <c r="BA99" s="4">
        <f t="shared" ca="1" si="70"/>
        <v>0</v>
      </c>
      <c r="BB99" s="4">
        <f t="shared" ca="1" si="70"/>
        <v>0</v>
      </c>
      <c r="BC99" s="4">
        <f t="shared" ca="1" si="70"/>
        <v>0</v>
      </c>
      <c r="BD99" s="4">
        <f t="shared" ca="1" si="70"/>
        <v>0</v>
      </c>
      <c r="BE99" s="4">
        <f t="shared" ca="1" si="70"/>
        <v>0</v>
      </c>
      <c r="BF99" s="4">
        <f t="shared" ca="1" si="46"/>
        <v>13</v>
      </c>
      <c r="BG99" s="4"/>
      <c r="BH99" s="4">
        <f t="shared" ca="1" si="40"/>
        <v>7</v>
      </c>
      <c r="BI99" t="str">
        <f t="shared" ca="1" si="41"/>
        <v/>
      </c>
      <c r="BJ99" t="str">
        <f t="shared" ca="1" si="42"/>
        <v/>
      </c>
    </row>
    <row r="100" spans="1:62" x14ac:dyDescent="0.25">
      <c r="A100">
        <f>A55</f>
        <v>1994</v>
      </c>
      <c r="B100">
        <f t="shared" ref="B100:AR100" ca="1" si="71">B55</f>
        <v>26</v>
      </c>
      <c r="C100" s="4">
        <f t="shared" si="71"/>
        <v>0</v>
      </c>
      <c r="D100" s="4">
        <f t="shared" ca="1" si="71"/>
        <v>5</v>
      </c>
      <c r="E100" s="4">
        <f t="shared" ca="1" si="71"/>
        <v>1</v>
      </c>
      <c r="F100" s="4">
        <f t="shared" ca="1" si="71"/>
        <v>0</v>
      </c>
      <c r="G100" s="4">
        <f t="shared" ca="1" si="71"/>
        <v>0</v>
      </c>
      <c r="H100" s="4">
        <f t="shared" ca="1" si="71"/>
        <v>0</v>
      </c>
      <c r="I100" s="4">
        <f t="shared" ca="1" si="71"/>
        <v>0</v>
      </c>
      <c r="J100" s="4">
        <f t="shared" ca="1" si="71"/>
        <v>0</v>
      </c>
      <c r="K100" s="4">
        <f t="shared" ca="1" si="71"/>
        <v>2</v>
      </c>
      <c r="L100" s="4">
        <f t="shared" ca="1" si="71"/>
        <v>0</v>
      </c>
      <c r="M100" s="4">
        <f t="shared" ca="1" si="71"/>
        <v>0</v>
      </c>
      <c r="N100" s="4">
        <f t="shared" ca="1" si="71"/>
        <v>5</v>
      </c>
      <c r="O100" s="4">
        <f t="shared" ca="1" si="71"/>
        <v>0</v>
      </c>
      <c r="P100" s="4">
        <f t="shared" ca="1" si="71"/>
        <v>0</v>
      </c>
      <c r="Q100" s="4">
        <f t="shared" ca="1" si="71"/>
        <v>0</v>
      </c>
      <c r="R100" s="4">
        <f t="shared" ca="1" si="71"/>
        <v>0</v>
      </c>
      <c r="S100" s="4">
        <f t="shared" ca="1" si="71"/>
        <v>0</v>
      </c>
      <c r="T100" s="4">
        <f t="shared" ca="1" si="71"/>
        <v>0</v>
      </c>
      <c r="U100" s="4">
        <f t="shared" ca="1" si="71"/>
        <v>0</v>
      </c>
      <c r="V100" s="4">
        <f t="shared" ca="1" si="71"/>
        <v>0</v>
      </c>
      <c r="W100" s="4">
        <f t="shared" ca="1" si="71"/>
        <v>0</v>
      </c>
      <c r="X100" s="4">
        <f t="shared" ca="1" si="71"/>
        <v>0</v>
      </c>
      <c r="Y100" s="4">
        <f t="shared" ca="1" si="71"/>
        <v>0</v>
      </c>
      <c r="Z100" s="4">
        <f t="shared" ca="1" si="71"/>
        <v>0</v>
      </c>
      <c r="AA100" s="4">
        <f t="shared" ca="1" si="71"/>
        <v>0</v>
      </c>
      <c r="AB100" s="4">
        <f t="shared" ca="1" si="71"/>
        <v>0</v>
      </c>
      <c r="AC100" s="4">
        <f t="shared" ca="1" si="71"/>
        <v>0</v>
      </c>
      <c r="AD100" s="4">
        <f t="shared" ca="1" si="71"/>
        <v>0</v>
      </c>
      <c r="AE100" s="4">
        <f t="shared" ca="1" si="71"/>
        <v>0</v>
      </c>
      <c r="AF100" s="4">
        <f t="shared" ca="1" si="71"/>
        <v>0</v>
      </c>
      <c r="AG100" s="4">
        <f t="shared" ca="1" si="71"/>
        <v>0</v>
      </c>
      <c r="AH100" s="4">
        <f t="shared" ca="1" si="71"/>
        <v>0</v>
      </c>
      <c r="AI100" s="4">
        <f t="shared" ca="1" si="71"/>
        <v>0</v>
      </c>
      <c r="AJ100" s="4">
        <f t="shared" ca="1" si="71"/>
        <v>0</v>
      </c>
      <c r="AK100" s="4">
        <f t="shared" ca="1" si="71"/>
        <v>0</v>
      </c>
      <c r="AL100" s="4">
        <f t="shared" ca="1" si="71"/>
        <v>0</v>
      </c>
      <c r="AM100" s="4">
        <f t="shared" ca="1" si="71"/>
        <v>0</v>
      </c>
      <c r="AN100" s="4">
        <f t="shared" ca="1" si="71"/>
        <v>0</v>
      </c>
      <c r="AO100" s="4">
        <f t="shared" ca="1" si="71"/>
        <v>0</v>
      </c>
      <c r="AP100" s="4">
        <f t="shared" ca="1" si="71"/>
        <v>0</v>
      </c>
      <c r="AQ100" s="4">
        <f t="shared" ca="1" si="71"/>
        <v>0</v>
      </c>
      <c r="AR100" s="4">
        <f t="shared" ca="1" si="71"/>
        <v>0</v>
      </c>
      <c r="AS100" s="4">
        <f t="shared" ref="AS100:AU100" ca="1" si="72">AS55</f>
        <v>0</v>
      </c>
      <c r="AT100" s="4">
        <f t="shared" ca="1" si="72"/>
        <v>0</v>
      </c>
      <c r="AU100" s="4">
        <f t="shared" ca="1" si="72"/>
        <v>0</v>
      </c>
      <c r="AV100" s="4">
        <f t="shared" ref="AV100:BE100" ca="1" si="73">AV55</f>
        <v>0</v>
      </c>
      <c r="AW100" s="4">
        <f t="shared" ca="1" si="73"/>
        <v>0</v>
      </c>
      <c r="AX100" s="4">
        <f t="shared" ca="1" si="73"/>
        <v>0</v>
      </c>
      <c r="AY100" s="4">
        <f t="shared" ca="1" si="73"/>
        <v>0</v>
      </c>
      <c r="AZ100" s="4">
        <f t="shared" ca="1" si="73"/>
        <v>0</v>
      </c>
      <c r="BA100" s="4">
        <f t="shared" ca="1" si="73"/>
        <v>0</v>
      </c>
      <c r="BB100" s="4">
        <f t="shared" ca="1" si="73"/>
        <v>0</v>
      </c>
      <c r="BC100" s="4">
        <f t="shared" ca="1" si="73"/>
        <v>0</v>
      </c>
      <c r="BD100" s="4">
        <f t="shared" ca="1" si="73"/>
        <v>0</v>
      </c>
      <c r="BE100" s="4">
        <f t="shared" ca="1" si="73"/>
        <v>0</v>
      </c>
      <c r="BF100" s="4">
        <f t="shared" ca="1" si="46"/>
        <v>13</v>
      </c>
      <c r="BG100" s="4"/>
      <c r="BH100" s="4">
        <f t="shared" ca="1" si="40"/>
        <v>7</v>
      </c>
      <c r="BI100" t="str">
        <f t="shared" ca="1" si="41"/>
        <v/>
      </c>
      <c r="BJ100" t="str">
        <f t="shared" ca="1" si="42"/>
        <v/>
      </c>
    </row>
    <row r="101" spans="1:62" x14ac:dyDescent="0.25">
      <c r="A101">
        <f>A54</f>
        <v>1993</v>
      </c>
      <c r="B101">
        <f t="shared" ref="B101:AR101" ca="1" si="74">B54</f>
        <v>27</v>
      </c>
      <c r="C101" s="4">
        <f t="shared" si="74"/>
        <v>0</v>
      </c>
      <c r="D101" s="4">
        <f t="shared" ca="1" si="74"/>
        <v>0</v>
      </c>
      <c r="E101" s="4">
        <f t="shared" ca="1" si="74"/>
        <v>5</v>
      </c>
      <c r="F101" s="4">
        <f t="shared" ca="1" si="74"/>
        <v>1</v>
      </c>
      <c r="G101" s="4">
        <f t="shared" ca="1" si="74"/>
        <v>0</v>
      </c>
      <c r="H101" s="4">
        <f t="shared" ca="1" si="74"/>
        <v>0</v>
      </c>
      <c r="I101" s="4">
        <f t="shared" ca="1" si="74"/>
        <v>0</v>
      </c>
      <c r="J101" s="4">
        <f t="shared" ca="1" si="74"/>
        <v>0</v>
      </c>
      <c r="K101" s="4">
        <f t="shared" ca="1" si="74"/>
        <v>0</v>
      </c>
      <c r="L101" s="4">
        <f t="shared" ca="1" si="74"/>
        <v>2</v>
      </c>
      <c r="M101" s="4">
        <f t="shared" ca="1" si="74"/>
        <v>0</v>
      </c>
      <c r="N101" s="4">
        <f t="shared" ca="1" si="74"/>
        <v>0</v>
      </c>
      <c r="O101" s="4">
        <f t="shared" ca="1" si="74"/>
        <v>5</v>
      </c>
      <c r="P101" s="4">
        <f t="shared" ca="1" si="74"/>
        <v>0</v>
      </c>
      <c r="Q101" s="4">
        <f t="shared" ca="1" si="74"/>
        <v>0</v>
      </c>
      <c r="R101" s="4">
        <f t="shared" ca="1" si="74"/>
        <v>0</v>
      </c>
      <c r="S101" s="4">
        <f t="shared" ca="1" si="74"/>
        <v>0</v>
      </c>
      <c r="T101" s="4">
        <f t="shared" ca="1" si="74"/>
        <v>0</v>
      </c>
      <c r="U101" s="4">
        <f t="shared" ca="1" si="74"/>
        <v>0</v>
      </c>
      <c r="V101" s="4">
        <f t="shared" ca="1" si="74"/>
        <v>0</v>
      </c>
      <c r="W101" s="4">
        <f t="shared" ca="1" si="74"/>
        <v>0</v>
      </c>
      <c r="X101" s="4">
        <f t="shared" ca="1" si="74"/>
        <v>0</v>
      </c>
      <c r="Y101" s="4">
        <f t="shared" ca="1" si="74"/>
        <v>0</v>
      </c>
      <c r="Z101" s="4">
        <f t="shared" ca="1" si="74"/>
        <v>0</v>
      </c>
      <c r="AA101" s="4">
        <f t="shared" ca="1" si="74"/>
        <v>0</v>
      </c>
      <c r="AB101" s="4">
        <f t="shared" ca="1" si="74"/>
        <v>0</v>
      </c>
      <c r="AC101" s="4">
        <f t="shared" ca="1" si="74"/>
        <v>0</v>
      </c>
      <c r="AD101" s="4">
        <f t="shared" ca="1" si="74"/>
        <v>0</v>
      </c>
      <c r="AE101" s="4">
        <f t="shared" ca="1" si="74"/>
        <v>0</v>
      </c>
      <c r="AF101" s="4">
        <f t="shared" ca="1" si="74"/>
        <v>0</v>
      </c>
      <c r="AG101" s="4">
        <f t="shared" ca="1" si="74"/>
        <v>0</v>
      </c>
      <c r="AH101" s="4">
        <f t="shared" ca="1" si="74"/>
        <v>0</v>
      </c>
      <c r="AI101" s="4">
        <f t="shared" ca="1" si="74"/>
        <v>0</v>
      </c>
      <c r="AJ101" s="4">
        <f t="shared" ca="1" si="74"/>
        <v>0</v>
      </c>
      <c r="AK101" s="4">
        <f t="shared" ca="1" si="74"/>
        <v>0</v>
      </c>
      <c r="AL101" s="4">
        <f t="shared" ca="1" si="74"/>
        <v>0</v>
      </c>
      <c r="AM101" s="4">
        <f t="shared" ca="1" si="74"/>
        <v>0</v>
      </c>
      <c r="AN101" s="4">
        <f t="shared" ca="1" si="74"/>
        <v>0</v>
      </c>
      <c r="AO101" s="4">
        <f t="shared" ca="1" si="74"/>
        <v>0</v>
      </c>
      <c r="AP101" s="4">
        <f t="shared" ca="1" si="74"/>
        <v>0</v>
      </c>
      <c r="AQ101" s="4">
        <f t="shared" ca="1" si="74"/>
        <v>0</v>
      </c>
      <c r="AR101" s="4">
        <f t="shared" ca="1" si="74"/>
        <v>0</v>
      </c>
      <c r="AS101" s="4">
        <f t="shared" ref="AS101:AU101" ca="1" si="75">AS54</f>
        <v>0</v>
      </c>
      <c r="AT101" s="4">
        <f t="shared" ca="1" si="75"/>
        <v>0</v>
      </c>
      <c r="AU101" s="4">
        <f t="shared" ca="1" si="75"/>
        <v>0</v>
      </c>
      <c r="AV101" s="4">
        <f t="shared" ref="AV101:BE101" ca="1" si="76">AV54</f>
        <v>0</v>
      </c>
      <c r="AW101" s="4">
        <f t="shared" ca="1" si="76"/>
        <v>0</v>
      </c>
      <c r="AX101" s="4">
        <f t="shared" ca="1" si="76"/>
        <v>0</v>
      </c>
      <c r="AY101" s="4">
        <f t="shared" ca="1" si="76"/>
        <v>0</v>
      </c>
      <c r="AZ101" s="4">
        <f t="shared" ca="1" si="76"/>
        <v>0</v>
      </c>
      <c r="BA101" s="4">
        <f t="shared" ca="1" si="76"/>
        <v>0</v>
      </c>
      <c r="BB101" s="4">
        <f t="shared" ca="1" si="76"/>
        <v>0</v>
      </c>
      <c r="BC101" s="4">
        <f t="shared" ca="1" si="76"/>
        <v>0</v>
      </c>
      <c r="BD101" s="4">
        <f t="shared" ca="1" si="76"/>
        <v>0</v>
      </c>
      <c r="BE101" s="4">
        <f t="shared" ca="1" si="76"/>
        <v>0</v>
      </c>
      <c r="BF101" s="4">
        <f t="shared" ca="1" si="46"/>
        <v>13</v>
      </c>
      <c r="BG101" s="4"/>
      <c r="BH101" s="4">
        <f t="shared" ca="1" si="40"/>
        <v>7</v>
      </c>
      <c r="BI101" t="str">
        <f t="shared" ca="1" si="41"/>
        <v/>
      </c>
      <c r="BJ101" t="str">
        <f t="shared" ca="1" si="42"/>
        <v/>
      </c>
    </row>
    <row r="102" spans="1:62" x14ac:dyDescent="0.25">
      <c r="A102">
        <f>A53</f>
        <v>1992</v>
      </c>
      <c r="B102">
        <f t="shared" ref="B102:AR102" ca="1" si="77">B53</f>
        <v>28</v>
      </c>
      <c r="C102" s="4">
        <f t="shared" si="77"/>
        <v>0</v>
      </c>
      <c r="D102" s="4">
        <f t="shared" ca="1" si="77"/>
        <v>0</v>
      </c>
      <c r="E102" s="4">
        <f t="shared" ca="1" si="77"/>
        <v>0</v>
      </c>
      <c r="F102" s="4">
        <f t="shared" ca="1" si="77"/>
        <v>5</v>
      </c>
      <c r="G102" s="4">
        <f t="shared" ca="1" si="77"/>
        <v>1</v>
      </c>
      <c r="H102" s="4">
        <f t="shared" ca="1" si="77"/>
        <v>0</v>
      </c>
      <c r="I102" s="4">
        <f t="shared" ca="1" si="77"/>
        <v>0</v>
      </c>
      <c r="J102" s="4">
        <f t="shared" ca="1" si="77"/>
        <v>0</v>
      </c>
      <c r="K102" s="4">
        <f t="shared" ca="1" si="77"/>
        <v>0</v>
      </c>
      <c r="L102" s="4">
        <f t="shared" ca="1" si="77"/>
        <v>0</v>
      </c>
      <c r="M102" s="4">
        <f t="shared" ca="1" si="77"/>
        <v>2</v>
      </c>
      <c r="N102" s="4">
        <f t="shared" ca="1" si="77"/>
        <v>0</v>
      </c>
      <c r="O102" s="4">
        <f t="shared" ca="1" si="77"/>
        <v>0</v>
      </c>
      <c r="P102" s="4">
        <f t="shared" ca="1" si="77"/>
        <v>5</v>
      </c>
      <c r="Q102" s="4">
        <f t="shared" ca="1" si="77"/>
        <v>0</v>
      </c>
      <c r="R102" s="4">
        <f t="shared" ca="1" si="77"/>
        <v>0</v>
      </c>
      <c r="S102" s="4">
        <f t="shared" ca="1" si="77"/>
        <v>0</v>
      </c>
      <c r="T102" s="4">
        <f t="shared" ca="1" si="77"/>
        <v>0</v>
      </c>
      <c r="U102" s="4">
        <f t="shared" ca="1" si="77"/>
        <v>0</v>
      </c>
      <c r="V102" s="4">
        <f t="shared" ca="1" si="77"/>
        <v>0</v>
      </c>
      <c r="W102" s="4">
        <f t="shared" ca="1" si="77"/>
        <v>0</v>
      </c>
      <c r="X102" s="4">
        <f t="shared" ca="1" si="77"/>
        <v>0</v>
      </c>
      <c r="Y102" s="4">
        <f t="shared" ca="1" si="77"/>
        <v>0</v>
      </c>
      <c r="Z102" s="4">
        <f t="shared" ca="1" si="77"/>
        <v>0</v>
      </c>
      <c r="AA102" s="4">
        <f t="shared" ca="1" si="77"/>
        <v>0</v>
      </c>
      <c r="AB102" s="4">
        <f t="shared" ca="1" si="77"/>
        <v>0</v>
      </c>
      <c r="AC102" s="4">
        <f t="shared" ca="1" si="77"/>
        <v>0</v>
      </c>
      <c r="AD102" s="4">
        <f t="shared" ca="1" si="77"/>
        <v>0</v>
      </c>
      <c r="AE102" s="4">
        <f t="shared" ca="1" si="77"/>
        <v>0</v>
      </c>
      <c r="AF102" s="4">
        <f t="shared" ca="1" si="77"/>
        <v>0</v>
      </c>
      <c r="AG102" s="4">
        <f t="shared" ca="1" si="77"/>
        <v>0</v>
      </c>
      <c r="AH102" s="4">
        <f t="shared" ca="1" si="77"/>
        <v>0</v>
      </c>
      <c r="AI102" s="4">
        <f t="shared" ca="1" si="77"/>
        <v>0</v>
      </c>
      <c r="AJ102" s="4">
        <f t="shared" ca="1" si="77"/>
        <v>0</v>
      </c>
      <c r="AK102" s="4">
        <f t="shared" ca="1" si="77"/>
        <v>0</v>
      </c>
      <c r="AL102" s="4">
        <f t="shared" ca="1" si="77"/>
        <v>0</v>
      </c>
      <c r="AM102" s="4">
        <f t="shared" ca="1" si="77"/>
        <v>0</v>
      </c>
      <c r="AN102" s="4">
        <f t="shared" ca="1" si="77"/>
        <v>0</v>
      </c>
      <c r="AO102" s="4">
        <f t="shared" ca="1" si="77"/>
        <v>0</v>
      </c>
      <c r="AP102" s="4">
        <f t="shared" ca="1" si="77"/>
        <v>0</v>
      </c>
      <c r="AQ102" s="4">
        <f t="shared" ca="1" si="77"/>
        <v>0</v>
      </c>
      <c r="AR102" s="4">
        <f t="shared" ca="1" si="77"/>
        <v>0</v>
      </c>
      <c r="AS102" s="4">
        <f t="shared" ref="AS102:AU102" ca="1" si="78">AS53</f>
        <v>0</v>
      </c>
      <c r="AT102" s="4">
        <f t="shared" ca="1" si="78"/>
        <v>0</v>
      </c>
      <c r="AU102" s="4">
        <f t="shared" ca="1" si="78"/>
        <v>0</v>
      </c>
      <c r="AV102" s="4">
        <f t="shared" ref="AV102:BE102" ca="1" si="79">AV53</f>
        <v>0</v>
      </c>
      <c r="AW102" s="4">
        <f t="shared" ca="1" si="79"/>
        <v>0</v>
      </c>
      <c r="AX102" s="4">
        <f t="shared" ca="1" si="79"/>
        <v>0</v>
      </c>
      <c r="AY102" s="4">
        <f t="shared" ca="1" si="79"/>
        <v>0</v>
      </c>
      <c r="AZ102" s="4">
        <f t="shared" ca="1" si="79"/>
        <v>0</v>
      </c>
      <c r="BA102" s="4">
        <f t="shared" ca="1" si="79"/>
        <v>0</v>
      </c>
      <c r="BB102" s="4">
        <f t="shared" ca="1" si="79"/>
        <v>0</v>
      </c>
      <c r="BC102" s="4">
        <f t="shared" ca="1" si="79"/>
        <v>0</v>
      </c>
      <c r="BD102" s="4">
        <f t="shared" ca="1" si="79"/>
        <v>0</v>
      </c>
      <c r="BE102" s="4">
        <f t="shared" ca="1" si="79"/>
        <v>0</v>
      </c>
      <c r="BF102" s="4">
        <f t="shared" ca="1" si="46"/>
        <v>13</v>
      </c>
      <c r="BG102" s="4"/>
      <c r="BH102" s="4">
        <f t="shared" ca="1" si="40"/>
        <v>7</v>
      </c>
      <c r="BI102" t="str">
        <f t="shared" ca="1" si="41"/>
        <v/>
      </c>
      <c r="BJ102" t="str">
        <f t="shared" ca="1" si="42"/>
        <v/>
      </c>
    </row>
    <row r="103" spans="1:62" x14ac:dyDescent="0.25">
      <c r="A103">
        <f>A52</f>
        <v>1991</v>
      </c>
      <c r="B103">
        <f t="shared" ref="B103:AR103" ca="1" si="80">B52</f>
        <v>29</v>
      </c>
      <c r="C103" s="4">
        <f t="shared" si="80"/>
        <v>0</v>
      </c>
      <c r="D103" s="4">
        <f t="shared" ca="1" si="80"/>
        <v>0</v>
      </c>
      <c r="E103" s="4">
        <f t="shared" ca="1" si="80"/>
        <v>0</v>
      </c>
      <c r="F103" s="4">
        <f t="shared" ca="1" si="80"/>
        <v>0</v>
      </c>
      <c r="G103" s="4">
        <f t="shared" ca="1" si="80"/>
        <v>5</v>
      </c>
      <c r="H103" s="4">
        <f t="shared" ca="1" si="80"/>
        <v>1</v>
      </c>
      <c r="I103" s="4">
        <f t="shared" ca="1" si="80"/>
        <v>0</v>
      </c>
      <c r="J103" s="4">
        <f t="shared" ca="1" si="80"/>
        <v>0</v>
      </c>
      <c r="K103" s="4">
        <f t="shared" ca="1" si="80"/>
        <v>0</v>
      </c>
      <c r="L103" s="4">
        <f t="shared" ca="1" si="80"/>
        <v>0</v>
      </c>
      <c r="M103" s="4">
        <f t="shared" ca="1" si="80"/>
        <v>0</v>
      </c>
      <c r="N103" s="4">
        <f t="shared" ca="1" si="80"/>
        <v>2</v>
      </c>
      <c r="O103" s="4">
        <f t="shared" ca="1" si="80"/>
        <v>0</v>
      </c>
      <c r="P103" s="4">
        <f t="shared" ca="1" si="80"/>
        <v>0</v>
      </c>
      <c r="Q103" s="4">
        <f t="shared" ca="1" si="80"/>
        <v>5</v>
      </c>
      <c r="R103" s="4">
        <f t="shared" ca="1" si="80"/>
        <v>0</v>
      </c>
      <c r="S103" s="4">
        <f t="shared" ca="1" si="80"/>
        <v>0</v>
      </c>
      <c r="T103" s="4">
        <f t="shared" ca="1" si="80"/>
        <v>0</v>
      </c>
      <c r="U103" s="4">
        <f t="shared" ca="1" si="80"/>
        <v>0</v>
      </c>
      <c r="V103" s="4">
        <f t="shared" ca="1" si="80"/>
        <v>0</v>
      </c>
      <c r="W103" s="4">
        <f t="shared" ca="1" si="80"/>
        <v>0</v>
      </c>
      <c r="X103" s="4">
        <f t="shared" ca="1" si="80"/>
        <v>0</v>
      </c>
      <c r="Y103" s="4">
        <f t="shared" ca="1" si="80"/>
        <v>0</v>
      </c>
      <c r="Z103" s="4">
        <f t="shared" ca="1" si="80"/>
        <v>0</v>
      </c>
      <c r="AA103" s="4">
        <f t="shared" ca="1" si="80"/>
        <v>0</v>
      </c>
      <c r="AB103" s="4">
        <f t="shared" ca="1" si="80"/>
        <v>0</v>
      </c>
      <c r="AC103" s="4">
        <f t="shared" ca="1" si="80"/>
        <v>0</v>
      </c>
      <c r="AD103" s="4">
        <f t="shared" ca="1" si="80"/>
        <v>0</v>
      </c>
      <c r="AE103" s="4">
        <f t="shared" ca="1" si="80"/>
        <v>0</v>
      </c>
      <c r="AF103" s="4">
        <f t="shared" ca="1" si="80"/>
        <v>0</v>
      </c>
      <c r="AG103" s="4">
        <f t="shared" ca="1" si="80"/>
        <v>0</v>
      </c>
      <c r="AH103" s="4">
        <f t="shared" ca="1" si="80"/>
        <v>0</v>
      </c>
      <c r="AI103" s="4">
        <f t="shared" ca="1" si="80"/>
        <v>0</v>
      </c>
      <c r="AJ103" s="4">
        <f t="shared" ca="1" si="80"/>
        <v>0</v>
      </c>
      <c r="AK103" s="4">
        <f t="shared" ca="1" si="80"/>
        <v>0</v>
      </c>
      <c r="AL103" s="4">
        <f t="shared" ca="1" si="80"/>
        <v>0</v>
      </c>
      <c r="AM103" s="4">
        <f t="shared" ca="1" si="80"/>
        <v>0</v>
      </c>
      <c r="AN103" s="4">
        <f t="shared" ca="1" si="80"/>
        <v>0</v>
      </c>
      <c r="AO103" s="4">
        <f t="shared" ca="1" si="80"/>
        <v>0</v>
      </c>
      <c r="AP103" s="4">
        <f t="shared" ca="1" si="80"/>
        <v>0</v>
      </c>
      <c r="AQ103" s="4">
        <f t="shared" ca="1" si="80"/>
        <v>0</v>
      </c>
      <c r="AR103" s="4">
        <f t="shared" ca="1" si="80"/>
        <v>0</v>
      </c>
      <c r="AS103" s="4">
        <f t="shared" ref="AS103:AU103" ca="1" si="81">AS52</f>
        <v>0</v>
      </c>
      <c r="AT103" s="4">
        <f t="shared" ca="1" si="81"/>
        <v>0</v>
      </c>
      <c r="AU103" s="4">
        <f t="shared" ca="1" si="81"/>
        <v>0</v>
      </c>
      <c r="AV103" s="4">
        <f t="shared" ref="AV103:BE103" ca="1" si="82">AV52</f>
        <v>0</v>
      </c>
      <c r="AW103" s="4">
        <f t="shared" ca="1" si="82"/>
        <v>0</v>
      </c>
      <c r="AX103" s="4">
        <f t="shared" ca="1" si="82"/>
        <v>0</v>
      </c>
      <c r="AY103" s="4">
        <f t="shared" ca="1" si="82"/>
        <v>0</v>
      </c>
      <c r="AZ103" s="4">
        <f t="shared" ca="1" si="82"/>
        <v>0</v>
      </c>
      <c r="BA103" s="4">
        <f t="shared" ca="1" si="82"/>
        <v>0</v>
      </c>
      <c r="BB103" s="4">
        <f t="shared" ca="1" si="82"/>
        <v>0</v>
      </c>
      <c r="BC103" s="4">
        <f t="shared" ca="1" si="82"/>
        <v>0</v>
      </c>
      <c r="BD103" s="4">
        <f t="shared" ca="1" si="82"/>
        <v>0</v>
      </c>
      <c r="BE103" s="4">
        <f t="shared" ca="1" si="82"/>
        <v>0</v>
      </c>
      <c r="BF103" s="4">
        <f t="shared" ca="1" si="46"/>
        <v>13</v>
      </c>
      <c r="BG103" s="4"/>
      <c r="BH103" s="4">
        <f t="shared" ca="1" si="40"/>
        <v>8</v>
      </c>
      <c r="BI103" t="str">
        <f t="shared" ca="1" si="41"/>
        <v/>
      </c>
      <c r="BJ103" t="str">
        <f t="shared" ca="1" si="42"/>
        <v/>
      </c>
    </row>
    <row r="104" spans="1:62" x14ac:dyDescent="0.25">
      <c r="A104">
        <f>A51</f>
        <v>1990</v>
      </c>
      <c r="B104">
        <f t="shared" ref="B104:AR104" ca="1" si="83">B51</f>
        <v>30</v>
      </c>
      <c r="C104" s="4">
        <f t="shared" si="83"/>
        <v>0</v>
      </c>
      <c r="D104" s="4">
        <f t="shared" ca="1" si="83"/>
        <v>0</v>
      </c>
      <c r="E104" s="4">
        <f t="shared" ca="1" si="83"/>
        <v>0</v>
      </c>
      <c r="F104" s="4">
        <f t="shared" ca="1" si="83"/>
        <v>0</v>
      </c>
      <c r="G104" s="4">
        <f t="shared" ca="1" si="83"/>
        <v>0</v>
      </c>
      <c r="H104" s="4">
        <f t="shared" ca="1" si="83"/>
        <v>5</v>
      </c>
      <c r="I104" s="4">
        <f t="shared" ca="1" si="83"/>
        <v>1</v>
      </c>
      <c r="J104" s="4">
        <f t="shared" ca="1" si="83"/>
        <v>0</v>
      </c>
      <c r="K104" s="4">
        <f t="shared" ca="1" si="83"/>
        <v>0</v>
      </c>
      <c r="L104" s="4">
        <f t="shared" ca="1" si="83"/>
        <v>0</v>
      </c>
      <c r="M104" s="4">
        <f t="shared" ca="1" si="83"/>
        <v>0</v>
      </c>
      <c r="N104" s="4">
        <f t="shared" ca="1" si="83"/>
        <v>0</v>
      </c>
      <c r="O104" s="4">
        <f t="shared" ca="1" si="83"/>
        <v>2</v>
      </c>
      <c r="P104" s="4">
        <f t="shared" ca="1" si="83"/>
        <v>0</v>
      </c>
      <c r="Q104" s="4">
        <f t="shared" ca="1" si="83"/>
        <v>0</v>
      </c>
      <c r="R104" s="4">
        <f t="shared" ca="1" si="83"/>
        <v>5</v>
      </c>
      <c r="S104" s="4">
        <f t="shared" ca="1" si="83"/>
        <v>0</v>
      </c>
      <c r="T104" s="4">
        <f t="shared" ca="1" si="83"/>
        <v>0</v>
      </c>
      <c r="U104" s="4">
        <f t="shared" ca="1" si="83"/>
        <v>0</v>
      </c>
      <c r="V104" s="4">
        <f t="shared" ca="1" si="83"/>
        <v>0</v>
      </c>
      <c r="W104" s="4">
        <f t="shared" ca="1" si="83"/>
        <v>0</v>
      </c>
      <c r="X104" s="4">
        <f t="shared" ca="1" si="83"/>
        <v>0</v>
      </c>
      <c r="Y104" s="4">
        <f t="shared" ca="1" si="83"/>
        <v>0</v>
      </c>
      <c r="Z104" s="4">
        <f t="shared" ca="1" si="83"/>
        <v>0</v>
      </c>
      <c r="AA104" s="4">
        <f t="shared" ca="1" si="83"/>
        <v>0</v>
      </c>
      <c r="AB104" s="4">
        <f t="shared" ca="1" si="83"/>
        <v>0</v>
      </c>
      <c r="AC104" s="4">
        <f t="shared" ca="1" si="83"/>
        <v>0</v>
      </c>
      <c r="AD104" s="4">
        <f t="shared" ca="1" si="83"/>
        <v>0</v>
      </c>
      <c r="AE104" s="4">
        <f t="shared" ca="1" si="83"/>
        <v>0</v>
      </c>
      <c r="AF104" s="4">
        <f t="shared" ca="1" si="83"/>
        <v>0</v>
      </c>
      <c r="AG104" s="4">
        <f t="shared" ca="1" si="83"/>
        <v>0</v>
      </c>
      <c r="AH104" s="4">
        <f t="shared" ca="1" si="83"/>
        <v>0</v>
      </c>
      <c r="AI104" s="4">
        <f t="shared" ca="1" si="83"/>
        <v>0</v>
      </c>
      <c r="AJ104" s="4">
        <f t="shared" ca="1" si="83"/>
        <v>0</v>
      </c>
      <c r="AK104" s="4">
        <f t="shared" ca="1" si="83"/>
        <v>0</v>
      </c>
      <c r="AL104" s="4">
        <f t="shared" ca="1" si="83"/>
        <v>0</v>
      </c>
      <c r="AM104" s="4">
        <f t="shared" ca="1" si="83"/>
        <v>0</v>
      </c>
      <c r="AN104" s="4">
        <f t="shared" ca="1" si="83"/>
        <v>0</v>
      </c>
      <c r="AO104" s="4">
        <f t="shared" ca="1" si="83"/>
        <v>0</v>
      </c>
      <c r="AP104" s="4">
        <f t="shared" ca="1" si="83"/>
        <v>0</v>
      </c>
      <c r="AQ104" s="4">
        <f t="shared" ca="1" si="83"/>
        <v>0</v>
      </c>
      <c r="AR104" s="4">
        <f t="shared" ca="1" si="83"/>
        <v>0</v>
      </c>
      <c r="AS104" s="4">
        <f t="shared" ref="AS104:AU104" ca="1" si="84">AS51</f>
        <v>0</v>
      </c>
      <c r="AT104" s="4">
        <f t="shared" ca="1" si="84"/>
        <v>0</v>
      </c>
      <c r="AU104" s="4">
        <f t="shared" ca="1" si="84"/>
        <v>0</v>
      </c>
      <c r="AV104" s="4">
        <f t="shared" ref="AV104:BE104" ca="1" si="85">AV51</f>
        <v>0</v>
      </c>
      <c r="AW104" s="4">
        <f t="shared" ca="1" si="85"/>
        <v>0</v>
      </c>
      <c r="AX104" s="4">
        <f t="shared" ca="1" si="85"/>
        <v>0</v>
      </c>
      <c r="AY104" s="4">
        <f t="shared" ca="1" si="85"/>
        <v>0</v>
      </c>
      <c r="AZ104" s="4">
        <f t="shared" ca="1" si="85"/>
        <v>0</v>
      </c>
      <c r="BA104" s="4">
        <f t="shared" ca="1" si="85"/>
        <v>0</v>
      </c>
      <c r="BB104" s="4">
        <f t="shared" ca="1" si="85"/>
        <v>0</v>
      </c>
      <c r="BC104" s="4">
        <f t="shared" ca="1" si="85"/>
        <v>0</v>
      </c>
      <c r="BD104" s="4">
        <f t="shared" ca="1" si="85"/>
        <v>0</v>
      </c>
      <c r="BE104" s="4">
        <f t="shared" ca="1" si="85"/>
        <v>0</v>
      </c>
      <c r="BF104" s="4">
        <f t="shared" ca="1" si="46"/>
        <v>13</v>
      </c>
      <c r="BG104" s="4"/>
      <c r="BH104" s="4">
        <f t="shared" ca="1" si="40"/>
        <v>13</v>
      </c>
      <c r="BI104" t="str">
        <f t="shared" ca="1" si="41"/>
        <v/>
      </c>
      <c r="BJ104" t="str">
        <f t="shared" ca="1" si="42"/>
        <v/>
      </c>
    </row>
    <row r="105" spans="1:62" x14ac:dyDescent="0.25">
      <c r="A105">
        <f>A50</f>
        <v>1989</v>
      </c>
      <c r="B105">
        <f t="shared" ref="B105:AR105" ca="1" si="86">B50</f>
        <v>31</v>
      </c>
      <c r="C105" s="4">
        <f t="shared" si="86"/>
        <v>0</v>
      </c>
      <c r="D105" s="4">
        <f t="shared" ca="1" si="86"/>
        <v>0</v>
      </c>
      <c r="E105" s="4">
        <f t="shared" ca="1" si="86"/>
        <v>0</v>
      </c>
      <c r="F105" s="4">
        <f t="shared" ca="1" si="86"/>
        <v>0</v>
      </c>
      <c r="G105" s="4">
        <f t="shared" ca="1" si="86"/>
        <v>0</v>
      </c>
      <c r="H105" s="4">
        <f t="shared" ca="1" si="86"/>
        <v>0</v>
      </c>
      <c r="I105" s="4">
        <f t="shared" ca="1" si="86"/>
        <v>5</v>
      </c>
      <c r="J105" s="4">
        <f t="shared" ca="1" si="86"/>
        <v>1</v>
      </c>
      <c r="K105" s="4">
        <f t="shared" ca="1" si="86"/>
        <v>0</v>
      </c>
      <c r="L105" s="4">
        <f t="shared" ca="1" si="86"/>
        <v>0</v>
      </c>
      <c r="M105" s="4">
        <f t="shared" ca="1" si="86"/>
        <v>0</v>
      </c>
      <c r="N105" s="4">
        <f t="shared" ca="1" si="86"/>
        <v>0</v>
      </c>
      <c r="O105" s="4">
        <f t="shared" ca="1" si="86"/>
        <v>0</v>
      </c>
      <c r="P105" s="4">
        <f t="shared" ca="1" si="86"/>
        <v>2</v>
      </c>
      <c r="Q105" s="4">
        <f t="shared" ca="1" si="86"/>
        <v>0</v>
      </c>
      <c r="R105" s="4">
        <f t="shared" ca="1" si="86"/>
        <v>0</v>
      </c>
      <c r="S105" s="4">
        <f t="shared" ca="1" si="86"/>
        <v>5</v>
      </c>
      <c r="T105" s="4">
        <f t="shared" ca="1" si="86"/>
        <v>0</v>
      </c>
      <c r="U105" s="4">
        <f t="shared" ca="1" si="86"/>
        <v>0</v>
      </c>
      <c r="V105" s="4">
        <f t="shared" ca="1" si="86"/>
        <v>0</v>
      </c>
      <c r="W105" s="4">
        <f t="shared" ca="1" si="86"/>
        <v>0</v>
      </c>
      <c r="X105" s="4">
        <f t="shared" ca="1" si="86"/>
        <v>0</v>
      </c>
      <c r="Y105" s="4">
        <f t="shared" ca="1" si="86"/>
        <v>0</v>
      </c>
      <c r="Z105" s="4">
        <f t="shared" ca="1" si="86"/>
        <v>0</v>
      </c>
      <c r="AA105" s="4">
        <f t="shared" ca="1" si="86"/>
        <v>0</v>
      </c>
      <c r="AB105" s="4">
        <f t="shared" ca="1" si="86"/>
        <v>0</v>
      </c>
      <c r="AC105" s="4">
        <f t="shared" ca="1" si="86"/>
        <v>0</v>
      </c>
      <c r="AD105" s="4">
        <f t="shared" ca="1" si="86"/>
        <v>0</v>
      </c>
      <c r="AE105" s="4">
        <f t="shared" ca="1" si="86"/>
        <v>0</v>
      </c>
      <c r="AF105" s="4">
        <f t="shared" ca="1" si="86"/>
        <v>0</v>
      </c>
      <c r="AG105" s="4">
        <f t="shared" ca="1" si="86"/>
        <v>0</v>
      </c>
      <c r="AH105" s="4">
        <f t="shared" ca="1" si="86"/>
        <v>0</v>
      </c>
      <c r="AI105" s="4">
        <f t="shared" ca="1" si="86"/>
        <v>0</v>
      </c>
      <c r="AJ105" s="4">
        <f t="shared" ca="1" si="86"/>
        <v>0</v>
      </c>
      <c r="AK105" s="4">
        <f t="shared" ca="1" si="86"/>
        <v>0</v>
      </c>
      <c r="AL105" s="4">
        <f t="shared" ca="1" si="86"/>
        <v>0</v>
      </c>
      <c r="AM105" s="4">
        <f t="shared" ca="1" si="86"/>
        <v>0</v>
      </c>
      <c r="AN105" s="4">
        <f t="shared" ca="1" si="86"/>
        <v>0</v>
      </c>
      <c r="AO105" s="4">
        <f t="shared" ca="1" si="86"/>
        <v>0</v>
      </c>
      <c r="AP105" s="4">
        <f t="shared" ca="1" si="86"/>
        <v>0</v>
      </c>
      <c r="AQ105" s="4">
        <f t="shared" ca="1" si="86"/>
        <v>0</v>
      </c>
      <c r="AR105" s="4">
        <f t="shared" ca="1" si="86"/>
        <v>0</v>
      </c>
      <c r="AS105" s="4">
        <f t="shared" ref="AS105:AU105" ca="1" si="87">AS50</f>
        <v>0</v>
      </c>
      <c r="AT105" s="4">
        <f t="shared" ca="1" si="87"/>
        <v>0</v>
      </c>
      <c r="AU105" s="4">
        <f t="shared" ca="1" si="87"/>
        <v>0</v>
      </c>
      <c r="AV105" s="4">
        <f t="shared" ref="AV105:BE105" ca="1" si="88">AV50</f>
        <v>0</v>
      </c>
      <c r="AW105" s="4">
        <f t="shared" ca="1" si="88"/>
        <v>0</v>
      </c>
      <c r="AX105" s="4">
        <f t="shared" ca="1" si="88"/>
        <v>0</v>
      </c>
      <c r="AY105" s="4">
        <f t="shared" ca="1" si="88"/>
        <v>0</v>
      </c>
      <c r="AZ105" s="4">
        <f t="shared" ca="1" si="88"/>
        <v>0</v>
      </c>
      <c r="BA105" s="4">
        <f t="shared" ca="1" si="88"/>
        <v>0</v>
      </c>
      <c r="BB105" s="4">
        <f t="shared" ca="1" si="88"/>
        <v>0</v>
      </c>
      <c r="BC105" s="4">
        <f t="shared" ca="1" si="88"/>
        <v>0</v>
      </c>
      <c r="BD105" s="4">
        <f t="shared" ca="1" si="88"/>
        <v>0</v>
      </c>
      <c r="BE105" s="4">
        <f t="shared" ca="1" si="88"/>
        <v>0</v>
      </c>
      <c r="BF105" s="4">
        <f t="shared" ca="1" si="46"/>
        <v>13</v>
      </c>
      <c r="BG105" s="4"/>
      <c r="BH105" s="4">
        <f t="shared" ca="1" si="40"/>
        <v>13</v>
      </c>
      <c r="BI105" t="str">
        <f t="shared" ca="1" si="41"/>
        <v/>
      </c>
      <c r="BJ105" t="str">
        <f t="shared" ca="1" si="42"/>
        <v/>
      </c>
    </row>
    <row r="106" spans="1:62" x14ac:dyDescent="0.25">
      <c r="A106">
        <f>A49</f>
        <v>1988</v>
      </c>
      <c r="B106">
        <f t="shared" ref="B106:AR106" ca="1" si="89">B49</f>
        <v>32</v>
      </c>
      <c r="C106" s="4">
        <f t="shared" si="89"/>
        <v>5</v>
      </c>
      <c r="D106" s="4">
        <f t="shared" ca="1" si="89"/>
        <v>0</v>
      </c>
      <c r="E106" s="4">
        <f t="shared" ca="1" si="89"/>
        <v>0</v>
      </c>
      <c r="F106" s="4">
        <f t="shared" ca="1" si="89"/>
        <v>0</v>
      </c>
      <c r="G106" s="4">
        <f t="shared" ca="1" si="89"/>
        <v>0</v>
      </c>
      <c r="H106" s="4">
        <f t="shared" ca="1" si="89"/>
        <v>0</v>
      </c>
      <c r="I106" s="4">
        <f t="shared" ca="1" si="89"/>
        <v>0</v>
      </c>
      <c r="J106" s="4">
        <f t="shared" ca="1" si="89"/>
        <v>5</v>
      </c>
      <c r="K106" s="4">
        <f t="shared" ca="1" si="89"/>
        <v>1</v>
      </c>
      <c r="L106" s="4">
        <f t="shared" ca="1" si="89"/>
        <v>0</v>
      </c>
      <c r="M106" s="4">
        <f t="shared" ca="1" si="89"/>
        <v>0</v>
      </c>
      <c r="N106" s="4">
        <f t="shared" ca="1" si="89"/>
        <v>0</v>
      </c>
      <c r="O106" s="4">
        <f t="shared" ca="1" si="89"/>
        <v>0</v>
      </c>
      <c r="P106" s="4">
        <f t="shared" ca="1" si="89"/>
        <v>0</v>
      </c>
      <c r="Q106" s="4">
        <f t="shared" ca="1" si="89"/>
        <v>2</v>
      </c>
      <c r="R106" s="4">
        <f t="shared" ca="1" si="89"/>
        <v>0</v>
      </c>
      <c r="S106" s="4">
        <f t="shared" ca="1" si="89"/>
        <v>0</v>
      </c>
      <c r="T106" s="4">
        <f t="shared" ca="1" si="89"/>
        <v>5</v>
      </c>
      <c r="U106" s="4">
        <f t="shared" ca="1" si="89"/>
        <v>0</v>
      </c>
      <c r="V106" s="4">
        <f t="shared" ca="1" si="89"/>
        <v>0</v>
      </c>
      <c r="W106" s="4">
        <f t="shared" ca="1" si="89"/>
        <v>0</v>
      </c>
      <c r="X106" s="4">
        <f t="shared" ca="1" si="89"/>
        <v>0</v>
      </c>
      <c r="Y106" s="4">
        <f t="shared" ca="1" si="89"/>
        <v>0</v>
      </c>
      <c r="Z106" s="4">
        <f t="shared" ca="1" si="89"/>
        <v>0</v>
      </c>
      <c r="AA106" s="4">
        <f t="shared" ca="1" si="89"/>
        <v>0</v>
      </c>
      <c r="AB106" s="4">
        <f t="shared" ca="1" si="89"/>
        <v>0</v>
      </c>
      <c r="AC106" s="4">
        <f t="shared" ca="1" si="89"/>
        <v>0</v>
      </c>
      <c r="AD106" s="4">
        <f t="shared" ca="1" si="89"/>
        <v>0</v>
      </c>
      <c r="AE106" s="4">
        <f t="shared" ca="1" si="89"/>
        <v>0</v>
      </c>
      <c r="AF106" s="4">
        <f t="shared" ca="1" si="89"/>
        <v>0</v>
      </c>
      <c r="AG106" s="4">
        <f t="shared" ca="1" si="89"/>
        <v>0</v>
      </c>
      <c r="AH106" s="4">
        <f t="shared" ca="1" si="89"/>
        <v>0</v>
      </c>
      <c r="AI106" s="4">
        <f t="shared" ca="1" si="89"/>
        <v>0</v>
      </c>
      <c r="AJ106" s="4">
        <f t="shared" ca="1" si="89"/>
        <v>0</v>
      </c>
      <c r="AK106" s="4">
        <f t="shared" ca="1" si="89"/>
        <v>0</v>
      </c>
      <c r="AL106" s="4">
        <f t="shared" ca="1" si="89"/>
        <v>0</v>
      </c>
      <c r="AM106" s="4">
        <f t="shared" ca="1" si="89"/>
        <v>0</v>
      </c>
      <c r="AN106" s="4">
        <f t="shared" ca="1" si="89"/>
        <v>0</v>
      </c>
      <c r="AO106" s="4">
        <f t="shared" ca="1" si="89"/>
        <v>0</v>
      </c>
      <c r="AP106" s="4">
        <f t="shared" ca="1" si="89"/>
        <v>0</v>
      </c>
      <c r="AQ106" s="4">
        <f t="shared" ca="1" si="89"/>
        <v>0</v>
      </c>
      <c r="AR106" s="4">
        <f t="shared" ca="1" si="89"/>
        <v>0</v>
      </c>
      <c r="AS106" s="4">
        <f t="shared" ref="AS106:AU106" ca="1" si="90">AS49</f>
        <v>0</v>
      </c>
      <c r="AT106" s="4">
        <f t="shared" ca="1" si="90"/>
        <v>0</v>
      </c>
      <c r="AU106" s="4">
        <f t="shared" ca="1" si="90"/>
        <v>0</v>
      </c>
      <c r="AV106" s="4">
        <f t="shared" ref="AV106:BE106" ca="1" si="91">AV49</f>
        <v>0</v>
      </c>
      <c r="AW106" s="4">
        <f t="shared" ca="1" si="91"/>
        <v>0</v>
      </c>
      <c r="AX106" s="4">
        <f t="shared" ca="1" si="91"/>
        <v>0</v>
      </c>
      <c r="AY106" s="4">
        <f t="shared" ca="1" si="91"/>
        <v>0</v>
      </c>
      <c r="AZ106" s="4">
        <f t="shared" ca="1" si="91"/>
        <v>0</v>
      </c>
      <c r="BA106" s="4">
        <f t="shared" ca="1" si="91"/>
        <v>0</v>
      </c>
      <c r="BB106" s="4">
        <f t="shared" ca="1" si="91"/>
        <v>0</v>
      </c>
      <c r="BC106" s="4">
        <f t="shared" ca="1" si="91"/>
        <v>0</v>
      </c>
      <c r="BD106" s="4">
        <f t="shared" ca="1" si="91"/>
        <v>0</v>
      </c>
      <c r="BE106" s="4">
        <f t="shared" ca="1" si="91"/>
        <v>0</v>
      </c>
      <c r="BF106" s="4">
        <f t="shared" ca="1" si="46"/>
        <v>18</v>
      </c>
      <c r="BG106" s="4"/>
      <c r="BH106" s="4">
        <f t="shared" ca="1" si="40"/>
        <v>13</v>
      </c>
      <c r="BI106" t="str">
        <f t="shared" ca="1" si="41"/>
        <v/>
      </c>
      <c r="BJ106" t="str">
        <f t="shared" ca="1" si="42"/>
        <v/>
      </c>
    </row>
    <row r="107" spans="1:62" x14ac:dyDescent="0.25">
      <c r="A107">
        <f>A48</f>
        <v>1987</v>
      </c>
      <c r="B107">
        <f t="shared" ref="B107:AR107" ca="1" si="92">B48</f>
        <v>33</v>
      </c>
      <c r="C107" s="4">
        <f t="shared" si="92"/>
        <v>0</v>
      </c>
      <c r="D107" s="4">
        <f t="shared" ca="1" si="92"/>
        <v>5</v>
      </c>
      <c r="E107" s="4">
        <f t="shared" ca="1" si="92"/>
        <v>0</v>
      </c>
      <c r="F107" s="4">
        <f t="shared" ca="1" si="92"/>
        <v>0</v>
      </c>
      <c r="G107" s="4">
        <f t="shared" ca="1" si="92"/>
        <v>0</v>
      </c>
      <c r="H107" s="4">
        <f t="shared" ca="1" si="92"/>
        <v>0</v>
      </c>
      <c r="I107" s="4">
        <f t="shared" ca="1" si="92"/>
        <v>0</v>
      </c>
      <c r="J107" s="4">
        <f t="shared" ca="1" si="92"/>
        <v>0</v>
      </c>
      <c r="K107" s="4">
        <f t="shared" ca="1" si="92"/>
        <v>5</v>
      </c>
      <c r="L107" s="4">
        <f t="shared" ca="1" si="92"/>
        <v>1</v>
      </c>
      <c r="M107" s="4">
        <f t="shared" ca="1" si="92"/>
        <v>0</v>
      </c>
      <c r="N107" s="4">
        <f t="shared" ca="1" si="92"/>
        <v>0</v>
      </c>
      <c r="O107" s="4">
        <f t="shared" ca="1" si="92"/>
        <v>0</v>
      </c>
      <c r="P107" s="4">
        <f t="shared" ca="1" si="92"/>
        <v>0</v>
      </c>
      <c r="Q107" s="4">
        <f t="shared" ca="1" si="92"/>
        <v>0</v>
      </c>
      <c r="R107" s="4">
        <f t="shared" ca="1" si="92"/>
        <v>2</v>
      </c>
      <c r="S107" s="4">
        <f t="shared" ca="1" si="92"/>
        <v>0</v>
      </c>
      <c r="T107" s="4">
        <f t="shared" ca="1" si="92"/>
        <v>0</v>
      </c>
      <c r="U107" s="4">
        <f t="shared" ca="1" si="92"/>
        <v>5</v>
      </c>
      <c r="V107" s="4">
        <f t="shared" ca="1" si="92"/>
        <v>0</v>
      </c>
      <c r="W107" s="4">
        <f t="shared" ca="1" si="92"/>
        <v>0</v>
      </c>
      <c r="X107" s="4">
        <f t="shared" ca="1" si="92"/>
        <v>0</v>
      </c>
      <c r="Y107" s="4">
        <f t="shared" ca="1" si="92"/>
        <v>0</v>
      </c>
      <c r="Z107" s="4">
        <f t="shared" ca="1" si="92"/>
        <v>0</v>
      </c>
      <c r="AA107" s="4">
        <f t="shared" ca="1" si="92"/>
        <v>0</v>
      </c>
      <c r="AB107" s="4">
        <f t="shared" ca="1" si="92"/>
        <v>0</v>
      </c>
      <c r="AC107" s="4">
        <f t="shared" ca="1" si="92"/>
        <v>0</v>
      </c>
      <c r="AD107" s="4">
        <f t="shared" ca="1" si="92"/>
        <v>0</v>
      </c>
      <c r="AE107" s="4">
        <f t="shared" ca="1" si="92"/>
        <v>0</v>
      </c>
      <c r="AF107" s="4">
        <f t="shared" ca="1" si="92"/>
        <v>0</v>
      </c>
      <c r="AG107" s="4">
        <f t="shared" ca="1" si="92"/>
        <v>0</v>
      </c>
      <c r="AH107" s="4">
        <f t="shared" ca="1" si="92"/>
        <v>0</v>
      </c>
      <c r="AI107" s="4">
        <f t="shared" ca="1" si="92"/>
        <v>0</v>
      </c>
      <c r="AJ107" s="4">
        <f t="shared" ca="1" si="92"/>
        <v>0</v>
      </c>
      <c r="AK107" s="4">
        <f t="shared" ca="1" si="92"/>
        <v>0</v>
      </c>
      <c r="AL107" s="4">
        <f t="shared" ca="1" si="92"/>
        <v>0</v>
      </c>
      <c r="AM107" s="4">
        <f t="shared" ca="1" si="92"/>
        <v>0</v>
      </c>
      <c r="AN107" s="4">
        <f t="shared" ca="1" si="92"/>
        <v>0</v>
      </c>
      <c r="AO107" s="4">
        <f t="shared" ca="1" si="92"/>
        <v>0</v>
      </c>
      <c r="AP107" s="4">
        <f t="shared" ca="1" si="92"/>
        <v>0</v>
      </c>
      <c r="AQ107" s="4">
        <f t="shared" ca="1" si="92"/>
        <v>0</v>
      </c>
      <c r="AR107" s="4">
        <f t="shared" ca="1" si="92"/>
        <v>0</v>
      </c>
      <c r="AS107" s="4">
        <f t="shared" ref="AS107:AU107" ca="1" si="93">AS48</f>
        <v>0</v>
      </c>
      <c r="AT107" s="4">
        <f t="shared" ca="1" si="93"/>
        <v>0</v>
      </c>
      <c r="AU107" s="4">
        <f t="shared" ca="1" si="93"/>
        <v>0</v>
      </c>
      <c r="AV107" s="4">
        <f t="shared" ref="AV107:BE107" ca="1" si="94">AV48</f>
        <v>0</v>
      </c>
      <c r="AW107" s="4">
        <f t="shared" ca="1" si="94"/>
        <v>0</v>
      </c>
      <c r="AX107" s="4">
        <f t="shared" ca="1" si="94"/>
        <v>0</v>
      </c>
      <c r="AY107" s="4">
        <f t="shared" ca="1" si="94"/>
        <v>0</v>
      </c>
      <c r="AZ107" s="4">
        <f t="shared" ca="1" si="94"/>
        <v>0</v>
      </c>
      <c r="BA107" s="4">
        <f t="shared" ca="1" si="94"/>
        <v>0</v>
      </c>
      <c r="BB107" s="4">
        <f t="shared" ca="1" si="94"/>
        <v>0</v>
      </c>
      <c r="BC107" s="4">
        <f t="shared" ca="1" si="94"/>
        <v>0</v>
      </c>
      <c r="BD107" s="4">
        <f t="shared" ca="1" si="94"/>
        <v>0</v>
      </c>
      <c r="BE107" s="4">
        <f t="shared" ca="1" si="94"/>
        <v>0</v>
      </c>
      <c r="BF107" s="4">
        <f t="shared" ca="1" si="46"/>
        <v>18</v>
      </c>
      <c r="BG107" s="4"/>
      <c r="BH107" s="4">
        <f t="shared" ca="1" si="40"/>
        <v>13</v>
      </c>
      <c r="BI107" t="str">
        <f t="shared" ca="1" si="41"/>
        <v/>
      </c>
      <c r="BJ107" t="str">
        <f t="shared" ca="1" si="42"/>
        <v/>
      </c>
    </row>
    <row r="108" spans="1:62" x14ac:dyDescent="0.25">
      <c r="A108">
        <f>A47</f>
        <v>1986</v>
      </c>
      <c r="B108">
        <f t="shared" ref="B108:AR108" ca="1" si="95">B47</f>
        <v>34</v>
      </c>
      <c r="C108" s="4">
        <f t="shared" si="95"/>
        <v>0</v>
      </c>
      <c r="D108" s="4">
        <f t="shared" ca="1" si="95"/>
        <v>0</v>
      </c>
      <c r="E108" s="4">
        <f t="shared" ca="1" si="95"/>
        <v>5</v>
      </c>
      <c r="F108" s="4">
        <f t="shared" ca="1" si="95"/>
        <v>0</v>
      </c>
      <c r="G108" s="4">
        <f t="shared" ca="1" si="95"/>
        <v>0</v>
      </c>
      <c r="H108" s="4">
        <f t="shared" ca="1" si="95"/>
        <v>0</v>
      </c>
      <c r="I108" s="4">
        <f t="shared" ca="1" si="95"/>
        <v>0</v>
      </c>
      <c r="J108" s="4">
        <f t="shared" ca="1" si="95"/>
        <v>0</v>
      </c>
      <c r="K108" s="4">
        <f t="shared" ca="1" si="95"/>
        <v>0</v>
      </c>
      <c r="L108" s="4">
        <f t="shared" ca="1" si="95"/>
        <v>5</v>
      </c>
      <c r="M108" s="4">
        <f t="shared" ca="1" si="95"/>
        <v>1</v>
      </c>
      <c r="N108" s="4">
        <f t="shared" ca="1" si="95"/>
        <v>0</v>
      </c>
      <c r="O108" s="4">
        <f t="shared" ca="1" si="95"/>
        <v>0</v>
      </c>
      <c r="P108" s="4">
        <f t="shared" ca="1" si="95"/>
        <v>0</v>
      </c>
      <c r="Q108" s="4">
        <f t="shared" ca="1" si="95"/>
        <v>0</v>
      </c>
      <c r="R108" s="4">
        <f t="shared" ca="1" si="95"/>
        <v>0</v>
      </c>
      <c r="S108" s="4">
        <f t="shared" ca="1" si="95"/>
        <v>2</v>
      </c>
      <c r="T108" s="4">
        <f t="shared" ca="1" si="95"/>
        <v>0</v>
      </c>
      <c r="U108" s="4">
        <f t="shared" ca="1" si="95"/>
        <v>0</v>
      </c>
      <c r="V108" s="4">
        <f t="shared" ca="1" si="95"/>
        <v>5</v>
      </c>
      <c r="W108" s="4">
        <f t="shared" ca="1" si="95"/>
        <v>0</v>
      </c>
      <c r="X108" s="4">
        <f t="shared" ca="1" si="95"/>
        <v>0</v>
      </c>
      <c r="Y108" s="4">
        <f t="shared" ca="1" si="95"/>
        <v>0</v>
      </c>
      <c r="Z108" s="4">
        <f t="shared" ca="1" si="95"/>
        <v>0</v>
      </c>
      <c r="AA108" s="4">
        <f t="shared" ca="1" si="95"/>
        <v>0</v>
      </c>
      <c r="AB108" s="4">
        <f t="shared" ca="1" si="95"/>
        <v>0</v>
      </c>
      <c r="AC108" s="4">
        <f t="shared" ca="1" si="95"/>
        <v>0</v>
      </c>
      <c r="AD108" s="4">
        <f t="shared" ca="1" si="95"/>
        <v>0</v>
      </c>
      <c r="AE108" s="4">
        <f t="shared" ca="1" si="95"/>
        <v>0</v>
      </c>
      <c r="AF108" s="4">
        <f t="shared" ca="1" si="95"/>
        <v>0</v>
      </c>
      <c r="AG108" s="4">
        <f t="shared" ca="1" si="95"/>
        <v>0</v>
      </c>
      <c r="AH108" s="4">
        <f t="shared" ca="1" si="95"/>
        <v>0</v>
      </c>
      <c r="AI108" s="4">
        <f t="shared" ca="1" si="95"/>
        <v>0</v>
      </c>
      <c r="AJ108" s="4">
        <f t="shared" ca="1" si="95"/>
        <v>0</v>
      </c>
      <c r="AK108" s="4">
        <f t="shared" ca="1" si="95"/>
        <v>0</v>
      </c>
      <c r="AL108" s="4">
        <f t="shared" ca="1" si="95"/>
        <v>0</v>
      </c>
      <c r="AM108" s="4">
        <f t="shared" ca="1" si="95"/>
        <v>0</v>
      </c>
      <c r="AN108" s="4">
        <f t="shared" ca="1" si="95"/>
        <v>0</v>
      </c>
      <c r="AO108" s="4">
        <f t="shared" ca="1" si="95"/>
        <v>0</v>
      </c>
      <c r="AP108" s="4">
        <f t="shared" ca="1" si="95"/>
        <v>0</v>
      </c>
      <c r="AQ108" s="4">
        <f t="shared" ca="1" si="95"/>
        <v>0</v>
      </c>
      <c r="AR108" s="4">
        <f t="shared" ca="1" si="95"/>
        <v>0</v>
      </c>
      <c r="AS108" s="4">
        <f t="shared" ref="AS108:AU108" ca="1" si="96">AS47</f>
        <v>0</v>
      </c>
      <c r="AT108" s="4">
        <f t="shared" ca="1" si="96"/>
        <v>0</v>
      </c>
      <c r="AU108" s="4">
        <f t="shared" ca="1" si="96"/>
        <v>0</v>
      </c>
      <c r="AV108" s="4">
        <f t="shared" ref="AV108:BE108" ca="1" si="97">AV47</f>
        <v>0</v>
      </c>
      <c r="AW108" s="4">
        <f t="shared" ca="1" si="97"/>
        <v>0</v>
      </c>
      <c r="AX108" s="4">
        <f t="shared" ca="1" si="97"/>
        <v>0</v>
      </c>
      <c r="AY108" s="4">
        <f t="shared" ca="1" si="97"/>
        <v>0</v>
      </c>
      <c r="AZ108" s="4">
        <f t="shared" ca="1" si="97"/>
        <v>0</v>
      </c>
      <c r="BA108" s="4">
        <f t="shared" ca="1" si="97"/>
        <v>0</v>
      </c>
      <c r="BB108" s="4">
        <f t="shared" ca="1" si="97"/>
        <v>0</v>
      </c>
      <c r="BC108" s="4">
        <f t="shared" ca="1" si="97"/>
        <v>0</v>
      </c>
      <c r="BD108" s="4">
        <f t="shared" ca="1" si="97"/>
        <v>0</v>
      </c>
      <c r="BE108" s="4">
        <f t="shared" ca="1" si="97"/>
        <v>0</v>
      </c>
      <c r="BF108" s="4">
        <f t="shared" ca="1" si="46"/>
        <v>18</v>
      </c>
      <c r="BG108" s="4"/>
      <c r="BH108" s="4">
        <f t="shared" ca="1" si="40"/>
        <v>13</v>
      </c>
      <c r="BI108" t="str">
        <f t="shared" ca="1" si="41"/>
        <v/>
      </c>
      <c r="BJ108" t="str">
        <f t="shared" ca="1" si="42"/>
        <v/>
      </c>
    </row>
    <row r="109" spans="1:62" x14ac:dyDescent="0.25">
      <c r="A109">
        <f>A46</f>
        <v>1985</v>
      </c>
      <c r="B109">
        <f t="shared" ref="B109:AR109" ca="1" si="98">B46</f>
        <v>35</v>
      </c>
      <c r="C109" s="4">
        <f t="shared" si="98"/>
        <v>0</v>
      </c>
      <c r="D109" s="4">
        <f t="shared" ca="1" si="98"/>
        <v>0</v>
      </c>
      <c r="E109" s="4">
        <f t="shared" ca="1" si="98"/>
        <v>0</v>
      </c>
      <c r="F109" s="4">
        <f t="shared" ca="1" si="98"/>
        <v>5</v>
      </c>
      <c r="G109" s="4">
        <f t="shared" ca="1" si="98"/>
        <v>0</v>
      </c>
      <c r="H109" s="4">
        <f t="shared" ca="1" si="98"/>
        <v>0</v>
      </c>
      <c r="I109" s="4">
        <f t="shared" ca="1" si="98"/>
        <v>0</v>
      </c>
      <c r="J109" s="4">
        <f t="shared" ca="1" si="98"/>
        <v>0</v>
      </c>
      <c r="K109" s="4">
        <f t="shared" ca="1" si="98"/>
        <v>0</v>
      </c>
      <c r="L109" s="4">
        <f t="shared" ca="1" si="98"/>
        <v>0</v>
      </c>
      <c r="M109" s="4">
        <f t="shared" ca="1" si="98"/>
        <v>5</v>
      </c>
      <c r="N109" s="4">
        <f t="shared" ca="1" si="98"/>
        <v>1</v>
      </c>
      <c r="O109" s="4">
        <f t="shared" ca="1" si="98"/>
        <v>0</v>
      </c>
      <c r="P109" s="4">
        <f t="shared" ca="1" si="98"/>
        <v>0</v>
      </c>
      <c r="Q109" s="4">
        <f t="shared" ca="1" si="98"/>
        <v>0</v>
      </c>
      <c r="R109" s="4">
        <f t="shared" ca="1" si="98"/>
        <v>0</v>
      </c>
      <c r="S109" s="4">
        <f t="shared" ca="1" si="98"/>
        <v>0</v>
      </c>
      <c r="T109" s="4">
        <f t="shared" ca="1" si="98"/>
        <v>2</v>
      </c>
      <c r="U109" s="4">
        <f t="shared" ca="1" si="98"/>
        <v>0</v>
      </c>
      <c r="V109" s="4">
        <f t="shared" ca="1" si="98"/>
        <v>0</v>
      </c>
      <c r="W109" s="4">
        <f t="shared" ca="1" si="98"/>
        <v>5</v>
      </c>
      <c r="X109" s="4">
        <f t="shared" ca="1" si="98"/>
        <v>0</v>
      </c>
      <c r="Y109" s="4">
        <f t="shared" ca="1" si="98"/>
        <v>0</v>
      </c>
      <c r="Z109" s="4">
        <f t="shared" ca="1" si="98"/>
        <v>0</v>
      </c>
      <c r="AA109" s="4">
        <f t="shared" ca="1" si="98"/>
        <v>0</v>
      </c>
      <c r="AB109" s="4">
        <f t="shared" ca="1" si="98"/>
        <v>0</v>
      </c>
      <c r="AC109" s="4">
        <f t="shared" ca="1" si="98"/>
        <v>0</v>
      </c>
      <c r="AD109" s="4">
        <f t="shared" ca="1" si="98"/>
        <v>0</v>
      </c>
      <c r="AE109" s="4">
        <f t="shared" ca="1" si="98"/>
        <v>0</v>
      </c>
      <c r="AF109" s="4">
        <f t="shared" ca="1" si="98"/>
        <v>0</v>
      </c>
      <c r="AG109" s="4">
        <f t="shared" ca="1" si="98"/>
        <v>0</v>
      </c>
      <c r="AH109" s="4">
        <f t="shared" ca="1" si="98"/>
        <v>0</v>
      </c>
      <c r="AI109" s="4">
        <f t="shared" ca="1" si="98"/>
        <v>0</v>
      </c>
      <c r="AJ109" s="4">
        <f t="shared" ca="1" si="98"/>
        <v>0</v>
      </c>
      <c r="AK109" s="4">
        <f t="shared" ca="1" si="98"/>
        <v>0</v>
      </c>
      <c r="AL109" s="4">
        <f t="shared" ca="1" si="98"/>
        <v>0</v>
      </c>
      <c r="AM109" s="4">
        <f t="shared" ca="1" si="98"/>
        <v>0</v>
      </c>
      <c r="AN109" s="4">
        <f t="shared" ca="1" si="98"/>
        <v>0</v>
      </c>
      <c r="AO109" s="4">
        <f t="shared" ca="1" si="98"/>
        <v>0</v>
      </c>
      <c r="AP109" s="4">
        <f t="shared" ca="1" si="98"/>
        <v>0</v>
      </c>
      <c r="AQ109" s="4">
        <f t="shared" ca="1" si="98"/>
        <v>0</v>
      </c>
      <c r="AR109" s="4">
        <f t="shared" ca="1" si="98"/>
        <v>0</v>
      </c>
      <c r="AS109" s="4">
        <f t="shared" ref="AS109:AU109" ca="1" si="99">AS46</f>
        <v>0</v>
      </c>
      <c r="AT109" s="4">
        <f t="shared" ca="1" si="99"/>
        <v>0</v>
      </c>
      <c r="AU109" s="4">
        <f t="shared" ca="1" si="99"/>
        <v>0</v>
      </c>
      <c r="AV109" s="4">
        <f t="shared" ref="AV109:BE109" ca="1" si="100">AV46</f>
        <v>0</v>
      </c>
      <c r="AW109" s="4">
        <f t="shared" ca="1" si="100"/>
        <v>0</v>
      </c>
      <c r="AX109" s="4">
        <f t="shared" ca="1" si="100"/>
        <v>0</v>
      </c>
      <c r="AY109" s="4">
        <f t="shared" ca="1" si="100"/>
        <v>0</v>
      </c>
      <c r="AZ109" s="4">
        <f t="shared" ca="1" si="100"/>
        <v>0</v>
      </c>
      <c r="BA109" s="4">
        <f t="shared" ca="1" si="100"/>
        <v>0</v>
      </c>
      <c r="BB109" s="4">
        <f t="shared" ca="1" si="100"/>
        <v>0</v>
      </c>
      <c r="BC109" s="4">
        <f t="shared" ca="1" si="100"/>
        <v>0</v>
      </c>
      <c r="BD109" s="4">
        <f t="shared" ca="1" si="100"/>
        <v>0</v>
      </c>
      <c r="BE109" s="4">
        <f t="shared" ca="1" si="100"/>
        <v>0</v>
      </c>
      <c r="BF109" s="4">
        <f t="shared" ca="1" si="46"/>
        <v>18</v>
      </c>
      <c r="BG109" s="4"/>
      <c r="BH109" s="4">
        <f t="shared" ca="1" si="40"/>
        <v>13</v>
      </c>
      <c r="BI109" t="str">
        <f t="shared" ca="1" si="41"/>
        <v/>
      </c>
      <c r="BJ109" t="str">
        <f t="shared" ca="1" si="42"/>
        <v/>
      </c>
    </row>
    <row r="110" spans="1:62" x14ac:dyDescent="0.25">
      <c r="A110">
        <f>A45</f>
        <v>1984</v>
      </c>
      <c r="B110">
        <f t="shared" ref="B110:AR110" ca="1" si="101">B45</f>
        <v>36</v>
      </c>
      <c r="C110" s="4">
        <f t="shared" si="101"/>
        <v>1</v>
      </c>
      <c r="D110" s="4">
        <f t="shared" ca="1" si="101"/>
        <v>0</v>
      </c>
      <c r="E110" s="4">
        <f t="shared" ca="1" si="101"/>
        <v>0</v>
      </c>
      <c r="F110" s="4">
        <f t="shared" ca="1" si="101"/>
        <v>0</v>
      </c>
      <c r="G110" s="4">
        <f t="shared" ca="1" si="101"/>
        <v>5</v>
      </c>
      <c r="H110" s="4">
        <f t="shared" ca="1" si="101"/>
        <v>0</v>
      </c>
      <c r="I110" s="4">
        <f t="shared" ca="1" si="101"/>
        <v>0</v>
      </c>
      <c r="J110" s="4">
        <f t="shared" ca="1" si="101"/>
        <v>0</v>
      </c>
      <c r="K110" s="4">
        <f t="shared" ca="1" si="101"/>
        <v>0</v>
      </c>
      <c r="L110" s="4">
        <f t="shared" ca="1" si="101"/>
        <v>0</v>
      </c>
      <c r="M110" s="4">
        <f t="shared" ca="1" si="101"/>
        <v>0</v>
      </c>
      <c r="N110" s="4">
        <f t="shared" ca="1" si="101"/>
        <v>5</v>
      </c>
      <c r="O110" s="4">
        <f t="shared" ca="1" si="101"/>
        <v>1</v>
      </c>
      <c r="P110" s="4">
        <f t="shared" ca="1" si="101"/>
        <v>0</v>
      </c>
      <c r="Q110" s="4">
        <f t="shared" ca="1" si="101"/>
        <v>0</v>
      </c>
      <c r="R110" s="4">
        <f t="shared" ca="1" si="101"/>
        <v>0</v>
      </c>
      <c r="S110" s="4">
        <f t="shared" ca="1" si="101"/>
        <v>0</v>
      </c>
      <c r="T110" s="4">
        <f t="shared" ca="1" si="101"/>
        <v>0</v>
      </c>
      <c r="U110" s="4">
        <f t="shared" ca="1" si="101"/>
        <v>2</v>
      </c>
      <c r="V110" s="4">
        <f t="shared" ca="1" si="101"/>
        <v>0</v>
      </c>
      <c r="W110" s="4">
        <f t="shared" ca="1" si="101"/>
        <v>0</v>
      </c>
      <c r="X110" s="4">
        <f t="shared" ca="1" si="101"/>
        <v>5</v>
      </c>
      <c r="Y110" s="4">
        <f t="shared" ca="1" si="101"/>
        <v>0</v>
      </c>
      <c r="Z110" s="4">
        <f t="shared" ca="1" si="101"/>
        <v>0</v>
      </c>
      <c r="AA110" s="4">
        <f t="shared" ca="1" si="101"/>
        <v>0</v>
      </c>
      <c r="AB110" s="4">
        <f t="shared" ca="1" si="101"/>
        <v>0</v>
      </c>
      <c r="AC110" s="4">
        <f t="shared" ca="1" si="101"/>
        <v>0</v>
      </c>
      <c r="AD110" s="4">
        <f t="shared" ca="1" si="101"/>
        <v>0</v>
      </c>
      <c r="AE110" s="4">
        <f t="shared" ca="1" si="101"/>
        <v>0</v>
      </c>
      <c r="AF110" s="4">
        <f t="shared" ca="1" si="101"/>
        <v>0</v>
      </c>
      <c r="AG110" s="4">
        <f t="shared" ca="1" si="101"/>
        <v>0</v>
      </c>
      <c r="AH110" s="4">
        <f t="shared" ca="1" si="101"/>
        <v>0</v>
      </c>
      <c r="AI110" s="4">
        <f t="shared" ca="1" si="101"/>
        <v>0</v>
      </c>
      <c r="AJ110" s="4">
        <f t="shared" ca="1" si="101"/>
        <v>0</v>
      </c>
      <c r="AK110" s="4">
        <f t="shared" ca="1" si="101"/>
        <v>0</v>
      </c>
      <c r="AL110" s="4">
        <f t="shared" ca="1" si="101"/>
        <v>0</v>
      </c>
      <c r="AM110" s="4">
        <f t="shared" ca="1" si="101"/>
        <v>0</v>
      </c>
      <c r="AN110" s="4">
        <f t="shared" ca="1" si="101"/>
        <v>0</v>
      </c>
      <c r="AO110" s="4">
        <f t="shared" ca="1" si="101"/>
        <v>0</v>
      </c>
      <c r="AP110" s="4">
        <f t="shared" ca="1" si="101"/>
        <v>0</v>
      </c>
      <c r="AQ110" s="4">
        <f t="shared" ca="1" si="101"/>
        <v>0</v>
      </c>
      <c r="AR110" s="4">
        <f t="shared" ca="1" si="101"/>
        <v>0</v>
      </c>
      <c r="AS110" s="4">
        <f t="shared" ref="AS110:AU110" ca="1" si="102">AS45</f>
        <v>0</v>
      </c>
      <c r="AT110" s="4">
        <f t="shared" ca="1" si="102"/>
        <v>0</v>
      </c>
      <c r="AU110" s="4">
        <f t="shared" ca="1" si="102"/>
        <v>0</v>
      </c>
      <c r="AV110" s="4">
        <f t="shared" ref="AV110:BE110" ca="1" si="103">AV45</f>
        <v>0</v>
      </c>
      <c r="AW110" s="4">
        <f t="shared" ca="1" si="103"/>
        <v>0</v>
      </c>
      <c r="AX110" s="4">
        <f t="shared" ca="1" si="103"/>
        <v>0</v>
      </c>
      <c r="AY110" s="4">
        <f t="shared" ca="1" si="103"/>
        <v>0</v>
      </c>
      <c r="AZ110" s="4">
        <f t="shared" ca="1" si="103"/>
        <v>0</v>
      </c>
      <c r="BA110" s="4">
        <f t="shared" ca="1" si="103"/>
        <v>0</v>
      </c>
      <c r="BB110" s="4">
        <f t="shared" ca="1" si="103"/>
        <v>0</v>
      </c>
      <c r="BC110" s="4">
        <f t="shared" ca="1" si="103"/>
        <v>0</v>
      </c>
      <c r="BD110" s="4">
        <f t="shared" ca="1" si="103"/>
        <v>0</v>
      </c>
      <c r="BE110" s="4">
        <f t="shared" ca="1" si="103"/>
        <v>0</v>
      </c>
      <c r="BF110" s="4">
        <f t="shared" ca="1" si="46"/>
        <v>19</v>
      </c>
      <c r="BG110" s="4"/>
      <c r="BH110" s="4">
        <f t="shared" ca="1" si="40"/>
        <v>13</v>
      </c>
      <c r="BI110" t="str">
        <f t="shared" ca="1" si="41"/>
        <v/>
      </c>
      <c r="BJ110" t="str">
        <f t="shared" ca="1" si="42"/>
        <v/>
      </c>
    </row>
    <row r="111" spans="1:62" x14ac:dyDescent="0.25">
      <c r="A111">
        <f>A44</f>
        <v>1983</v>
      </c>
      <c r="B111">
        <f t="shared" ref="B111:AR111" ca="1" si="104">B44</f>
        <v>37</v>
      </c>
      <c r="C111" s="4">
        <f t="shared" si="104"/>
        <v>2</v>
      </c>
      <c r="D111" s="4">
        <f t="shared" ca="1" si="104"/>
        <v>1</v>
      </c>
      <c r="E111" s="4">
        <f t="shared" ca="1" si="104"/>
        <v>0</v>
      </c>
      <c r="F111" s="4">
        <f t="shared" ca="1" si="104"/>
        <v>0</v>
      </c>
      <c r="G111" s="4">
        <f t="shared" ca="1" si="104"/>
        <v>0</v>
      </c>
      <c r="H111" s="4">
        <f t="shared" ca="1" si="104"/>
        <v>5</v>
      </c>
      <c r="I111" s="4">
        <f t="shared" ca="1" si="104"/>
        <v>0</v>
      </c>
      <c r="J111" s="4">
        <f t="shared" ca="1" si="104"/>
        <v>0</v>
      </c>
      <c r="K111" s="4">
        <f t="shared" ca="1" si="104"/>
        <v>0</v>
      </c>
      <c r="L111" s="4">
        <f t="shared" ca="1" si="104"/>
        <v>0</v>
      </c>
      <c r="M111" s="4">
        <f t="shared" ca="1" si="104"/>
        <v>0</v>
      </c>
      <c r="N111" s="4">
        <f t="shared" ca="1" si="104"/>
        <v>0</v>
      </c>
      <c r="O111" s="4">
        <f t="shared" ca="1" si="104"/>
        <v>5</v>
      </c>
      <c r="P111" s="4">
        <f t="shared" ca="1" si="104"/>
        <v>1</v>
      </c>
      <c r="Q111" s="4">
        <f t="shared" ca="1" si="104"/>
        <v>0</v>
      </c>
      <c r="R111" s="4">
        <f t="shared" ca="1" si="104"/>
        <v>0</v>
      </c>
      <c r="S111" s="4">
        <f t="shared" ca="1" si="104"/>
        <v>0</v>
      </c>
      <c r="T111" s="4">
        <f t="shared" ca="1" si="104"/>
        <v>0</v>
      </c>
      <c r="U111" s="4">
        <f t="shared" ca="1" si="104"/>
        <v>0</v>
      </c>
      <c r="V111" s="4">
        <f t="shared" ca="1" si="104"/>
        <v>2</v>
      </c>
      <c r="W111" s="4">
        <f t="shared" ca="1" si="104"/>
        <v>0</v>
      </c>
      <c r="X111" s="4">
        <f t="shared" ca="1" si="104"/>
        <v>0</v>
      </c>
      <c r="Y111" s="4">
        <f t="shared" ca="1" si="104"/>
        <v>5</v>
      </c>
      <c r="Z111" s="4">
        <f t="shared" ca="1" si="104"/>
        <v>0</v>
      </c>
      <c r="AA111" s="4">
        <f t="shared" ca="1" si="104"/>
        <v>0</v>
      </c>
      <c r="AB111" s="4">
        <f t="shared" ca="1" si="104"/>
        <v>0</v>
      </c>
      <c r="AC111" s="4">
        <f t="shared" ca="1" si="104"/>
        <v>0</v>
      </c>
      <c r="AD111" s="4">
        <f t="shared" ca="1" si="104"/>
        <v>0</v>
      </c>
      <c r="AE111" s="4">
        <f t="shared" ca="1" si="104"/>
        <v>0</v>
      </c>
      <c r="AF111" s="4">
        <f t="shared" ca="1" si="104"/>
        <v>0</v>
      </c>
      <c r="AG111" s="4">
        <f t="shared" ca="1" si="104"/>
        <v>0</v>
      </c>
      <c r="AH111" s="4">
        <f t="shared" ca="1" si="104"/>
        <v>0</v>
      </c>
      <c r="AI111" s="4">
        <f t="shared" ca="1" si="104"/>
        <v>0</v>
      </c>
      <c r="AJ111" s="4">
        <f t="shared" ca="1" si="104"/>
        <v>0</v>
      </c>
      <c r="AK111" s="4">
        <f t="shared" ca="1" si="104"/>
        <v>0</v>
      </c>
      <c r="AL111" s="4">
        <f t="shared" ca="1" si="104"/>
        <v>0</v>
      </c>
      <c r="AM111" s="4">
        <f t="shared" ca="1" si="104"/>
        <v>0</v>
      </c>
      <c r="AN111" s="4">
        <f t="shared" ca="1" si="104"/>
        <v>0</v>
      </c>
      <c r="AO111" s="4">
        <f t="shared" ca="1" si="104"/>
        <v>0</v>
      </c>
      <c r="AP111" s="4">
        <f t="shared" ca="1" si="104"/>
        <v>0</v>
      </c>
      <c r="AQ111" s="4">
        <f t="shared" ca="1" si="104"/>
        <v>0</v>
      </c>
      <c r="AR111" s="4">
        <f t="shared" ca="1" si="104"/>
        <v>0</v>
      </c>
      <c r="AS111" s="4">
        <f t="shared" ref="AS111:AU111" ca="1" si="105">AS44</f>
        <v>0</v>
      </c>
      <c r="AT111" s="4">
        <f t="shared" ca="1" si="105"/>
        <v>0</v>
      </c>
      <c r="AU111" s="4">
        <f t="shared" ca="1" si="105"/>
        <v>0</v>
      </c>
      <c r="AV111" s="4">
        <f t="shared" ref="AV111:BE111" ca="1" si="106">AV44</f>
        <v>0</v>
      </c>
      <c r="AW111" s="4">
        <f t="shared" ca="1" si="106"/>
        <v>0</v>
      </c>
      <c r="AX111" s="4">
        <f t="shared" ca="1" si="106"/>
        <v>0</v>
      </c>
      <c r="AY111" s="4">
        <f t="shared" ca="1" si="106"/>
        <v>0</v>
      </c>
      <c r="AZ111" s="4">
        <f t="shared" ca="1" si="106"/>
        <v>0</v>
      </c>
      <c r="BA111" s="4">
        <f t="shared" ca="1" si="106"/>
        <v>0</v>
      </c>
      <c r="BB111" s="4">
        <f t="shared" ca="1" si="106"/>
        <v>0</v>
      </c>
      <c r="BC111" s="4">
        <f t="shared" ca="1" si="106"/>
        <v>0</v>
      </c>
      <c r="BD111" s="4">
        <f t="shared" ca="1" si="106"/>
        <v>0</v>
      </c>
      <c r="BE111" s="4">
        <f t="shared" ca="1" si="106"/>
        <v>0</v>
      </c>
      <c r="BF111" s="4">
        <f t="shared" ca="1" si="46"/>
        <v>21</v>
      </c>
      <c r="BG111" s="4"/>
      <c r="BH111" s="4">
        <f t="shared" ca="1" si="40"/>
        <v>18</v>
      </c>
      <c r="BI111" t="str">
        <f t="shared" ca="1" si="41"/>
        <v/>
      </c>
      <c r="BJ111" t="str">
        <f t="shared" ca="1" si="42"/>
        <v/>
      </c>
    </row>
    <row r="112" spans="1:62" x14ac:dyDescent="0.25">
      <c r="A112">
        <f>A43</f>
        <v>1982</v>
      </c>
      <c r="B112">
        <f t="shared" ref="B112:AR112" ca="1" si="107">B43</f>
        <v>38</v>
      </c>
      <c r="C112" s="4">
        <f t="shared" si="107"/>
        <v>3</v>
      </c>
      <c r="D112" s="4">
        <f t="shared" ca="1" si="107"/>
        <v>2</v>
      </c>
      <c r="E112" s="4">
        <f t="shared" ca="1" si="107"/>
        <v>1</v>
      </c>
      <c r="F112" s="4">
        <f t="shared" ca="1" si="107"/>
        <v>0</v>
      </c>
      <c r="G112" s="4">
        <f t="shared" ca="1" si="107"/>
        <v>0</v>
      </c>
      <c r="H112" s="4">
        <f t="shared" ca="1" si="107"/>
        <v>0</v>
      </c>
      <c r="I112" s="4">
        <f t="shared" ca="1" si="107"/>
        <v>5</v>
      </c>
      <c r="J112" s="4">
        <f t="shared" ca="1" si="107"/>
        <v>0</v>
      </c>
      <c r="K112" s="4">
        <f t="shared" ca="1" si="107"/>
        <v>0</v>
      </c>
      <c r="L112" s="4">
        <f t="shared" ca="1" si="107"/>
        <v>0</v>
      </c>
      <c r="M112" s="4">
        <f t="shared" ca="1" si="107"/>
        <v>0</v>
      </c>
      <c r="N112" s="4">
        <f t="shared" ca="1" si="107"/>
        <v>0</v>
      </c>
      <c r="O112" s="4">
        <f t="shared" ca="1" si="107"/>
        <v>0</v>
      </c>
      <c r="P112" s="4">
        <f t="shared" ca="1" si="107"/>
        <v>5</v>
      </c>
      <c r="Q112" s="4">
        <f t="shared" ca="1" si="107"/>
        <v>1</v>
      </c>
      <c r="R112" s="4">
        <f t="shared" ca="1" si="107"/>
        <v>0</v>
      </c>
      <c r="S112" s="4">
        <f t="shared" ca="1" si="107"/>
        <v>0</v>
      </c>
      <c r="T112" s="4">
        <f t="shared" ca="1" si="107"/>
        <v>0</v>
      </c>
      <c r="U112" s="4">
        <f t="shared" ca="1" si="107"/>
        <v>0</v>
      </c>
      <c r="V112" s="4">
        <f t="shared" ca="1" si="107"/>
        <v>0</v>
      </c>
      <c r="W112" s="4">
        <f t="shared" ca="1" si="107"/>
        <v>2</v>
      </c>
      <c r="X112" s="4">
        <f t="shared" ca="1" si="107"/>
        <v>0</v>
      </c>
      <c r="Y112" s="4">
        <f t="shared" ca="1" si="107"/>
        <v>0</v>
      </c>
      <c r="Z112" s="4">
        <f t="shared" ca="1" si="107"/>
        <v>5</v>
      </c>
      <c r="AA112" s="4">
        <f t="shared" ca="1" si="107"/>
        <v>0</v>
      </c>
      <c r="AB112" s="4">
        <f t="shared" ca="1" si="107"/>
        <v>0</v>
      </c>
      <c r="AC112" s="4">
        <f t="shared" ca="1" si="107"/>
        <v>0</v>
      </c>
      <c r="AD112" s="4">
        <f t="shared" ca="1" si="107"/>
        <v>0</v>
      </c>
      <c r="AE112" s="4">
        <f t="shared" ca="1" si="107"/>
        <v>0</v>
      </c>
      <c r="AF112" s="4">
        <f t="shared" ca="1" si="107"/>
        <v>0</v>
      </c>
      <c r="AG112" s="4">
        <f t="shared" ca="1" si="107"/>
        <v>0</v>
      </c>
      <c r="AH112" s="4">
        <f t="shared" ca="1" si="107"/>
        <v>0</v>
      </c>
      <c r="AI112" s="4">
        <f t="shared" ca="1" si="107"/>
        <v>0</v>
      </c>
      <c r="AJ112" s="4">
        <f t="shared" ca="1" si="107"/>
        <v>0</v>
      </c>
      <c r="AK112" s="4">
        <f t="shared" ca="1" si="107"/>
        <v>0</v>
      </c>
      <c r="AL112" s="4">
        <f t="shared" ca="1" si="107"/>
        <v>0</v>
      </c>
      <c r="AM112" s="4">
        <f t="shared" ca="1" si="107"/>
        <v>0</v>
      </c>
      <c r="AN112" s="4">
        <f t="shared" ca="1" si="107"/>
        <v>0</v>
      </c>
      <c r="AO112" s="4">
        <f t="shared" ca="1" si="107"/>
        <v>0</v>
      </c>
      <c r="AP112" s="4">
        <f t="shared" ca="1" si="107"/>
        <v>0</v>
      </c>
      <c r="AQ112" s="4">
        <f t="shared" ca="1" si="107"/>
        <v>0</v>
      </c>
      <c r="AR112" s="4">
        <f t="shared" ca="1" si="107"/>
        <v>0</v>
      </c>
      <c r="AS112" s="4">
        <f t="shared" ref="AS112:AU112" ca="1" si="108">AS43</f>
        <v>0</v>
      </c>
      <c r="AT112" s="4">
        <f t="shared" ca="1" si="108"/>
        <v>0</v>
      </c>
      <c r="AU112" s="4">
        <f t="shared" ca="1" si="108"/>
        <v>0</v>
      </c>
      <c r="AV112" s="4">
        <f t="shared" ref="AV112:BE112" ca="1" si="109">AV43</f>
        <v>0</v>
      </c>
      <c r="AW112" s="4">
        <f t="shared" ca="1" si="109"/>
        <v>0</v>
      </c>
      <c r="AX112" s="4">
        <f t="shared" ca="1" si="109"/>
        <v>0</v>
      </c>
      <c r="AY112" s="4">
        <f t="shared" ca="1" si="109"/>
        <v>0</v>
      </c>
      <c r="AZ112" s="4">
        <f t="shared" ca="1" si="109"/>
        <v>0</v>
      </c>
      <c r="BA112" s="4">
        <f t="shared" ca="1" si="109"/>
        <v>0</v>
      </c>
      <c r="BB112" s="4">
        <f t="shared" ca="1" si="109"/>
        <v>0</v>
      </c>
      <c r="BC112" s="4">
        <f t="shared" ca="1" si="109"/>
        <v>0</v>
      </c>
      <c r="BD112" s="4">
        <f t="shared" ca="1" si="109"/>
        <v>0</v>
      </c>
      <c r="BE112" s="4">
        <f t="shared" ca="1" si="109"/>
        <v>0</v>
      </c>
      <c r="BF112" s="4">
        <f t="shared" ca="1" si="46"/>
        <v>24</v>
      </c>
      <c r="BG112" s="4"/>
      <c r="BH112" s="4">
        <f t="shared" ca="1" si="40"/>
        <v>18</v>
      </c>
      <c r="BI112" t="str">
        <f t="shared" ca="1" si="41"/>
        <v/>
      </c>
      <c r="BJ112" t="str">
        <f t="shared" ca="1" si="42"/>
        <v/>
      </c>
    </row>
    <row r="113" spans="1:62" x14ac:dyDescent="0.25">
      <c r="A113">
        <f>A42</f>
        <v>1981</v>
      </c>
      <c r="B113">
        <f t="shared" ref="B113:AR113" ca="1" si="110">B42</f>
        <v>39</v>
      </c>
      <c r="C113" s="4">
        <f t="shared" si="110"/>
        <v>4</v>
      </c>
      <c r="D113" s="4">
        <f t="shared" ca="1" si="110"/>
        <v>3</v>
      </c>
      <c r="E113" s="4">
        <f t="shared" ca="1" si="110"/>
        <v>2</v>
      </c>
      <c r="F113" s="4">
        <f t="shared" ca="1" si="110"/>
        <v>1</v>
      </c>
      <c r="G113" s="4">
        <f t="shared" ca="1" si="110"/>
        <v>0</v>
      </c>
      <c r="H113" s="4">
        <f t="shared" ca="1" si="110"/>
        <v>0</v>
      </c>
      <c r="I113" s="4">
        <f t="shared" ca="1" si="110"/>
        <v>0</v>
      </c>
      <c r="J113" s="4">
        <f t="shared" ca="1" si="110"/>
        <v>5</v>
      </c>
      <c r="K113" s="4">
        <f t="shared" ca="1" si="110"/>
        <v>0</v>
      </c>
      <c r="L113" s="4">
        <f t="shared" ca="1" si="110"/>
        <v>0</v>
      </c>
      <c r="M113" s="4">
        <f t="shared" ca="1" si="110"/>
        <v>0</v>
      </c>
      <c r="N113" s="4">
        <f t="shared" ca="1" si="110"/>
        <v>0</v>
      </c>
      <c r="O113" s="4">
        <f t="shared" ca="1" si="110"/>
        <v>0</v>
      </c>
      <c r="P113" s="4">
        <f t="shared" ca="1" si="110"/>
        <v>0</v>
      </c>
      <c r="Q113" s="4">
        <f t="shared" ca="1" si="110"/>
        <v>5</v>
      </c>
      <c r="R113" s="4">
        <f t="shared" ca="1" si="110"/>
        <v>1</v>
      </c>
      <c r="S113" s="4">
        <f t="shared" ca="1" si="110"/>
        <v>0</v>
      </c>
      <c r="T113" s="4">
        <f t="shared" ca="1" si="110"/>
        <v>0</v>
      </c>
      <c r="U113" s="4">
        <f t="shared" ca="1" si="110"/>
        <v>0</v>
      </c>
      <c r="V113" s="4">
        <f t="shared" ca="1" si="110"/>
        <v>0</v>
      </c>
      <c r="W113" s="4">
        <f t="shared" ca="1" si="110"/>
        <v>0</v>
      </c>
      <c r="X113" s="4">
        <f t="shared" ca="1" si="110"/>
        <v>2</v>
      </c>
      <c r="Y113" s="4">
        <f t="shared" ca="1" si="110"/>
        <v>0</v>
      </c>
      <c r="Z113" s="4">
        <f t="shared" ca="1" si="110"/>
        <v>0</v>
      </c>
      <c r="AA113" s="4">
        <f t="shared" ca="1" si="110"/>
        <v>5</v>
      </c>
      <c r="AB113" s="4">
        <f t="shared" ca="1" si="110"/>
        <v>0</v>
      </c>
      <c r="AC113" s="4">
        <f t="shared" ca="1" si="110"/>
        <v>0</v>
      </c>
      <c r="AD113" s="4">
        <f t="shared" ca="1" si="110"/>
        <v>0</v>
      </c>
      <c r="AE113" s="4">
        <f t="shared" ca="1" si="110"/>
        <v>0</v>
      </c>
      <c r="AF113" s="4">
        <f t="shared" ca="1" si="110"/>
        <v>0</v>
      </c>
      <c r="AG113" s="4">
        <f t="shared" ca="1" si="110"/>
        <v>0</v>
      </c>
      <c r="AH113" s="4">
        <f t="shared" ca="1" si="110"/>
        <v>0</v>
      </c>
      <c r="AI113" s="4">
        <f t="shared" ca="1" si="110"/>
        <v>0</v>
      </c>
      <c r="AJ113" s="4">
        <f t="shared" ca="1" si="110"/>
        <v>0</v>
      </c>
      <c r="AK113" s="4">
        <f t="shared" ca="1" si="110"/>
        <v>0</v>
      </c>
      <c r="AL113" s="4">
        <f t="shared" ca="1" si="110"/>
        <v>0</v>
      </c>
      <c r="AM113" s="4">
        <f t="shared" ca="1" si="110"/>
        <v>0</v>
      </c>
      <c r="AN113" s="4">
        <f t="shared" ca="1" si="110"/>
        <v>0</v>
      </c>
      <c r="AO113" s="4">
        <f t="shared" ca="1" si="110"/>
        <v>0</v>
      </c>
      <c r="AP113" s="4">
        <f t="shared" ca="1" si="110"/>
        <v>0</v>
      </c>
      <c r="AQ113" s="4">
        <f t="shared" ca="1" si="110"/>
        <v>0</v>
      </c>
      <c r="AR113" s="4">
        <f t="shared" ca="1" si="110"/>
        <v>0</v>
      </c>
      <c r="AS113" s="4">
        <f t="shared" ref="AS113:AU113" ca="1" si="111">AS42</f>
        <v>0</v>
      </c>
      <c r="AT113" s="4">
        <f t="shared" ca="1" si="111"/>
        <v>0</v>
      </c>
      <c r="AU113" s="4">
        <f t="shared" ca="1" si="111"/>
        <v>0</v>
      </c>
      <c r="AV113" s="4">
        <f t="shared" ref="AV113:BE113" ca="1" si="112">AV42</f>
        <v>0</v>
      </c>
      <c r="AW113" s="4">
        <f t="shared" ca="1" si="112"/>
        <v>0</v>
      </c>
      <c r="AX113" s="4">
        <f t="shared" ca="1" si="112"/>
        <v>0</v>
      </c>
      <c r="AY113" s="4">
        <f t="shared" ca="1" si="112"/>
        <v>0</v>
      </c>
      <c r="AZ113" s="4">
        <f t="shared" ca="1" si="112"/>
        <v>0</v>
      </c>
      <c r="BA113" s="4">
        <f t="shared" ca="1" si="112"/>
        <v>0</v>
      </c>
      <c r="BB113" s="4">
        <f t="shared" ca="1" si="112"/>
        <v>0</v>
      </c>
      <c r="BC113" s="4">
        <f t="shared" ca="1" si="112"/>
        <v>0</v>
      </c>
      <c r="BD113" s="4">
        <f t="shared" ca="1" si="112"/>
        <v>0</v>
      </c>
      <c r="BE113" s="4">
        <f t="shared" ca="1" si="112"/>
        <v>0</v>
      </c>
      <c r="BF113" s="4">
        <f t="shared" ca="1" si="46"/>
        <v>28</v>
      </c>
      <c r="BG113" s="4"/>
      <c r="BH113" s="4">
        <f t="shared" ca="1" si="40"/>
        <v>18</v>
      </c>
      <c r="BI113" t="str">
        <f t="shared" ca="1" si="41"/>
        <v/>
      </c>
      <c r="BJ113" t="str">
        <f t="shared" ca="1" si="42"/>
        <v/>
      </c>
    </row>
    <row r="114" spans="1:62" x14ac:dyDescent="0.25">
      <c r="A114">
        <f>A41</f>
        <v>1980</v>
      </c>
      <c r="B114">
        <f t="shared" ref="B114:AR114" ca="1" si="113">B41</f>
        <v>40</v>
      </c>
      <c r="C114" s="4">
        <f t="shared" si="113"/>
        <v>5</v>
      </c>
      <c r="D114" s="4">
        <f t="shared" ca="1" si="113"/>
        <v>4</v>
      </c>
      <c r="E114" s="4">
        <f t="shared" ca="1" si="113"/>
        <v>3</v>
      </c>
      <c r="F114" s="4">
        <f t="shared" ca="1" si="113"/>
        <v>2</v>
      </c>
      <c r="G114" s="4">
        <f t="shared" ca="1" si="113"/>
        <v>1</v>
      </c>
      <c r="H114" s="4">
        <f t="shared" ca="1" si="113"/>
        <v>0</v>
      </c>
      <c r="I114" s="4">
        <f t="shared" ca="1" si="113"/>
        <v>0</v>
      </c>
      <c r="J114" s="4">
        <f t="shared" ca="1" si="113"/>
        <v>0</v>
      </c>
      <c r="K114" s="4">
        <f t="shared" ca="1" si="113"/>
        <v>5</v>
      </c>
      <c r="L114" s="4">
        <f t="shared" ca="1" si="113"/>
        <v>0</v>
      </c>
      <c r="M114" s="4">
        <f t="shared" ca="1" si="113"/>
        <v>0</v>
      </c>
      <c r="N114" s="4">
        <f t="shared" ca="1" si="113"/>
        <v>0</v>
      </c>
      <c r="O114" s="4">
        <f t="shared" ca="1" si="113"/>
        <v>0</v>
      </c>
      <c r="P114" s="4">
        <f t="shared" ca="1" si="113"/>
        <v>0</v>
      </c>
      <c r="Q114" s="4">
        <f t="shared" ca="1" si="113"/>
        <v>0</v>
      </c>
      <c r="R114" s="4">
        <f t="shared" ca="1" si="113"/>
        <v>5</v>
      </c>
      <c r="S114" s="4">
        <f t="shared" ca="1" si="113"/>
        <v>1</v>
      </c>
      <c r="T114" s="4">
        <f t="shared" ca="1" si="113"/>
        <v>0</v>
      </c>
      <c r="U114" s="4">
        <f t="shared" ca="1" si="113"/>
        <v>0</v>
      </c>
      <c r="V114" s="4">
        <f t="shared" ca="1" si="113"/>
        <v>0</v>
      </c>
      <c r="W114" s="4">
        <f t="shared" ca="1" si="113"/>
        <v>0</v>
      </c>
      <c r="X114" s="4">
        <f t="shared" ca="1" si="113"/>
        <v>0</v>
      </c>
      <c r="Y114" s="4">
        <f t="shared" ca="1" si="113"/>
        <v>2</v>
      </c>
      <c r="Z114" s="4">
        <f t="shared" ca="1" si="113"/>
        <v>0</v>
      </c>
      <c r="AA114" s="4">
        <f t="shared" ca="1" si="113"/>
        <v>0</v>
      </c>
      <c r="AB114" s="4">
        <f t="shared" ca="1" si="113"/>
        <v>5</v>
      </c>
      <c r="AC114" s="4">
        <f t="shared" ca="1" si="113"/>
        <v>0</v>
      </c>
      <c r="AD114" s="4">
        <f t="shared" ca="1" si="113"/>
        <v>0</v>
      </c>
      <c r="AE114" s="4">
        <f t="shared" ca="1" si="113"/>
        <v>0</v>
      </c>
      <c r="AF114" s="4">
        <f t="shared" ca="1" si="113"/>
        <v>0</v>
      </c>
      <c r="AG114" s="4">
        <f t="shared" ca="1" si="113"/>
        <v>0</v>
      </c>
      <c r="AH114" s="4">
        <f t="shared" ca="1" si="113"/>
        <v>0</v>
      </c>
      <c r="AI114" s="4">
        <f t="shared" ca="1" si="113"/>
        <v>0</v>
      </c>
      <c r="AJ114" s="4">
        <f t="shared" ca="1" si="113"/>
        <v>0</v>
      </c>
      <c r="AK114" s="4">
        <f t="shared" ca="1" si="113"/>
        <v>0</v>
      </c>
      <c r="AL114" s="4">
        <f t="shared" ca="1" si="113"/>
        <v>0</v>
      </c>
      <c r="AM114" s="4">
        <f t="shared" ca="1" si="113"/>
        <v>0</v>
      </c>
      <c r="AN114" s="4">
        <f t="shared" ca="1" si="113"/>
        <v>0</v>
      </c>
      <c r="AO114" s="4">
        <f t="shared" ca="1" si="113"/>
        <v>0</v>
      </c>
      <c r="AP114" s="4">
        <f t="shared" ca="1" si="113"/>
        <v>0</v>
      </c>
      <c r="AQ114" s="4">
        <f t="shared" ca="1" si="113"/>
        <v>0</v>
      </c>
      <c r="AR114" s="4">
        <f t="shared" ca="1" si="113"/>
        <v>0</v>
      </c>
      <c r="AS114" s="4">
        <f t="shared" ref="AS114:AU114" ca="1" si="114">AS41</f>
        <v>0</v>
      </c>
      <c r="AT114" s="4">
        <f t="shared" ca="1" si="114"/>
        <v>0</v>
      </c>
      <c r="AU114" s="4">
        <f t="shared" ca="1" si="114"/>
        <v>0</v>
      </c>
      <c r="AV114" s="4">
        <f t="shared" ref="AV114:BE114" ca="1" si="115">AV41</f>
        <v>0</v>
      </c>
      <c r="AW114" s="4">
        <f t="shared" ca="1" si="115"/>
        <v>0</v>
      </c>
      <c r="AX114" s="4">
        <f t="shared" ca="1" si="115"/>
        <v>0</v>
      </c>
      <c r="AY114" s="4">
        <f t="shared" ca="1" si="115"/>
        <v>0</v>
      </c>
      <c r="AZ114" s="4">
        <f t="shared" ca="1" si="115"/>
        <v>0</v>
      </c>
      <c r="BA114" s="4">
        <f t="shared" ca="1" si="115"/>
        <v>0</v>
      </c>
      <c r="BB114" s="4">
        <f t="shared" ca="1" si="115"/>
        <v>0</v>
      </c>
      <c r="BC114" s="4">
        <f t="shared" ca="1" si="115"/>
        <v>0</v>
      </c>
      <c r="BD114" s="4">
        <f t="shared" ca="1" si="115"/>
        <v>0</v>
      </c>
      <c r="BE114" s="4">
        <f t="shared" ca="1" si="115"/>
        <v>0</v>
      </c>
      <c r="BF114" s="4">
        <f t="shared" ca="1" si="46"/>
        <v>33</v>
      </c>
      <c r="BG114" s="4"/>
      <c r="BH114" s="4">
        <f t="shared" ca="1" si="40"/>
        <v>18</v>
      </c>
      <c r="BI114" t="str">
        <f t="shared" ca="1" si="41"/>
        <v/>
      </c>
      <c r="BJ114" t="str">
        <f t="shared" ca="1" si="42"/>
        <v/>
      </c>
    </row>
    <row r="115" spans="1:62" x14ac:dyDescent="0.25">
      <c r="A115">
        <f>A40</f>
        <v>1979</v>
      </c>
      <c r="B115">
        <f t="shared" ref="B115:AR115" ca="1" si="116">B40</f>
        <v>41</v>
      </c>
      <c r="C115" s="4">
        <f t="shared" si="116"/>
        <v>6</v>
      </c>
      <c r="D115" s="4">
        <f t="shared" ca="1" si="116"/>
        <v>5</v>
      </c>
      <c r="E115" s="4">
        <f t="shared" ca="1" si="116"/>
        <v>4</v>
      </c>
      <c r="F115" s="4">
        <f t="shared" ca="1" si="116"/>
        <v>3</v>
      </c>
      <c r="G115" s="4">
        <f t="shared" ca="1" si="116"/>
        <v>2</v>
      </c>
      <c r="H115" s="4">
        <f t="shared" ca="1" si="116"/>
        <v>1</v>
      </c>
      <c r="I115" s="4">
        <f t="shared" ca="1" si="116"/>
        <v>0</v>
      </c>
      <c r="J115" s="4">
        <f t="shared" ca="1" si="116"/>
        <v>0</v>
      </c>
      <c r="K115" s="4">
        <f t="shared" ca="1" si="116"/>
        <v>0</v>
      </c>
      <c r="L115" s="4">
        <f t="shared" ca="1" si="116"/>
        <v>5</v>
      </c>
      <c r="M115" s="4">
        <f t="shared" ca="1" si="116"/>
        <v>0</v>
      </c>
      <c r="N115" s="4">
        <f t="shared" ca="1" si="116"/>
        <v>0</v>
      </c>
      <c r="O115" s="4">
        <f t="shared" ca="1" si="116"/>
        <v>0</v>
      </c>
      <c r="P115" s="4">
        <f t="shared" ca="1" si="116"/>
        <v>0</v>
      </c>
      <c r="Q115" s="4">
        <f t="shared" ca="1" si="116"/>
        <v>0</v>
      </c>
      <c r="R115" s="4">
        <f t="shared" ca="1" si="116"/>
        <v>0</v>
      </c>
      <c r="S115" s="4">
        <f t="shared" ca="1" si="116"/>
        <v>5</v>
      </c>
      <c r="T115" s="4">
        <f t="shared" ca="1" si="116"/>
        <v>1</v>
      </c>
      <c r="U115" s="4">
        <f t="shared" ca="1" si="116"/>
        <v>0</v>
      </c>
      <c r="V115" s="4">
        <f t="shared" ca="1" si="116"/>
        <v>0</v>
      </c>
      <c r="W115" s="4">
        <f t="shared" ca="1" si="116"/>
        <v>0</v>
      </c>
      <c r="X115" s="4">
        <f t="shared" ca="1" si="116"/>
        <v>0</v>
      </c>
      <c r="Y115" s="4">
        <f t="shared" ca="1" si="116"/>
        <v>0</v>
      </c>
      <c r="Z115" s="4">
        <f t="shared" ca="1" si="116"/>
        <v>2</v>
      </c>
      <c r="AA115" s="4">
        <f t="shared" ca="1" si="116"/>
        <v>0</v>
      </c>
      <c r="AB115" s="4">
        <f t="shared" ca="1" si="116"/>
        <v>0</v>
      </c>
      <c r="AC115" s="4">
        <f t="shared" ca="1" si="116"/>
        <v>5</v>
      </c>
      <c r="AD115" s="4">
        <f t="shared" ca="1" si="116"/>
        <v>0</v>
      </c>
      <c r="AE115" s="4">
        <f t="shared" ca="1" si="116"/>
        <v>0</v>
      </c>
      <c r="AF115" s="4">
        <f t="shared" ca="1" si="116"/>
        <v>0</v>
      </c>
      <c r="AG115" s="4">
        <f t="shared" ca="1" si="116"/>
        <v>0</v>
      </c>
      <c r="AH115" s="4">
        <f t="shared" ca="1" si="116"/>
        <v>0</v>
      </c>
      <c r="AI115" s="4">
        <f t="shared" ca="1" si="116"/>
        <v>0</v>
      </c>
      <c r="AJ115" s="4">
        <f t="shared" ca="1" si="116"/>
        <v>0</v>
      </c>
      <c r="AK115" s="4">
        <f t="shared" ca="1" si="116"/>
        <v>0</v>
      </c>
      <c r="AL115" s="4">
        <f t="shared" ca="1" si="116"/>
        <v>0</v>
      </c>
      <c r="AM115" s="4">
        <f t="shared" ca="1" si="116"/>
        <v>0</v>
      </c>
      <c r="AN115" s="4">
        <f t="shared" ca="1" si="116"/>
        <v>0</v>
      </c>
      <c r="AO115" s="4">
        <f t="shared" ca="1" si="116"/>
        <v>0</v>
      </c>
      <c r="AP115" s="4">
        <f t="shared" ca="1" si="116"/>
        <v>0</v>
      </c>
      <c r="AQ115" s="4">
        <f t="shared" ca="1" si="116"/>
        <v>0</v>
      </c>
      <c r="AR115" s="4">
        <f t="shared" ca="1" si="116"/>
        <v>0</v>
      </c>
      <c r="AS115" s="4">
        <f t="shared" ref="AS115:AU115" ca="1" si="117">AS40</f>
        <v>0</v>
      </c>
      <c r="AT115" s="4">
        <f t="shared" ca="1" si="117"/>
        <v>0</v>
      </c>
      <c r="AU115" s="4">
        <f t="shared" ca="1" si="117"/>
        <v>0</v>
      </c>
      <c r="AV115" s="4">
        <f t="shared" ref="AV115:BE115" ca="1" si="118">AV40</f>
        <v>0</v>
      </c>
      <c r="AW115" s="4">
        <f t="shared" ca="1" si="118"/>
        <v>0</v>
      </c>
      <c r="AX115" s="4">
        <f t="shared" ca="1" si="118"/>
        <v>0</v>
      </c>
      <c r="AY115" s="4">
        <f t="shared" ca="1" si="118"/>
        <v>0</v>
      </c>
      <c r="AZ115" s="4">
        <f t="shared" ca="1" si="118"/>
        <v>0</v>
      </c>
      <c r="BA115" s="4">
        <f t="shared" ca="1" si="118"/>
        <v>0</v>
      </c>
      <c r="BB115" s="4">
        <f t="shared" ca="1" si="118"/>
        <v>0</v>
      </c>
      <c r="BC115" s="4">
        <f t="shared" ca="1" si="118"/>
        <v>0</v>
      </c>
      <c r="BD115" s="4">
        <f t="shared" ca="1" si="118"/>
        <v>0</v>
      </c>
      <c r="BE115" s="4">
        <f t="shared" ca="1" si="118"/>
        <v>0</v>
      </c>
      <c r="BF115" s="4">
        <f t="shared" ca="1" si="46"/>
        <v>39</v>
      </c>
      <c r="BG115" s="4"/>
      <c r="BH115" s="4">
        <f t="shared" ca="1" si="40"/>
        <v>19</v>
      </c>
      <c r="BI115" t="str">
        <f t="shared" ca="1" si="41"/>
        <v/>
      </c>
      <c r="BJ115" t="str">
        <f t="shared" ca="1" si="42"/>
        <v/>
      </c>
    </row>
    <row r="116" spans="1:62" x14ac:dyDescent="0.25">
      <c r="A116">
        <f>A39</f>
        <v>1978</v>
      </c>
      <c r="B116">
        <f t="shared" ref="B116:AR116" ca="1" si="119">B39</f>
        <v>42</v>
      </c>
      <c r="C116" s="4">
        <f t="shared" si="119"/>
        <v>100</v>
      </c>
      <c r="D116" s="4">
        <f t="shared" ca="1" si="119"/>
        <v>6</v>
      </c>
      <c r="E116" s="4">
        <f t="shared" ca="1" si="119"/>
        <v>5</v>
      </c>
      <c r="F116" s="4">
        <f t="shared" ca="1" si="119"/>
        <v>4</v>
      </c>
      <c r="G116" s="4">
        <f t="shared" ca="1" si="119"/>
        <v>3</v>
      </c>
      <c r="H116" s="4">
        <f t="shared" ca="1" si="119"/>
        <v>2</v>
      </c>
      <c r="I116" s="4">
        <f t="shared" ca="1" si="119"/>
        <v>1</v>
      </c>
      <c r="J116" s="4">
        <f t="shared" ca="1" si="119"/>
        <v>0</v>
      </c>
      <c r="K116" s="4">
        <f t="shared" ca="1" si="119"/>
        <v>0</v>
      </c>
      <c r="L116" s="4">
        <f t="shared" ca="1" si="119"/>
        <v>0</v>
      </c>
      <c r="M116" s="4">
        <f t="shared" ca="1" si="119"/>
        <v>5</v>
      </c>
      <c r="N116" s="4">
        <f t="shared" ca="1" si="119"/>
        <v>0</v>
      </c>
      <c r="O116" s="4">
        <f t="shared" ca="1" si="119"/>
        <v>0</v>
      </c>
      <c r="P116" s="4">
        <f t="shared" ca="1" si="119"/>
        <v>0</v>
      </c>
      <c r="Q116" s="4">
        <f t="shared" ca="1" si="119"/>
        <v>0</v>
      </c>
      <c r="R116" s="4">
        <f t="shared" ca="1" si="119"/>
        <v>0</v>
      </c>
      <c r="S116" s="4">
        <f t="shared" ca="1" si="119"/>
        <v>0</v>
      </c>
      <c r="T116" s="4">
        <f t="shared" ca="1" si="119"/>
        <v>5</v>
      </c>
      <c r="U116" s="4">
        <f t="shared" ca="1" si="119"/>
        <v>1</v>
      </c>
      <c r="V116" s="4">
        <f t="shared" ca="1" si="119"/>
        <v>0</v>
      </c>
      <c r="W116" s="4">
        <f t="shared" ca="1" si="119"/>
        <v>0</v>
      </c>
      <c r="X116" s="4">
        <f t="shared" ca="1" si="119"/>
        <v>0</v>
      </c>
      <c r="Y116" s="4">
        <f t="shared" ca="1" si="119"/>
        <v>0</v>
      </c>
      <c r="Z116" s="4">
        <f t="shared" ca="1" si="119"/>
        <v>0</v>
      </c>
      <c r="AA116" s="4">
        <f t="shared" ca="1" si="119"/>
        <v>2</v>
      </c>
      <c r="AB116" s="4">
        <f t="shared" ca="1" si="119"/>
        <v>0</v>
      </c>
      <c r="AC116" s="4">
        <f t="shared" ca="1" si="119"/>
        <v>0</v>
      </c>
      <c r="AD116" s="4">
        <f t="shared" ca="1" si="119"/>
        <v>5</v>
      </c>
      <c r="AE116" s="4">
        <f t="shared" ca="1" si="119"/>
        <v>0</v>
      </c>
      <c r="AF116" s="4">
        <f t="shared" ca="1" si="119"/>
        <v>0</v>
      </c>
      <c r="AG116" s="4">
        <f t="shared" ca="1" si="119"/>
        <v>0</v>
      </c>
      <c r="AH116" s="4">
        <f t="shared" ca="1" si="119"/>
        <v>0</v>
      </c>
      <c r="AI116" s="4">
        <f t="shared" ca="1" si="119"/>
        <v>0</v>
      </c>
      <c r="AJ116" s="4">
        <f t="shared" ca="1" si="119"/>
        <v>0</v>
      </c>
      <c r="AK116" s="4">
        <f t="shared" ca="1" si="119"/>
        <v>0</v>
      </c>
      <c r="AL116" s="4">
        <f t="shared" ca="1" si="119"/>
        <v>0</v>
      </c>
      <c r="AM116" s="4">
        <f t="shared" ca="1" si="119"/>
        <v>0</v>
      </c>
      <c r="AN116" s="4">
        <f t="shared" ca="1" si="119"/>
        <v>0</v>
      </c>
      <c r="AO116" s="4">
        <f t="shared" ca="1" si="119"/>
        <v>0</v>
      </c>
      <c r="AP116" s="4">
        <f t="shared" ca="1" si="119"/>
        <v>0</v>
      </c>
      <c r="AQ116" s="4">
        <f t="shared" ca="1" si="119"/>
        <v>0</v>
      </c>
      <c r="AR116" s="4">
        <f t="shared" ca="1" si="119"/>
        <v>0</v>
      </c>
      <c r="AS116" s="4">
        <f t="shared" ref="AS116:AU116" ca="1" si="120">AS39</f>
        <v>0</v>
      </c>
      <c r="AT116" s="4">
        <f t="shared" ca="1" si="120"/>
        <v>0</v>
      </c>
      <c r="AU116" s="4">
        <f t="shared" ca="1" si="120"/>
        <v>0</v>
      </c>
      <c r="AV116" s="4">
        <f t="shared" ref="AV116:BE116" ca="1" si="121">AV39</f>
        <v>0</v>
      </c>
      <c r="AW116" s="4">
        <f t="shared" ca="1" si="121"/>
        <v>0</v>
      </c>
      <c r="AX116" s="4">
        <f t="shared" ca="1" si="121"/>
        <v>0</v>
      </c>
      <c r="AY116" s="4">
        <f t="shared" ca="1" si="121"/>
        <v>0</v>
      </c>
      <c r="AZ116" s="4">
        <f t="shared" ca="1" si="121"/>
        <v>0</v>
      </c>
      <c r="BA116" s="4">
        <f t="shared" ca="1" si="121"/>
        <v>0</v>
      </c>
      <c r="BB116" s="4">
        <f t="shared" ca="1" si="121"/>
        <v>0</v>
      </c>
      <c r="BC116" s="4">
        <f t="shared" ca="1" si="121"/>
        <v>0</v>
      </c>
      <c r="BD116" s="4">
        <f t="shared" ca="1" si="121"/>
        <v>0</v>
      </c>
      <c r="BE116" s="4">
        <f t="shared" ca="1" si="121"/>
        <v>0</v>
      </c>
      <c r="BF116" s="4">
        <f t="shared" ca="1" si="46"/>
        <v>139</v>
      </c>
      <c r="BG116" s="4"/>
      <c r="BH116" s="4">
        <f t="shared" ca="1" si="40"/>
        <v>21</v>
      </c>
      <c r="BI116">
        <f t="shared" ca="1" si="41"/>
        <v>42</v>
      </c>
      <c r="BJ116" t="str">
        <f t="shared" ca="1" si="42"/>
        <v/>
      </c>
    </row>
    <row r="117" spans="1:62" x14ac:dyDescent="0.25">
      <c r="A117">
        <f>A38</f>
        <v>1977</v>
      </c>
      <c r="B117">
        <f t="shared" ref="B117:AR117" ca="1" si="122">B38</f>
        <v>43</v>
      </c>
      <c r="C117" s="4">
        <f t="shared" si="122"/>
        <v>0</v>
      </c>
      <c r="D117" s="4">
        <f t="shared" ca="1" si="122"/>
        <v>100</v>
      </c>
      <c r="E117" s="4">
        <f t="shared" ca="1" si="122"/>
        <v>6</v>
      </c>
      <c r="F117" s="4">
        <f t="shared" ca="1" si="122"/>
        <v>5</v>
      </c>
      <c r="G117" s="4">
        <f t="shared" ca="1" si="122"/>
        <v>4</v>
      </c>
      <c r="H117" s="4">
        <f t="shared" ca="1" si="122"/>
        <v>3</v>
      </c>
      <c r="I117" s="4">
        <f t="shared" ca="1" si="122"/>
        <v>2</v>
      </c>
      <c r="J117" s="4">
        <f t="shared" ca="1" si="122"/>
        <v>1</v>
      </c>
      <c r="K117" s="4">
        <f t="shared" ca="1" si="122"/>
        <v>0</v>
      </c>
      <c r="L117" s="4">
        <f t="shared" ca="1" si="122"/>
        <v>0</v>
      </c>
      <c r="M117" s="4">
        <f t="shared" ca="1" si="122"/>
        <v>0</v>
      </c>
      <c r="N117" s="4">
        <f t="shared" ca="1" si="122"/>
        <v>5</v>
      </c>
      <c r="O117" s="4">
        <f t="shared" ca="1" si="122"/>
        <v>0</v>
      </c>
      <c r="P117" s="4">
        <f t="shared" ca="1" si="122"/>
        <v>0</v>
      </c>
      <c r="Q117" s="4">
        <f t="shared" ca="1" si="122"/>
        <v>0</v>
      </c>
      <c r="R117" s="4">
        <f t="shared" ca="1" si="122"/>
        <v>0</v>
      </c>
      <c r="S117" s="4">
        <f t="shared" ca="1" si="122"/>
        <v>0</v>
      </c>
      <c r="T117" s="4">
        <f t="shared" ca="1" si="122"/>
        <v>0</v>
      </c>
      <c r="U117" s="4">
        <f t="shared" ca="1" si="122"/>
        <v>5</v>
      </c>
      <c r="V117" s="4">
        <f t="shared" ca="1" si="122"/>
        <v>1</v>
      </c>
      <c r="W117" s="4">
        <f t="shared" ca="1" si="122"/>
        <v>0</v>
      </c>
      <c r="X117" s="4">
        <f t="shared" ca="1" si="122"/>
        <v>0</v>
      </c>
      <c r="Y117" s="4">
        <f t="shared" ca="1" si="122"/>
        <v>0</v>
      </c>
      <c r="Z117" s="4">
        <f t="shared" ca="1" si="122"/>
        <v>0</v>
      </c>
      <c r="AA117" s="4">
        <f t="shared" ca="1" si="122"/>
        <v>0</v>
      </c>
      <c r="AB117" s="4">
        <f t="shared" ca="1" si="122"/>
        <v>2</v>
      </c>
      <c r="AC117" s="4">
        <f t="shared" ca="1" si="122"/>
        <v>0</v>
      </c>
      <c r="AD117" s="4">
        <f t="shared" ca="1" si="122"/>
        <v>0</v>
      </c>
      <c r="AE117" s="4">
        <f t="shared" ca="1" si="122"/>
        <v>5</v>
      </c>
      <c r="AF117" s="4">
        <f t="shared" ca="1" si="122"/>
        <v>0</v>
      </c>
      <c r="AG117" s="4">
        <f t="shared" ca="1" si="122"/>
        <v>0</v>
      </c>
      <c r="AH117" s="4">
        <f t="shared" ca="1" si="122"/>
        <v>0</v>
      </c>
      <c r="AI117" s="4">
        <f t="shared" ca="1" si="122"/>
        <v>0</v>
      </c>
      <c r="AJ117" s="4">
        <f t="shared" ca="1" si="122"/>
        <v>0</v>
      </c>
      <c r="AK117" s="4">
        <f t="shared" ca="1" si="122"/>
        <v>0</v>
      </c>
      <c r="AL117" s="4">
        <f t="shared" ca="1" si="122"/>
        <v>0</v>
      </c>
      <c r="AM117" s="4">
        <f t="shared" ca="1" si="122"/>
        <v>0</v>
      </c>
      <c r="AN117" s="4">
        <f t="shared" ca="1" si="122"/>
        <v>0</v>
      </c>
      <c r="AO117" s="4">
        <f t="shared" ca="1" si="122"/>
        <v>0</v>
      </c>
      <c r="AP117" s="4">
        <f t="shared" ca="1" si="122"/>
        <v>0</v>
      </c>
      <c r="AQ117" s="4">
        <f t="shared" ca="1" si="122"/>
        <v>0</v>
      </c>
      <c r="AR117" s="4">
        <f t="shared" ca="1" si="122"/>
        <v>0</v>
      </c>
      <c r="AS117" s="4">
        <f t="shared" ref="AS117:AU117" ca="1" si="123">AS38</f>
        <v>0</v>
      </c>
      <c r="AT117" s="4">
        <f t="shared" ca="1" si="123"/>
        <v>0</v>
      </c>
      <c r="AU117" s="4">
        <f t="shared" ca="1" si="123"/>
        <v>0</v>
      </c>
      <c r="AV117" s="4">
        <f t="shared" ref="AV117:BE117" ca="1" si="124">AV38</f>
        <v>0</v>
      </c>
      <c r="AW117" s="4">
        <f t="shared" ca="1" si="124"/>
        <v>0</v>
      </c>
      <c r="AX117" s="4">
        <f t="shared" ca="1" si="124"/>
        <v>0</v>
      </c>
      <c r="AY117" s="4">
        <f t="shared" ca="1" si="124"/>
        <v>0</v>
      </c>
      <c r="AZ117" s="4">
        <f t="shared" ca="1" si="124"/>
        <v>0</v>
      </c>
      <c r="BA117" s="4">
        <f t="shared" ca="1" si="124"/>
        <v>0</v>
      </c>
      <c r="BB117" s="4">
        <f t="shared" ca="1" si="124"/>
        <v>0</v>
      </c>
      <c r="BC117" s="4">
        <f t="shared" ca="1" si="124"/>
        <v>0</v>
      </c>
      <c r="BD117" s="4">
        <f t="shared" ca="1" si="124"/>
        <v>0</v>
      </c>
      <c r="BE117" s="4">
        <f t="shared" ca="1" si="124"/>
        <v>0</v>
      </c>
      <c r="BF117" s="4">
        <f t="shared" ca="1" si="46"/>
        <v>139</v>
      </c>
      <c r="BG117" s="4"/>
      <c r="BH117" s="4">
        <f t="shared" ca="1" si="40"/>
        <v>24</v>
      </c>
      <c r="BI117">
        <f t="shared" ca="1" si="41"/>
        <v>43</v>
      </c>
      <c r="BJ117" t="str">
        <f t="shared" ca="1" si="42"/>
        <v/>
      </c>
    </row>
    <row r="118" spans="1:62" x14ac:dyDescent="0.25">
      <c r="A118">
        <f>A37</f>
        <v>1976</v>
      </c>
      <c r="B118">
        <f t="shared" ref="B118:AR118" ca="1" si="125">B37</f>
        <v>44</v>
      </c>
      <c r="C118" s="4">
        <f t="shared" si="125"/>
        <v>0</v>
      </c>
      <c r="D118" s="4">
        <f t="shared" ca="1" si="125"/>
        <v>0</v>
      </c>
      <c r="E118" s="4">
        <f t="shared" ca="1" si="125"/>
        <v>100</v>
      </c>
      <c r="F118" s="4">
        <f t="shared" ca="1" si="125"/>
        <v>6</v>
      </c>
      <c r="G118" s="4">
        <f t="shared" ca="1" si="125"/>
        <v>5</v>
      </c>
      <c r="H118" s="4">
        <f t="shared" ca="1" si="125"/>
        <v>4</v>
      </c>
      <c r="I118" s="4">
        <f t="shared" ca="1" si="125"/>
        <v>3</v>
      </c>
      <c r="J118" s="4">
        <f t="shared" ca="1" si="125"/>
        <v>2</v>
      </c>
      <c r="K118" s="4">
        <f t="shared" ca="1" si="125"/>
        <v>1</v>
      </c>
      <c r="L118" s="4">
        <f t="shared" ca="1" si="125"/>
        <v>0</v>
      </c>
      <c r="M118" s="4">
        <f t="shared" ca="1" si="125"/>
        <v>0</v>
      </c>
      <c r="N118" s="4">
        <f t="shared" ca="1" si="125"/>
        <v>0</v>
      </c>
      <c r="O118" s="4">
        <f t="shared" ca="1" si="125"/>
        <v>5</v>
      </c>
      <c r="P118" s="4">
        <f t="shared" ca="1" si="125"/>
        <v>0</v>
      </c>
      <c r="Q118" s="4">
        <f t="shared" ca="1" si="125"/>
        <v>0</v>
      </c>
      <c r="R118" s="4">
        <f t="shared" ca="1" si="125"/>
        <v>0</v>
      </c>
      <c r="S118" s="4">
        <f t="shared" ca="1" si="125"/>
        <v>0</v>
      </c>
      <c r="T118" s="4">
        <f t="shared" ca="1" si="125"/>
        <v>0</v>
      </c>
      <c r="U118" s="4">
        <f t="shared" ca="1" si="125"/>
        <v>0</v>
      </c>
      <c r="V118" s="4">
        <f t="shared" ca="1" si="125"/>
        <v>5</v>
      </c>
      <c r="W118" s="4">
        <f t="shared" ca="1" si="125"/>
        <v>1</v>
      </c>
      <c r="X118" s="4">
        <f t="shared" ca="1" si="125"/>
        <v>0</v>
      </c>
      <c r="Y118" s="4">
        <f t="shared" ca="1" si="125"/>
        <v>0</v>
      </c>
      <c r="Z118" s="4">
        <f t="shared" ca="1" si="125"/>
        <v>0</v>
      </c>
      <c r="AA118" s="4">
        <f t="shared" ca="1" si="125"/>
        <v>0</v>
      </c>
      <c r="AB118" s="4">
        <f t="shared" ca="1" si="125"/>
        <v>0</v>
      </c>
      <c r="AC118" s="4">
        <f t="shared" ca="1" si="125"/>
        <v>2</v>
      </c>
      <c r="AD118" s="4">
        <f t="shared" ca="1" si="125"/>
        <v>0</v>
      </c>
      <c r="AE118" s="4">
        <f t="shared" ca="1" si="125"/>
        <v>0</v>
      </c>
      <c r="AF118" s="4">
        <f t="shared" ca="1" si="125"/>
        <v>5</v>
      </c>
      <c r="AG118" s="4">
        <f t="shared" ca="1" si="125"/>
        <v>0</v>
      </c>
      <c r="AH118" s="4">
        <f t="shared" ca="1" si="125"/>
        <v>0</v>
      </c>
      <c r="AI118" s="4">
        <f t="shared" ca="1" si="125"/>
        <v>0</v>
      </c>
      <c r="AJ118" s="4">
        <f t="shared" ca="1" si="125"/>
        <v>0</v>
      </c>
      <c r="AK118" s="4">
        <f t="shared" ca="1" si="125"/>
        <v>0</v>
      </c>
      <c r="AL118" s="4">
        <f t="shared" ca="1" si="125"/>
        <v>0</v>
      </c>
      <c r="AM118" s="4">
        <f t="shared" ca="1" si="125"/>
        <v>0</v>
      </c>
      <c r="AN118" s="4">
        <f t="shared" ca="1" si="125"/>
        <v>0</v>
      </c>
      <c r="AO118" s="4">
        <f t="shared" ca="1" si="125"/>
        <v>0</v>
      </c>
      <c r="AP118" s="4">
        <f t="shared" ca="1" si="125"/>
        <v>0</v>
      </c>
      <c r="AQ118" s="4">
        <f t="shared" ca="1" si="125"/>
        <v>0</v>
      </c>
      <c r="AR118" s="4">
        <f t="shared" ca="1" si="125"/>
        <v>0</v>
      </c>
      <c r="AS118" s="4">
        <f t="shared" ref="AS118:AU118" ca="1" si="126">AS37</f>
        <v>0</v>
      </c>
      <c r="AT118" s="4">
        <f t="shared" ca="1" si="126"/>
        <v>0</v>
      </c>
      <c r="AU118" s="4">
        <f t="shared" ca="1" si="126"/>
        <v>0</v>
      </c>
      <c r="AV118" s="4">
        <f t="shared" ref="AV118:BE118" ca="1" si="127">AV37</f>
        <v>0</v>
      </c>
      <c r="AW118" s="4">
        <f t="shared" ca="1" si="127"/>
        <v>0</v>
      </c>
      <c r="AX118" s="4">
        <f t="shared" ca="1" si="127"/>
        <v>0</v>
      </c>
      <c r="AY118" s="4">
        <f t="shared" ca="1" si="127"/>
        <v>0</v>
      </c>
      <c r="AZ118" s="4">
        <f t="shared" ca="1" si="127"/>
        <v>0</v>
      </c>
      <c r="BA118" s="4">
        <f t="shared" ca="1" si="127"/>
        <v>0</v>
      </c>
      <c r="BB118" s="4">
        <f t="shared" ca="1" si="127"/>
        <v>0</v>
      </c>
      <c r="BC118" s="4">
        <f t="shared" ca="1" si="127"/>
        <v>0</v>
      </c>
      <c r="BD118" s="4">
        <f t="shared" ca="1" si="127"/>
        <v>0</v>
      </c>
      <c r="BE118" s="4">
        <f t="shared" ca="1" si="127"/>
        <v>0</v>
      </c>
      <c r="BF118" s="4">
        <f t="shared" ca="1" si="46"/>
        <v>139</v>
      </c>
      <c r="BG118" s="4"/>
      <c r="BH118" s="4">
        <f t="shared" ca="1" si="40"/>
        <v>28</v>
      </c>
      <c r="BI118">
        <f t="shared" ca="1" si="41"/>
        <v>44</v>
      </c>
      <c r="BJ118" t="str">
        <f t="shared" ca="1" si="42"/>
        <v/>
      </c>
    </row>
    <row r="119" spans="1:62" x14ac:dyDescent="0.25">
      <c r="A119">
        <f>A36</f>
        <v>1975</v>
      </c>
      <c r="B119">
        <f t="shared" ref="B119:AR119" ca="1" si="128">B36</f>
        <v>45</v>
      </c>
      <c r="C119" s="4">
        <f t="shared" si="128"/>
        <v>0</v>
      </c>
      <c r="D119" s="4">
        <f t="shared" ca="1" si="128"/>
        <v>0</v>
      </c>
      <c r="E119" s="4">
        <f t="shared" ca="1" si="128"/>
        <v>0</v>
      </c>
      <c r="F119" s="4">
        <f t="shared" ca="1" si="128"/>
        <v>100</v>
      </c>
      <c r="G119" s="4">
        <f t="shared" ca="1" si="128"/>
        <v>6</v>
      </c>
      <c r="H119" s="4">
        <f t="shared" ca="1" si="128"/>
        <v>5</v>
      </c>
      <c r="I119" s="4">
        <f t="shared" ca="1" si="128"/>
        <v>4</v>
      </c>
      <c r="J119" s="4">
        <f t="shared" ca="1" si="128"/>
        <v>3</v>
      </c>
      <c r="K119" s="4">
        <f t="shared" ca="1" si="128"/>
        <v>2</v>
      </c>
      <c r="L119" s="4">
        <f t="shared" ca="1" si="128"/>
        <v>1</v>
      </c>
      <c r="M119" s="4">
        <f t="shared" ca="1" si="128"/>
        <v>0</v>
      </c>
      <c r="N119" s="4">
        <f t="shared" ca="1" si="128"/>
        <v>0</v>
      </c>
      <c r="O119" s="4">
        <f t="shared" ca="1" si="128"/>
        <v>0</v>
      </c>
      <c r="P119" s="4">
        <f t="shared" ca="1" si="128"/>
        <v>5</v>
      </c>
      <c r="Q119" s="4">
        <f t="shared" ca="1" si="128"/>
        <v>0</v>
      </c>
      <c r="R119" s="4">
        <f t="shared" ca="1" si="128"/>
        <v>0</v>
      </c>
      <c r="S119" s="4">
        <f t="shared" ca="1" si="128"/>
        <v>0</v>
      </c>
      <c r="T119" s="4">
        <f t="shared" ca="1" si="128"/>
        <v>0</v>
      </c>
      <c r="U119" s="4">
        <f t="shared" ca="1" si="128"/>
        <v>0</v>
      </c>
      <c r="V119" s="4">
        <f t="shared" ca="1" si="128"/>
        <v>0</v>
      </c>
      <c r="W119" s="4">
        <f t="shared" ca="1" si="128"/>
        <v>5</v>
      </c>
      <c r="X119" s="4">
        <f t="shared" ca="1" si="128"/>
        <v>1</v>
      </c>
      <c r="Y119" s="4">
        <f t="shared" ca="1" si="128"/>
        <v>0</v>
      </c>
      <c r="Z119" s="4">
        <f t="shared" ca="1" si="128"/>
        <v>0</v>
      </c>
      <c r="AA119" s="4">
        <f t="shared" ca="1" si="128"/>
        <v>0</v>
      </c>
      <c r="AB119" s="4">
        <f t="shared" ca="1" si="128"/>
        <v>0</v>
      </c>
      <c r="AC119" s="4">
        <f t="shared" ca="1" si="128"/>
        <v>0</v>
      </c>
      <c r="AD119" s="4">
        <f t="shared" ca="1" si="128"/>
        <v>2</v>
      </c>
      <c r="AE119" s="4">
        <f t="shared" ca="1" si="128"/>
        <v>0</v>
      </c>
      <c r="AF119" s="4">
        <f t="shared" ca="1" si="128"/>
        <v>0</v>
      </c>
      <c r="AG119" s="4">
        <f t="shared" ca="1" si="128"/>
        <v>5</v>
      </c>
      <c r="AH119" s="4">
        <f t="shared" ca="1" si="128"/>
        <v>0</v>
      </c>
      <c r="AI119" s="4">
        <f t="shared" ca="1" si="128"/>
        <v>0</v>
      </c>
      <c r="AJ119" s="4">
        <f t="shared" ca="1" si="128"/>
        <v>0</v>
      </c>
      <c r="AK119" s="4">
        <f t="shared" ca="1" si="128"/>
        <v>0</v>
      </c>
      <c r="AL119" s="4">
        <f t="shared" ca="1" si="128"/>
        <v>0</v>
      </c>
      <c r="AM119" s="4">
        <f t="shared" ca="1" si="128"/>
        <v>0</v>
      </c>
      <c r="AN119" s="4">
        <f t="shared" ca="1" si="128"/>
        <v>0</v>
      </c>
      <c r="AO119" s="4">
        <f t="shared" ca="1" si="128"/>
        <v>0</v>
      </c>
      <c r="AP119" s="4">
        <f t="shared" ca="1" si="128"/>
        <v>0</v>
      </c>
      <c r="AQ119" s="4">
        <f t="shared" ca="1" si="128"/>
        <v>0</v>
      </c>
      <c r="AR119" s="4">
        <f t="shared" ca="1" si="128"/>
        <v>0</v>
      </c>
      <c r="AS119" s="4">
        <f t="shared" ref="AS119:AU119" ca="1" si="129">AS36</f>
        <v>0</v>
      </c>
      <c r="AT119" s="4">
        <f t="shared" ca="1" si="129"/>
        <v>0</v>
      </c>
      <c r="AU119" s="4">
        <f t="shared" ca="1" si="129"/>
        <v>0</v>
      </c>
      <c r="AV119" s="4">
        <f t="shared" ref="AV119:BE119" ca="1" si="130">AV36</f>
        <v>0</v>
      </c>
      <c r="AW119" s="4">
        <f t="shared" ca="1" si="130"/>
        <v>0</v>
      </c>
      <c r="AX119" s="4">
        <f t="shared" ca="1" si="130"/>
        <v>0</v>
      </c>
      <c r="AY119" s="4">
        <f t="shared" ca="1" si="130"/>
        <v>0</v>
      </c>
      <c r="AZ119" s="4">
        <f t="shared" ca="1" si="130"/>
        <v>0</v>
      </c>
      <c r="BA119" s="4">
        <f t="shared" ca="1" si="130"/>
        <v>0</v>
      </c>
      <c r="BB119" s="4">
        <f t="shared" ca="1" si="130"/>
        <v>0</v>
      </c>
      <c r="BC119" s="4">
        <f t="shared" ca="1" si="130"/>
        <v>0</v>
      </c>
      <c r="BD119" s="4">
        <f t="shared" ca="1" si="130"/>
        <v>0</v>
      </c>
      <c r="BE119" s="4">
        <f t="shared" ca="1" si="130"/>
        <v>0</v>
      </c>
      <c r="BF119" s="4">
        <f t="shared" ca="1" si="46"/>
        <v>139</v>
      </c>
      <c r="BG119" s="4"/>
      <c r="BH119" s="4">
        <f t="shared" ca="1" si="40"/>
        <v>33</v>
      </c>
      <c r="BI119">
        <f t="shared" ca="1" si="41"/>
        <v>45</v>
      </c>
      <c r="BJ119" t="str">
        <f t="shared" ca="1" si="42"/>
        <v/>
      </c>
    </row>
    <row r="120" spans="1:62" x14ac:dyDescent="0.25">
      <c r="A120">
        <f>A35</f>
        <v>1974</v>
      </c>
      <c r="B120">
        <f t="shared" ref="B120:AR120" ca="1" si="131">B35</f>
        <v>46</v>
      </c>
      <c r="C120" s="4">
        <f t="shared" si="131"/>
        <v>0</v>
      </c>
      <c r="D120" s="4">
        <f t="shared" ca="1" si="131"/>
        <v>0</v>
      </c>
      <c r="E120" s="4">
        <f t="shared" ca="1" si="131"/>
        <v>0</v>
      </c>
      <c r="F120" s="4">
        <f t="shared" ca="1" si="131"/>
        <v>0</v>
      </c>
      <c r="G120" s="4">
        <f t="shared" ca="1" si="131"/>
        <v>100</v>
      </c>
      <c r="H120" s="4">
        <f t="shared" ca="1" si="131"/>
        <v>6</v>
      </c>
      <c r="I120" s="4">
        <f t="shared" ca="1" si="131"/>
        <v>5</v>
      </c>
      <c r="J120" s="4">
        <f t="shared" ca="1" si="131"/>
        <v>4</v>
      </c>
      <c r="K120" s="4">
        <f t="shared" ca="1" si="131"/>
        <v>3</v>
      </c>
      <c r="L120" s="4">
        <f t="shared" ca="1" si="131"/>
        <v>2</v>
      </c>
      <c r="M120" s="4">
        <f t="shared" ca="1" si="131"/>
        <v>1</v>
      </c>
      <c r="N120" s="4">
        <f t="shared" ca="1" si="131"/>
        <v>0</v>
      </c>
      <c r="O120" s="4">
        <f t="shared" ca="1" si="131"/>
        <v>0</v>
      </c>
      <c r="P120" s="4">
        <f t="shared" ca="1" si="131"/>
        <v>0</v>
      </c>
      <c r="Q120" s="4">
        <f t="shared" ca="1" si="131"/>
        <v>5</v>
      </c>
      <c r="R120" s="4">
        <f t="shared" ca="1" si="131"/>
        <v>0</v>
      </c>
      <c r="S120" s="4">
        <f t="shared" ca="1" si="131"/>
        <v>0</v>
      </c>
      <c r="T120" s="4">
        <f t="shared" ca="1" si="131"/>
        <v>0</v>
      </c>
      <c r="U120" s="4">
        <f t="shared" ca="1" si="131"/>
        <v>0</v>
      </c>
      <c r="V120" s="4">
        <f t="shared" ca="1" si="131"/>
        <v>0</v>
      </c>
      <c r="W120" s="4">
        <f t="shared" ca="1" si="131"/>
        <v>0</v>
      </c>
      <c r="X120" s="4">
        <f t="shared" ca="1" si="131"/>
        <v>5</v>
      </c>
      <c r="Y120" s="4">
        <f t="shared" ca="1" si="131"/>
        <v>1</v>
      </c>
      <c r="Z120" s="4">
        <f t="shared" ca="1" si="131"/>
        <v>0</v>
      </c>
      <c r="AA120" s="4">
        <f t="shared" ca="1" si="131"/>
        <v>0</v>
      </c>
      <c r="AB120" s="4">
        <f t="shared" ca="1" si="131"/>
        <v>0</v>
      </c>
      <c r="AC120" s="4">
        <f t="shared" ca="1" si="131"/>
        <v>0</v>
      </c>
      <c r="AD120" s="4">
        <f t="shared" ca="1" si="131"/>
        <v>0</v>
      </c>
      <c r="AE120" s="4">
        <f t="shared" ca="1" si="131"/>
        <v>2</v>
      </c>
      <c r="AF120" s="4">
        <f t="shared" ca="1" si="131"/>
        <v>0</v>
      </c>
      <c r="AG120" s="4">
        <f t="shared" ca="1" si="131"/>
        <v>0</v>
      </c>
      <c r="AH120" s="4">
        <f t="shared" ca="1" si="131"/>
        <v>5</v>
      </c>
      <c r="AI120" s="4">
        <f t="shared" ca="1" si="131"/>
        <v>0</v>
      </c>
      <c r="AJ120" s="4">
        <f t="shared" ca="1" si="131"/>
        <v>0</v>
      </c>
      <c r="AK120" s="4">
        <f t="shared" ca="1" si="131"/>
        <v>0</v>
      </c>
      <c r="AL120" s="4">
        <f t="shared" ca="1" si="131"/>
        <v>0</v>
      </c>
      <c r="AM120" s="4">
        <f t="shared" ca="1" si="131"/>
        <v>0</v>
      </c>
      <c r="AN120" s="4">
        <f t="shared" ca="1" si="131"/>
        <v>0</v>
      </c>
      <c r="AO120" s="4">
        <f t="shared" ca="1" si="131"/>
        <v>0</v>
      </c>
      <c r="AP120" s="4">
        <f t="shared" ca="1" si="131"/>
        <v>0</v>
      </c>
      <c r="AQ120" s="4">
        <f t="shared" ca="1" si="131"/>
        <v>0</v>
      </c>
      <c r="AR120" s="4">
        <f t="shared" ca="1" si="131"/>
        <v>0</v>
      </c>
      <c r="AS120" s="4">
        <f t="shared" ref="AS120:AU120" ca="1" si="132">AS35</f>
        <v>0</v>
      </c>
      <c r="AT120" s="4">
        <f t="shared" ca="1" si="132"/>
        <v>0</v>
      </c>
      <c r="AU120" s="4">
        <f t="shared" ca="1" si="132"/>
        <v>0</v>
      </c>
      <c r="AV120" s="4">
        <f t="shared" ref="AV120:BE120" ca="1" si="133">AV35</f>
        <v>0</v>
      </c>
      <c r="AW120" s="4">
        <f t="shared" ca="1" si="133"/>
        <v>0</v>
      </c>
      <c r="AX120" s="4">
        <f t="shared" ca="1" si="133"/>
        <v>0</v>
      </c>
      <c r="AY120" s="4">
        <f t="shared" ca="1" si="133"/>
        <v>0</v>
      </c>
      <c r="AZ120" s="4">
        <f t="shared" ca="1" si="133"/>
        <v>0</v>
      </c>
      <c r="BA120" s="4">
        <f t="shared" ca="1" si="133"/>
        <v>0</v>
      </c>
      <c r="BB120" s="4">
        <f t="shared" ca="1" si="133"/>
        <v>0</v>
      </c>
      <c r="BC120" s="4">
        <f t="shared" ca="1" si="133"/>
        <v>0</v>
      </c>
      <c r="BD120" s="4">
        <f t="shared" ca="1" si="133"/>
        <v>0</v>
      </c>
      <c r="BE120" s="4">
        <f t="shared" ca="1" si="133"/>
        <v>0</v>
      </c>
      <c r="BF120" s="4">
        <f t="shared" ca="1" si="46"/>
        <v>139</v>
      </c>
      <c r="BG120" s="4"/>
      <c r="BH120" s="4">
        <f t="shared" ca="1" si="40"/>
        <v>39</v>
      </c>
      <c r="BI120">
        <f t="shared" ca="1" si="41"/>
        <v>46</v>
      </c>
      <c r="BJ120" t="str">
        <f t="shared" ca="1" si="42"/>
        <v/>
      </c>
    </row>
    <row r="121" spans="1:62" x14ac:dyDescent="0.25">
      <c r="A121">
        <f>A34</f>
        <v>1973</v>
      </c>
      <c r="B121">
        <f t="shared" ref="B121:AR121" ca="1" si="134">B34</f>
        <v>47</v>
      </c>
      <c r="C121" s="4">
        <f t="shared" si="134"/>
        <v>0</v>
      </c>
      <c r="D121" s="4">
        <f t="shared" ca="1" si="134"/>
        <v>0</v>
      </c>
      <c r="E121" s="4">
        <f t="shared" ca="1" si="134"/>
        <v>0</v>
      </c>
      <c r="F121" s="4">
        <f t="shared" ca="1" si="134"/>
        <v>0</v>
      </c>
      <c r="G121" s="4">
        <f t="shared" ca="1" si="134"/>
        <v>0</v>
      </c>
      <c r="H121" s="4">
        <f t="shared" ca="1" si="134"/>
        <v>100</v>
      </c>
      <c r="I121" s="4">
        <f t="shared" ca="1" si="134"/>
        <v>6</v>
      </c>
      <c r="J121" s="4">
        <f t="shared" ca="1" si="134"/>
        <v>5</v>
      </c>
      <c r="K121" s="4">
        <f t="shared" ca="1" si="134"/>
        <v>4</v>
      </c>
      <c r="L121" s="4">
        <f t="shared" ca="1" si="134"/>
        <v>3</v>
      </c>
      <c r="M121" s="4">
        <f t="shared" ca="1" si="134"/>
        <v>2</v>
      </c>
      <c r="N121" s="4">
        <f t="shared" ca="1" si="134"/>
        <v>1</v>
      </c>
      <c r="O121" s="4">
        <f t="shared" ca="1" si="134"/>
        <v>0</v>
      </c>
      <c r="P121" s="4">
        <f t="shared" ca="1" si="134"/>
        <v>0</v>
      </c>
      <c r="Q121" s="4">
        <f t="shared" ca="1" si="134"/>
        <v>0</v>
      </c>
      <c r="R121" s="4">
        <f t="shared" ca="1" si="134"/>
        <v>5</v>
      </c>
      <c r="S121" s="4">
        <f t="shared" ca="1" si="134"/>
        <v>0</v>
      </c>
      <c r="T121" s="4">
        <f t="shared" ca="1" si="134"/>
        <v>0</v>
      </c>
      <c r="U121" s="4">
        <f t="shared" ca="1" si="134"/>
        <v>0</v>
      </c>
      <c r="V121" s="4">
        <f t="shared" ca="1" si="134"/>
        <v>0</v>
      </c>
      <c r="W121" s="4">
        <f t="shared" ca="1" si="134"/>
        <v>0</v>
      </c>
      <c r="X121" s="4">
        <f t="shared" ca="1" si="134"/>
        <v>0</v>
      </c>
      <c r="Y121" s="4">
        <f t="shared" ca="1" si="134"/>
        <v>5</v>
      </c>
      <c r="Z121" s="4">
        <f t="shared" ca="1" si="134"/>
        <v>1</v>
      </c>
      <c r="AA121" s="4">
        <f t="shared" ca="1" si="134"/>
        <v>0</v>
      </c>
      <c r="AB121" s="4">
        <f t="shared" ca="1" si="134"/>
        <v>0</v>
      </c>
      <c r="AC121" s="4">
        <f t="shared" ca="1" si="134"/>
        <v>0</v>
      </c>
      <c r="AD121" s="4">
        <f t="shared" ca="1" si="134"/>
        <v>0</v>
      </c>
      <c r="AE121" s="4">
        <f t="shared" ca="1" si="134"/>
        <v>0</v>
      </c>
      <c r="AF121" s="4">
        <f t="shared" ca="1" si="134"/>
        <v>2</v>
      </c>
      <c r="AG121" s="4">
        <f t="shared" ca="1" si="134"/>
        <v>0</v>
      </c>
      <c r="AH121" s="4">
        <f t="shared" ca="1" si="134"/>
        <v>0</v>
      </c>
      <c r="AI121" s="4">
        <f t="shared" ca="1" si="134"/>
        <v>5</v>
      </c>
      <c r="AJ121" s="4">
        <f t="shared" ca="1" si="134"/>
        <v>0</v>
      </c>
      <c r="AK121" s="4">
        <f t="shared" ca="1" si="134"/>
        <v>0</v>
      </c>
      <c r="AL121" s="4">
        <f t="shared" ca="1" si="134"/>
        <v>0</v>
      </c>
      <c r="AM121" s="4">
        <f t="shared" ca="1" si="134"/>
        <v>0</v>
      </c>
      <c r="AN121" s="4">
        <f t="shared" ca="1" si="134"/>
        <v>0</v>
      </c>
      <c r="AO121" s="4">
        <f t="shared" ca="1" si="134"/>
        <v>0</v>
      </c>
      <c r="AP121" s="4">
        <f t="shared" ca="1" si="134"/>
        <v>0</v>
      </c>
      <c r="AQ121" s="4">
        <f t="shared" ca="1" si="134"/>
        <v>0</v>
      </c>
      <c r="AR121" s="4">
        <f t="shared" ca="1" si="134"/>
        <v>0</v>
      </c>
      <c r="AS121" s="4">
        <f t="shared" ref="AS121:AU121" ca="1" si="135">AS34</f>
        <v>0</v>
      </c>
      <c r="AT121" s="4">
        <f t="shared" ca="1" si="135"/>
        <v>0</v>
      </c>
      <c r="AU121" s="4">
        <f t="shared" ca="1" si="135"/>
        <v>0</v>
      </c>
      <c r="AV121" s="4">
        <f t="shared" ref="AV121:BE121" ca="1" si="136">AV34</f>
        <v>0</v>
      </c>
      <c r="AW121" s="4">
        <f t="shared" ca="1" si="136"/>
        <v>0</v>
      </c>
      <c r="AX121" s="4">
        <f t="shared" ca="1" si="136"/>
        <v>0</v>
      </c>
      <c r="AY121" s="4">
        <f t="shared" ca="1" si="136"/>
        <v>0</v>
      </c>
      <c r="AZ121" s="4">
        <f t="shared" ca="1" si="136"/>
        <v>0</v>
      </c>
      <c r="BA121" s="4">
        <f t="shared" ca="1" si="136"/>
        <v>0</v>
      </c>
      <c r="BB121" s="4">
        <f t="shared" ca="1" si="136"/>
        <v>0</v>
      </c>
      <c r="BC121" s="4">
        <f t="shared" ca="1" si="136"/>
        <v>0</v>
      </c>
      <c r="BD121" s="4">
        <f t="shared" ca="1" si="136"/>
        <v>0</v>
      </c>
      <c r="BE121" s="4">
        <f t="shared" ca="1" si="136"/>
        <v>0</v>
      </c>
      <c r="BF121" s="4">
        <f t="shared" ca="1" si="46"/>
        <v>139</v>
      </c>
      <c r="BG121" s="4"/>
      <c r="BH121" s="4">
        <f t="shared" ca="1" si="40"/>
        <v>139</v>
      </c>
      <c r="BI121">
        <f t="shared" ca="1" si="41"/>
        <v>47</v>
      </c>
      <c r="BJ121">
        <f t="shared" ca="1" si="42"/>
        <v>47</v>
      </c>
    </row>
    <row r="122" spans="1:62" x14ac:dyDescent="0.25">
      <c r="A122">
        <f>A33</f>
        <v>1972</v>
      </c>
      <c r="B122">
        <f t="shared" ref="B122:AR122" ca="1" si="137">B33</f>
        <v>48</v>
      </c>
      <c r="C122" s="4">
        <f t="shared" si="137"/>
        <v>4</v>
      </c>
      <c r="D122" s="4">
        <f t="shared" ca="1" si="137"/>
        <v>0</v>
      </c>
      <c r="E122" s="4">
        <f t="shared" ca="1" si="137"/>
        <v>0</v>
      </c>
      <c r="F122" s="4">
        <f t="shared" ca="1" si="137"/>
        <v>0</v>
      </c>
      <c r="G122" s="4">
        <f t="shared" ca="1" si="137"/>
        <v>0</v>
      </c>
      <c r="H122" s="4">
        <f t="shared" ca="1" si="137"/>
        <v>0</v>
      </c>
      <c r="I122" s="4">
        <f t="shared" ca="1" si="137"/>
        <v>100</v>
      </c>
      <c r="J122" s="4">
        <f t="shared" ca="1" si="137"/>
        <v>6</v>
      </c>
      <c r="K122" s="4">
        <f t="shared" ca="1" si="137"/>
        <v>5</v>
      </c>
      <c r="L122" s="4">
        <f t="shared" ca="1" si="137"/>
        <v>4</v>
      </c>
      <c r="M122" s="4">
        <f t="shared" ca="1" si="137"/>
        <v>3</v>
      </c>
      <c r="N122" s="4">
        <f t="shared" ca="1" si="137"/>
        <v>2</v>
      </c>
      <c r="O122" s="4">
        <f t="shared" ca="1" si="137"/>
        <v>1</v>
      </c>
      <c r="P122" s="4">
        <f t="shared" ca="1" si="137"/>
        <v>0</v>
      </c>
      <c r="Q122" s="4">
        <f t="shared" ca="1" si="137"/>
        <v>0</v>
      </c>
      <c r="R122" s="4">
        <f t="shared" ca="1" si="137"/>
        <v>0</v>
      </c>
      <c r="S122" s="4">
        <f t="shared" ca="1" si="137"/>
        <v>5</v>
      </c>
      <c r="T122" s="4">
        <f t="shared" ca="1" si="137"/>
        <v>0</v>
      </c>
      <c r="U122" s="4">
        <f t="shared" ca="1" si="137"/>
        <v>0</v>
      </c>
      <c r="V122" s="4">
        <f t="shared" ca="1" si="137"/>
        <v>0</v>
      </c>
      <c r="W122" s="4">
        <f t="shared" ca="1" si="137"/>
        <v>0</v>
      </c>
      <c r="X122" s="4">
        <f t="shared" ca="1" si="137"/>
        <v>0</v>
      </c>
      <c r="Y122" s="4">
        <f t="shared" ca="1" si="137"/>
        <v>0</v>
      </c>
      <c r="Z122" s="4">
        <f t="shared" ca="1" si="137"/>
        <v>5</v>
      </c>
      <c r="AA122" s="4">
        <f t="shared" ca="1" si="137"/>
        <v>1</v>
      </c>
      <c r="AB122" s="4">
        <f t="shared" ca="1" si="137"/>
        <v>0</v>
      </c>
      <c r="AC122" s="4">
        <f t="shared" ca="1" si="137"/>
        <v>0</v>
      </c>
      <c r="AD122" s="4">
        <f t="shared" ca="1" si="137"/>
        <v>0</v>
      </c>
      <c r="AE122" s="4">
        <f t="shared" ca="1" si="137"/>
        <v>0</v>
      </c>
      <c r="AF122" s="4">
        <f t="shared" ca="1" si="137"/>
        <v>0</v>
      </c>
      <c r="AG122" s="4">
        <f t="shared" ca="1" si="137"/>
        <v>2</v>
      </c>
      <c r="AH122" s="4">
        <f t="shared" ca="1" si="137"/>
        <v>0</v>
      </c>
      <c r="AI122" s="4">
        <f t="shared" ca="1" si="137"/>
        <v>0</v>
      </c>
      <c r="AJ122" s="4">
        <f t="shared" ca="1" si="137"/>
        <v>5</v>
      </c>
      <c r="AK122" s="4">
        <f t="shared" ca="1" si="137"/>
        <v>0</v>
      </c>
      <c r="AL122" s="4">
        <f t="shared" ca="1" si="137"/>
        <v>0</v>
      </c>
      <c r="AM122" s="4">
        <f t="shared" ca="1" si="137"/>
        <v>0</v>
      </c>
      <c r="AN122" s="4">
        <f t="shared" ca="1" si="137"/>
        <v>0</v>
      </c>
      <c r="AO122" s="4">
        <f t="shared" ca="1" si="137"/>
        <v>0</v>
      </c>
      <c r="AP122" s="4">
        <f t="shared" ca="1" si="137"/>
        <v>0</v>
      </c>
      <c r="AQ122" s="4">
        <f t="shared" ca="1" si="137"/>
        <v>0</v>
      </c>
      <c r="AR122" s="4">
        <f t="shared" ca="1" si="137"/>
        <v>0</v>
      </c>
      <c r="AS122" s="4">
        <f t="shared" ref="AS122:AU122" ca="1" si="138">AS33</f>
        <v>0</v>
      </c>
      <c r="AT122" s="4">
        <f t="shared" ca="1" si="138"/>
        <v>0</v>
      </c>
      <c r="AU122" s="4">
        <f t="shared" ca="1" si="138"/>
        <v>0</v>
      </c>
      <c r="AV122" s="4">
        <f t="shared" ref="AV122:BE122" ca="1" si="139">AV33</f>
        <v>0</v>
      </c>
      <c r="AW122" s="4">
        <f t="shared" ca="1" si="139"/>
        <v>0</v>
      </c>
      <c r="AX122" s="4">
        <f t="shared" ca="1" si="139"/>
        <v>0</v>
      </c>
      <c r="AY122" s="4">
        <f t="shared" ca="1" si="139"/>
        <v>0</v>
      </c>
      <c r="AZ122" s="4">
        <f t="shared" ca="1" si="139"/>
        <v>0</v>
      </c>
      <c r="BA122" s="4">
        <f t="shared" ca="1" si="139"/>
        <v>0</v>
      </c>
      <c r="BB122" s="4">
        <f t="shared" ca="1" si="139"/>
        <v>0</v>
      </c>
      <c r="BC122" s="4">
        <f t="shared" ca="1" si="139"/>
        <v>0</v>
      </c>
      <c r="BD122" s="4">
        <f t="shared" ca="1" si="139"/>
        <v>0</v>
      </c>
      <c r="BE122" s="4">
        <f t="shared" ca="1" si="139"/>
        <v>0</v>
      </c>
      <c r="BF122" s="4">
        <f t="shared" ca="1" si="46"/>
        <v>143</v>
      </c>
      <c r="BG122" s="4"/>
      <c r="BH122" s="4">
        <f t="shared" ref="BH122:BH152" ca="1" si="140">BH121+Median_ende</f>
        <v>139</v>
      </c>
      <c r="BI122">
        <f t="shared" ca="1" si="41"/>
        <v>48</v>
      </c>
      <c r="BJ122">
        <f t="shared" ca="1" si="42"/>
        <v>48</v>
      </c>
    </row>
    <row r="123" spans="1:62" x14ac:dyDescent="0.25">
      <c r="A123">
        <f>A32</f>
        <v>1971</v>
      </c>
      <c r="B123">
        <f t="shared" ref="B123:AR123" ca="1" si="141">B32</f>
        <v>49</v>
      </c>
      <c r="C123" s="4">
        <f t="shared" si="141"/>
        <v>0</v>
      </c>
      <c r="D123" s="4">
        <f t="shared" ca="1" si="141"/>
        <v>4</v>
      </c>
      <c r="E123" s="4">
        <f t="shared" ca="1" si="141"/>
        <v>0</v>
      </c>
      <c r="F123" s="4">
        <f t="shared" ca="1" si="141"/>
        <v>0</v>
      </c>
      <c r="G123" s="4">
        <f t="shared" ca="1" si="141"/>
        <v>0</v>
      </c>
      <c r="H123" s="4">
        <f t="shared" ca="1" si="141"/>
        <v>0</v>
      </c>
      <c r="I123" s="4">
        <f t="shared" ca="1" si="141"/>
        <v>0</v>
      </c>
      <c r="J123" s="4">
        <f t="shared" ca="1" si="141"/>
        <v>100</v>
      </c>
      <c r="K123" s="4">
        <f t="shared" ca="1" si="141"/>
        <v>6</v>
      </c>
      <c r="L123" s="4">
        <f t="shared" ca="1" si="141"/>
        <v>5</v>
      </c>
      <c r="M123" s="4">
        <f t="shared" ca="1" si="141"/>
        <v>4</v>
      </c>
      <c r="N123" s="4">
        <f t="shared" ca="1" si="141"/>
        <v>3</v>
      </c>
      <c r="O123" s="4">
        <f t="shared" ca="1" si="141"/>
        <v>2</v>
      </c>
      <c r="P123" s="4">
        <f t="shared" ca="1" si="141"/>
        <v>1</v>
      </c>
      <c r="Q123" s="4">
        <f t="shared" ca="1" si="141"/>
        <v>0</v>
      </c>
      <c r="R123" s="4">
        <f t="shared" ca="1" si="141"/>
        <v>0</v>
      </c>
      <c r="S123" s="4">
        <f t="shared" ca="1" si="141"/>
        <v>0</v>
      </c>
      <c r="T123" s="4">
        <f t="shared" ca="1" si="141"/>
        <v>5</v>
      </c>
      <c r="U123" s="4">
        <f t="shared" ca="1" si="141"/>
        <v>0</v>
      </c>
      <c r="V123" s="4">
        <f t="shared" ca="1" si="141"/>
        <v>0</v>
      </c>
      <c r="W123" s="4">
        <f t="shared" ca="1" si="141"/>
        <v>0</v>
      </c>
      <c r="X123" s="4">
        <f t="shared" ca="1" si="141"/>
        <v>0</v>
      </c>
      <c r="Y123" s="4">
        <f t="shared" ca="1" si="141"/>
        <v>0</v>
      </c>
      <c r="Z123" s="4">
        <f t="shared" ca="1" si="141"/>
        <v>0</v>
      </c>
      <c r="AA123" s="4">
        <f t="shared" ca="1" si="141"/>
        <v>5</v>
      </c>
      <c r="AB123" s="4">
        <f t="shared" ca="1" si="141"/>
        <v>1</v>
      </c>
      <c r="AC123" s="4">
        <f t="shared" ca="1" si="141"/>
        <v>0</v>
      </c>
      <c r="AD123" s="4">
        <f t="shared" ca="1" si="141"/>
        <v>0</v>
      </c>
      <c r="AE123" s="4">
        <f t="shared" ca="1" si="141"/>
        <v>0</v>
      </c>
      <c r="AF123" s="4">
        <f t="shared" ca="1" si="141"/>
        <v>0</v>
      </c>
      <c r="AG123" s="4">
        <f t="shared" ca="1" si="141"/>
        <v>0</v>
      </c>
      <c r="AH123" s="4">
        <f t="shared" ca="1" si="141"/>
        <v>2</v>
      </c>
      <c r="AI123" s="4">
        <f t="shared" ca="1" si="141"/>
        <v>0</v>
      </c>
      <c r="AJ123" s="4">
        <f t="shared" ca="1" si="141"/>
        <v>0</v>
      </c>
      <c r="AK123" s="4">
        <f t="shared" ca="1" si="141"/>
        <v>5</v>
      </c>
      <c r="AL123" s="4">
        <f t="shared" ca="1" si="141"/>
        <v>0</v>
      </c>
      <c r="AM123" s="4">
        <f t="shared" ca="1" si="141"/>
        <v>0</v>
      </c>
      <c r="AN123" s="4">
        <f t="shared" ca="1" si="141"/>
        <v>0</v>
      </c>
      <c r="AO123" s="4">
        <f t="shared" ca="1" si="141"/>
        <v>0</v>
      </c>
      <c r="AP123" s="4">
        <f t="shared" ca="1" si="141"/>
        <v>0</v>
      </c>
      <c r="AQ123" s="4">
        <f t="shared" ca="1" si="141"/>
        <v>0</v>
      </c>
      <c r="AR123" s="4">
        <f t="shared" ca="1" si="141"/>
        <v>0</v>
      </c>
      <c r="AS123" s="4">
        <f t="shared" ref="AS123:AU123" ca="1" si="142">AS32</f>
        <v>0</v>
      </c>
      <c r="AT123" s="4">
        <f t="shared" ca="1" si="142"/>
        <v>0</v>
      </c>
      <c r="AU123" s="4">
        <f t="shared" ca="1" si="142"/>
        <v>0</v>
      </c>
      <c r="AV123" s="4">
        <f t="shared" ref="AV123:BE123" ca="1" si="143">AV32</f>
        <v>0</v>
      </c>
      <c r="AW123" s="4">
        <f t="shared" ca="1" si="143"/>
        <v>0</v>
      </c>
      <c r="AX123" s="4">
        <f t="shared" ca="1" si="143"/>
        <v>0</v>
      </c>
      <c r="AY123" s="4">
        <f t="shared" ca="1" si="143"/>
        <v>0</v>
      </c>
      <c r="AZ123" s="4">
        <f t="shared" ca="1" si="143"/>
        <v>0</v>
      </c>
      <c r="BA123" s="4">
        <f t="shared" ca="1" si="143"/>
        <v>0</v>
      </c>
      <c r="BB123" s="4">
        <f t="shared" ca="1" si="143"/>
        <v>0</v>
      </c>
      <c r="BC123" s="4">
        <f t="shared" ca="1" si="143"/>
        <v>0</v>
      </c>
      <c r="BD123" s="4">
        <f t="shared" ca="1" si="143"/>
        <v>0</v>
      </c>
      <c r="BE123" s="4">
        <f t="shared" ca="1" si="143"/>
        <v>0</v>
      </c>
      <c r="BF123" s="4">
        <f t="shared" ca="1" si="46"/>
        <v>143</v>
      </c>
      <c r="BG123" s="4"/>
      <c r="BH123" s="4">
        <f t="shared" ca="1" si="140"/>
        <v>139</v>
      </c>
      <c r="BI123">
        <f t="shared" ca="1" si="41"/>
        <v>49</v>
      </c>
      <c r="BJ123">
        <f t="shared" ca="1" si="42"/>
        <v>49</v>
      </c>
    </row>
    <row r="124" spans="1:62" x14ac:dyDescent="0.25">
      <c r="A124">
        <f>A31</f>
        <v>1970</v>
      </c>
      <c r="B124">
        <f t="shared" ref="B124:AR124" ca="1" si="144">B31</f>
        <v>50</v>
      </c>
      <c r="C124" s="4">
        <f t="shared" si="144"/>
        <v>0</v>
      </c>
      <c r="D124" s="4">
        <f t="shared" ca="1" si="144"/>
        <v>0.1</v>
      </c>
      <c r="E124" s="4">
        <f t="shared" ca="1" si="144"/>
        <v>4.0999999999999996</v>
      </c>
      <c r="F124" s="4">
        <f t="shared" ca="1" si="144"/>
        <v>0.1</v>
      </c>
      <c r="G124" s="4">
        <f t="shared" ca="1" si="144"/>
        <v>0.1</v>
      </c>
      <c r="H124" s="4">
        <f t="shared" ca="1" si="144"/>
        <v>0.1</v>
      </c>
      <c r="I124" s="4">
        <f t="shared" ca="1" si="144"/>
        <v>0.1</v>
      </c>
      <c r="J124" s="4">
        <f t="shared" ca="1" si="144"/>
        <v>0.1</v>
      </c>
      <c r="K124" s="4">
        <f t="shared" ca="1" si="144"/>
        <v>100.1</v>
      </c>
      <c r="L124" s="4">
        <f t="shared" ca="1" si="144"/>
        <v>6.1</v>
      </c>
      <c r="M124" s="4">
        <f t="shared" ca="1" si="144"/>
        <v>5.0999999999999996</v>
      </c>
      <c r="N124" s="4">
        <f t="shared" ca="1" si="144"/>
        <v>4.0999999999999996</v>
      </c>
      <c r="O124" s="4">
        <f t="shared" ca="1" si="144"/>
        <v>3.1</v>
      </c>
      <c r="P124" s="4">
        <f t="shared" ca="1" si="144"/>
        <v>2.1</v>
      </c>
      <c r="Q124" s="4">
        <f t="shared" ca="1" si="144"/>
        <v>1.1000000000000001</v>
      </c>
      <c r="R124" s="4">
        <f t="shared" ca="1" si="144"/>
        <v>0.1</v>
      </c>
      <c r="S124" s="4">
        <f t="shared" ca="1" si="144"/>
        <v>0.1</v>
      </c>
      <c r="T124" s="4">
        <f t="shared" ca="1" si="144"/>
        <v>0.1</v>
      </c>
      <c r="U124" s="4">
        <f t="shared" ca="1" si="144"/>
        <v>5.0999999999999996</v>
      </c>
      <c r="V124" s="4">
        <f t="shared" ca="1" si="144"/>
        <v>0.1</v>
      </c>
      <c r="W124" s="4">
        <f t="shared" ca="1" si="144"/>
        <v>0.1</v>
      </c>
      <c r="X124" s="4">
        <f t="shared" ca="1" si="144"/>
        <v>0.1</v>
      </c>
      <c r="Y124" s="4">
        <f t="shared" ca="1" si="144"/>
        <v>0.1</v>
      </c>
      <c r="Z124" s="4">
        <f t="shared" ca="1" si="144"/>
        <v>0.1</v>
      </c>
      <c r="AA124" s="4">
        <f t="shared" ca="1" si="144"/>
        <v>0.1</v>
      </c>
      <c r="AB124" s="4">
        <f t="shared" ca="1" si="144"/>
        <v>5.0999999999999996</v>
      </c>
      <c r="AC124" s="4">
        <f t="shared" ca="1" si="144"/>
        <v>1.1000000000000001</v>
      </c>
      <c r="AD124" s="4">
        <f t="shared" ca="1" si="144"/>
        <v>0.1</v>
      </c>
      <c r="AE124" s="4">
        <f t="shared" ca="1" si="144"/>
        <v>0.1</v>
      </c>
      <c r="AF124" s="4">
        <f t="shared" ca="1" si="144"/>
        <v>0.1</v>
      </c>
      <c r="AG124" s="4">
        <f t="shared" ca="1" si="144"/>
        <v>0.1</v>
      </c>
      <c r="AH124" s="4">
        <f t="shared" ca="1" si="144"/>
        <v>0.1</v>
      </c>
      <c r="AI124" s="4">
        <f t="shared" ca="1" si="144"/>
        <v>2.1</v>
      </c>
      <c r="AJ124" s="4">
        <f t="shared" ca="1" si="144"/>
        <v>0.1</v>
      </c>
      <c r="AK124" s="4">
        <f t="shared" ca="1" si="144"/>
        <v>0.1</v>
      </c>
      <c r="AL124" s="4">
        <f t="shared" ca="1" si="144"/>
        <v>5.0999999999999996</v>
      </c>
      <c r="AM124" s="4">
        <f t="shared" ca="1" si="144"/>
        <v>0.1</v>
      </c>
      <c r="AN124" s="4">
        <f t="shared" ca="1" si="144"/>
        <v>0.1</v>
      </c>
      <c r="AO124" s="4">
        <f t="shared" ca="1" si="144"/>
        <v>0.1</v>
      </c>
      <c r="AP124" s="4">
        <f t="shared" ca="1" si="144"/>
        <v>0.1</v>
      </c>
      <c r="AQ124" s="4">
        <f t="shared" ca="1" si="144"/>
        <v>0.1</v>
      </c>
      <c r="AR124" s="4">
        <f t="shared" ca="1" si="144"/>
        <v>0.1</v>
      </c>
      <c r="AS124" s="4">
        <f t="shared" ref="AS124:AU124" ca="1" si="145">AS31</f>
        <v>0.1</v>
      </c>
      <c r="AT124" s="4">
        <f t="shared" ca="1" si="145"/>
        <v>0.1</v>
      </c>
      <c r="AU124" s="4">
        <f t="shared" ca="1" si="145"/>
        <v>0.1</v>
      </c>
      <c r="AV124" s="4">
        <f t="shared" ref="AV124:BE124" ca="1" si="146">AV31</f>
        <v>0.1</v>
      </c>
      <c r="AW124" s="4">
        <f t="shared" ca="1" si="146"/>
        <v>0.1</v>
      </c>
      <c r="AX124" s="4">
        <f t="shared" ca="1" si="146"/>
        <v>0.1</v>
      </c>
      <c r="AY124" s="4">
        <f t="shared" ca="1" si="146"/>
        <v>0.1</v>
      </c>
      <c r="AZ124" s="4">
        <f t="shared" ca="1" si="146"/>
        <v>0.1</v>
      </c>
      <c r="BA124" s="4">
        <f t="shared" ca="1" si="146"/>
        <v>0.1</v>
      </c>
      <c r="BB124" s="4">
        <f t="shared" ca="1" si="146"/>
        <v>0.1</v>
      </c>
      <c r="BC124" s="4">
        <f t="shared" ca="1" si="146"/>
        <v>0.1</v>
      </c>
      <c r="BD124" s="4">
        <f t="shared" ca="1" si="146"/>
        <v>0.1</v>
      </c>
      <c r="BE124" s="4">
        <f t="shared" ca="1" si="146"/>
        <v>0.1</v>
      </c>
      <c r="BF124" s="4">
        <f t="shared" ca="1" si="46"/>
        <v>143</v>
      </c>
      <c r="BG124" s="4"/>
      <c r="BH124" s="4">
        <f t="shared" ca="1" si="140"/>
        <v>139.1</v>
      </c>
      <c r="BI124">
        <f t="shared" ca="1" si="41"/>
        <v>50</v>
      </c>
      <c r="BJ124">
        <f t="shared" ca="1" si="42"/>
        <v>50</v>
      </c>
    </row>
    <row r="125" spans="1:62" x14ac:dyDescent="0.25">
      <c r="A125">
        <f>A30</f>
        <v>1969</v>
      </c>
      <c r="B125">
        <f t="shared" ref="B125:AR125" ca="1" si="147">B30</f>
        <v>51</v>
      </c>
      <c r="C125" s="4">
        <f t="shared" si="147"/>
        <v>0</v>
      </c>
      <c r="D125" s="4">
        <f t="shared" ca="1" si="147"/>
        <v>0.1</v>
      </c>
      <c r="E125" s="4">
        <f t="shared" ca="1" si="147"/>
        <v>0.2</v>
      </c>
      <c r="F125" s="4">
        <f t="shared" ca="1" si="147"/>
        <v>4.1999999999999993</v>
      </c>
      <c r="G125" s="4">
        <f t="shared" ca="1" si="147"/>
        <v>0.2</v>
      </c>
      <c r="H125" s="4">
        <f t="shared" ca="1" si="147"/>
        <v>0.2</v>
      </c>
      <c r="I125" s="4">
        <f t="shared" ca="1" si="147"/>
        <v>0.2</v>
      </c>
      <c r="J125" s="4">
        <f t="shared" ca="1" si="147"/>
        <v>0.2</v>
      </c>
      <c r="K125" s="4">
        <f t="shared" ca="1" si="147"/>
        <v>0.2</v>
      </c>
      <c r="L125" s="4">
        <f t="shared" ca="1" si="147"/>
        <v>100.19999999999999</v>
      </c>
      <c r="M125" s="4">
        <f t="shared" ca="1" si="147"/>
        <v>6.1999999999999993</v>
      </c>
      <c r="N125" s="4">
        <f t="shared" ca="1" si="147"/>
        <v>5.1999999999999993</v>
      </c>
      <c r="O125" s="4">
        <f t="shared" ca="1" si="147"/>
        <v>4.1999999999999993</v>
      </c>
      <c r="P125" s="4">
        <f t="shared" ca="1" si="147"/>
        <v>3.2</v>
      </c>
      <c r="Q125" s="4">
        <f t="shared" ca="1" si="147"/>
        <v>2.2000000000000002</v>
      </c>
      <c r="R125" s="4">
        <f t="shared" ca="1" si="147"/>
        <v>1.2000000000000002</v>
      </c>
      <c r="S125" s="4">
        <f t="shared" ca="1" si="147"/>
        <v>0.2</v>
      </c>
      <c r="T125" s="4">
        <f t="shared" ca="1" si="147"/>
        <v>0.2</v>
      </c>
      <c r="U125" s="4">
        <f t="shared" ca="1" si="147"/>
        <v>0.2</v>
      </c>
      <c r="V125" s="4">
        <f t="shared" ca="1" si="147"/>
        <v>5.1999999999999993</v>
      </c>
      <c r="W125" s="4">
        <f t="shared" ca="1" si="147"/>
        <v>0.2</v>
      </c>
      <c r="X125" s="4">
        <f t="shared" ca="1" si="147"/>
        <v>0.2</v>
      </c>
      <c r="Y125" s="4">
        <f t="shared" ca="1" si="147"/>
        <v>0.2</v>
      </c>
      <c r="Z125" s="4">
        <f t="shared" ca="1" si="147"/>
        <v>0.2</v>
      </c>
      <c r="AA125" s="4">
        <f t="shared" ca="1" si="147"/>
        <v>0.2</v>
      </c>
      <c r="AB125" s="4">
        <f t="shared" ca="1" si="147"/>
        <v>0.2</v>
      </c>
      <c r="AC125" s="4">
        <f t="shared" ca="1" si="147"/>
        <v>5.1999999999999993</v>
      </c>
      <c r="AD125" s="4">
        <f t="shared" ca="1" si="147"/>
        <v>1.2000000000000002</v>
      </c>
      <c r="AE125" s="4">
        <f t="shared" ca="1" si="147"/>
        <v>0.2</v>
      </c>
      <c r="AF125" s="4">
        <f t="shared" ca="1" si="147"/>
        <v>0.2</v>
      </c>
      <c r="AG125" s="4">
        <f t="shared" ca="1" si="147"/>
        <v>0.2</v>
      </c>
      <c r="AH125" s="4">
        <f t="shared" ca="1" si="147"/>
        <v>0.2</v>
      </c>
      <c r="AI125" s="4">
        <f t="shared" ca="1" si="147"/>
        <v>0.2</v>
      </c>
      <c r="AJ125" s="4">
        <f t="shared" ca="1" si="147"/>
        <v>2.2000000000000002</v>
      </c>
      <c r="AK125" s="4">
        <f t="shared" ca="1" si="147"/>
        <v>0.2</v>
      </c>
      <c r="AL125" s="4">
        <f t="shared" ca="1" si="147"/>
        <v>0.2</v>
      </c>
      <c r="AM125" s="4">
        <f t="shared" ca="1" si="147"/>
        <v>5.1999999999999993</v>
      </c>
      <c r="AN125" s="4">
        <f t="shared" ca="1" si="147"/>
        <v>0.2</v>
      </c>
      <c r="AO125" s="4">
        <f t="shared" ca="1" si="147"/>
        <v>0.2</v>
      </c>
      <c r="AP125" s="4">
        <f t="shared" ca="1" si="147"/>
        <v>0.2</v>
      </c>
      <c r="AQ125" s="4">
        <f t="shared" ca="1" si="147"/>
        <v>0.2</v>
      </c>
      <c r="AR125" s="4">
        <f t="shared" ca="1" si="147"/>
        <v>0.2</v>
      </c>
      <c r="AS125" s="4">
        <f t="shared" ref="AS125:AU125" ca="1" si="148">AS30</f>
        <v>0.2</v>
      </c>
      <c r="AT125" s="4">
        <f t="shared" ca="1" si="148"/>
        <v>0.2</v>
      </c>
      <c r="AU125" s="4">
        <f t="shared" ca="1" si="148"/>
        <v>0.2</v>
      </c>
      <c r="AV125" s="4">
        <f t="shared" ref="AV125:BE125" ca="1" si="149">AV30</f>
        <v>0.2</v>
      </c>
      <c r="AW125" s="4">
        <f t="shared" ca="1" si="149"/>
        <v>0.2</v>
      </c>
      <c r="AX125" s="4">
        <f t="shared" ca="1" si="149"/>
        <v>0.2</v>
      </c>
      <c r="AY125" s="4">
        <f t="shared" ca="1" si="149"/>
        <v>0.2</v>
      </c>
      <c r="AZ125" s="4">
        <f t="shared" ca="1" si="149"/>
        <v>0.2</v>
      </c>
      <c r="BA125" s="4">
        <f t="shared" ca="1" si="149"/>
        <v>0.2</v>
      </c>
      <c r="BB125" s="4">
        <f t="shared" ca="1" si="149"/>
        <v>0.2</v>
      </c>
      <c r="BC125" s="4">
        <f t="shared" ca="1" si="149"/>
        <v>0.2</v>
      </c>
      <c r="BD125" s="4">
        <f t="shared" ca="1" si="149"/>
        <v>0.2</v>
      </c>
      <c r="BE125" s="4">
        <f t="shared" ca="1" si="149"/>
        <v>0.2</v>
      </c>
      <c r="BF125" s="4">
        <f t="shared" ca="1" si="46"/>
        <v>143</v>
      </c>
      <c r="BG125" s="4"/>
      <c r="BH125" s="4">
        <f t="shared" ca="1" si="140"/>
        <v>139.29999999999998</v>
      </c>
      <c r="BI125">
        <f t="shared" ca="1" si="41"/>
        <v>51</v>
      </c>
      <c r="BJ125">
        <f t="shared" ca="1" si="42"/>
        <v>51</v>
      </c>
    </row>
    <row r="126" spans="1:62" x14ac:dyDescent="0.25">
      <c r="A126">
        <f>A29</f>
        <v>1968</v>
      </c>
      <c r="B126">
        <f t="shared" ref="B126:AR126" ca="1" si="150">B29</f>
        <v>52</v>
      </c>
      <c r="C126" s="4">
        <f t="shared" si="150"/>
        <v>0</v>
      </c>
      <c r="D126" s="4">
        <f t="shared" ca="1" si="150"/>
        <v>0.1</v>
      </c>
      <c r="E126" s="4">
        <f t="shared" ca="1" si="150"/>
        <v>0.2</v>
      </c>
      <c r="F126" s="4">
        <f t="shared" ca="1" si="150"/>
        <v>0.30000000000000004</v>
      </c>
      <c r="G126" s="4">
        <f t="shared" ca="1" si="150"/>
        <v>4.2999999999999989</v>
      </c>
      <c r="H126" s="4">
        <f t="shared" ca="1" si="150"/>
        <v>0.30000000000000004</v>
      </c>
      <c r="I126" s="4">
        <f t="shared" ca="1" si="150"/>
        <v>0.30000000000000004</v>
      </c>
      <c r="J126" s="4">
        <f t="shared" ca="1" si="150"/>
        <v>0.30000000000000004</v>
      </c>
      <c r="K126" s="4">
        <f t="shared" ca="1" si="150"/>
        <v>0.30000000000000004</v>
      </c>
      <c r="L126" s="4">
        <f t="shared" ca="1" si="150"/>
        <v>0.30000000000000004</v>
      </c>
      <c r="M126" s="4">
        <f t="shared" ca="1" si="150"/>
        <v>100.29999999999998</v>
      </c>
      <c r="N126" s="4">
        <f t="shared" ca="1" si="150"/>
        <v>6.2999999999999989</v>
      </c>
      <c r="O126" s="4">
        <f t="shared" ca="1" si="150"/>
        <v>5.2999999999999989</v>
      </c>
      <c r="P126" s="4">
        <f t="shared" ca="1" si="150"/>
        <v>4.2999999999999989</v>
      </c>
      <c r="Q126" s="4">
        <f t="shared" ca="1" si="150"/>
        <v>3.3000000000000003</v>
      </c>
      <c r="R126" s="4">
        <f t="shared" ca="1" si="150"/>
        <v>2.3000000000000003</v>
      </c>
      <c r="S126" s="4">
        <f t="shared" ca="1" si="150"/>
        <v>1.3000000000000003</v>
      </c>
      <c r="T126" s="4">
        <f t="shared" ca="1" si="150"/>
        <v>0.30000000000000004</v>
      </c>
      <c r="U126" s="4">
        <f t="shared" ca="1" si="150"/>
        <v>0.30000000000000004</v>
      </c>
      <c r="V126" s="4">
        <f t="shared" ca="1" si="150"/>
        <v>0.30000000000000004</v>
      </c>
      <c r="W126" s="4">
        <f t="shared" ca="1" si="150"/>
        <v>5.2999999999999989</v>
      </c>
      <c r="X126" s="4">
        <f t="shared" ca="1" si="150"/>
        <v>0.30000000000000004</v>
      </c>
      <c r="Y126" s="4">
        <f t="shared" ca="1" si="150"/>
        <v>0.30000000000000004</v>
      </c>
      <c r="Z126" s="4">
        <f t="shared" ca="1" si="150"/>
        <v>0.30000000000000004</v>
      </c>
      <c r="AA126" s="4">
        <f t="shared" ca="1" si="150"/>
        <v>0.30000000000000004</v>
      </c>
      <c r="AB126" s="4">
        <f t="shared" ca="1" si="150"/>
        <v>0.30000000000000004</v>
      </c>
      <c r="AC126" s="4">
        <f t="shared" ca="1" si="150"/>
        <v>0.30000000000000004</v>
      </c>
      <c r="AD126" s="4">
        <f t="shared" ca="1" si="150"/>
        <v>5.2999999999999989</v>
      </c>
      <c r="AE126" s="4">
        <f t="shared" ca="1" si="150"/>
        <v>1.3000000000000003</v>
      </c>
      <c r="AF126" s="4">
        <f t="shared" ca="1" si="150"/>
        <v>0.30000000000000004</v>
      </c>
      <c r="AG126" s="4">
        <f t="shared" ca="1" si="150"/>
        <v>0.30000000000000004</v>
      </c>
      <c r="AH126" s="4">
        <f t="shared" ca="1" si="150"/>
        <v>0.30000000000000004</v>
      </c>
      <c r="AI126" s="4">
        <f t="shared" ca="1" si="150"/>
        <v>0.30000000000000004</v>
      </c>
      <c r="AJ126" s="4">
        <f t="shared" ca="1" si="150"/>
        <v>0.30000000000000004</v>
      </c>
      <c r="AK126" s="4">
        <f t="shared" ca="1" si="150"/>
        <v>2.3000000000000003</v>
      </c>
      <c r="AL126" s="4">
        <f t="shared" ca="1" si="150"/>
        <v>0.30000000000000004</v>
      </c>
      <c r="AM126" s="4">
        <f t="shared" ca="1" si="150"/>
        <v>0.30000000000000004</v>
      </c>
      <c r="AN126" s="4">
        <f t="shared" ca="1" si="150"/>
        <v>5.2999999999999989</v>
      </c>
      <c r="AO126" s="4">
        <f t="shared" ca="1" si="150"/>
        <v>0.30000000000000004</v>
      </c>
      <c r="AP126" s="4">
        <f t="shared" ca="1" si="150"/>
        <v>0.30000000000000004</v>
      </c>
      <c r="AQ126" s="4">
        <f t="shared" ca="1" si="150"/>
        <v>0.30000000000000004</v>
      </c>
      <c r="AR126" s="4">
        <f t="shared" ca="1" si="150"/>
        <v>0.30000000000000004</v>
      </c>
      <c r="AS126" s="4">
        <f t="shared" ref="AS126:AU126" ca="1" si="151">AS29</f>
        <v>0.30000000000000004</v>
      </c>
      <c r="AT126" s="4">
        <f t="shared" ca="1" si="151"/>
        <v>0.30000000000000004</v>
      </c>
      <c r="AU126" s="4">
        <f t="shared" ca="1" si="151"/>
        <v>0.30000000000000004</v>
      </c>
      <c r="AV126" s="4">
        <f t="shared" ref="AV126:BE126" ca="1" si="152">AV29</f>
        <v>0.30000000000000004</v>
      </c>
      <c r="AW126" s="4">
        <f t="shared" ca="1" si="152"/>
        <v>0.30000000000000004</v>
      </c>
      <c r="AX126" s="4">
        <f t="shared" ca="1" si="152"/>
        <v>0.30000000000000004</v>
      </c>
      <c r="AY126" s="4">
        <f t="shared" ca="1" si="152"/>
        <v>0.30000000000000004</v>
      </c>
      <c r="AZ126" s="4">
        <f t="shared" ca="1" si="152"/>
        <v>0.30000000000000004</v>
      </c>
      <c r="BA126" s="4">
        <f t="shared" ca="1" si="152"/>
        <v>0.30000000000000004</v>
      </c>
      <c r="BB126" s="4">
        <f t="shared" ca="1" si="152"/>
        <v>0.30000000000000004</v>
      </c>
      <c r="BC126" s="4">
        <f t="shared" ca="1" si="152"/>
        <v>0.30000000000000004</v>
      </c>
      <c r="BD126" s="4">
        <f t="shared" ca="1" si="152"/>
        <v>0.30000000000000004</v>
      </c>
      <c r="BE126" s="4">
        <f t="shared" ca="1" si="152"/>
        <v>0.30000000000000004</v>
      </c>
      <c r="BF126" s="4">
        <f t="shared" ca="1" si="46"/>
        <v>143</v>
      </c>
      <c r="BG126" s="4"/>
      <c r="BH126" s="4">
        <f t="shared" ca="1" si="140"/>
        <v>139.6</v>
      </c>
      <c r="BI126">
        <f t="shared" ca="1" si="41"/>
        <v>52</v>
      </c>
      <c r="BJ126">
        <f t="shared" ca="1" si="42"/>
        <v>52</v>
      </c>
    </row>
    <row r="127" spans="1:62" x14ac:dyDescent="0.25">
      <c r="A127">
        <f>A28</f>
        <v>1967</v>
      </c>
      <c r="B127">
        <f t="shared" ref="B127:AR127" ca="1" si="153">B28</f>
        <v>53</v>
      </c>
      <c r="C127" s="4">
        <f t="shared" si="153"/>
        <v>0</v>
      </c>
      <c r="D127" s="4">
        <f t="shared" ca="1" si="153"/>
        <v>0.1</v>
      </c>
      <c r="E127" s="4">
        <f t="shared" ca="1" si="153"/>
        <v>0.2</v>
      </c>
      <c r="F127" s="4">
        <f t="shared" ca="1" si="153"/>
        <v>0.30000000000000004</v>
      </c>
      <c r="G127" s="4">
        <f t="shared" ca="1" si="153"/>
        <v>0.4</v>
      </c>
      <c r="H127" s="4">
        <f t="shared" ca="1" si="153"/>
        <v>4.3999999999999986</v>
      </c>
      <c r="I127" s="4">
        <f t="shared" ca="1" si="153"/>
        <v>0.4</v>
      </c>
      <c r="J127" s="4">
        <f t="shared" ca="1" si="153"/>
        <v>0.4</v>
      </c>
      <c r="K127" s="4">
        <f t="shared" ca="1" si="153"/>
        <v>0.4</v>
      </c>
      <c r="L127" s="4">
        <f t="shared" ca="1" si="153"/>
        <v>0.4</v>
      </c>
      <c r="M127" s="4">
        <f t="shared" ca="1" si="153"/>
        <v>0.4</v>
      </c>
      <c r="N127" s="4">
        <f t="shared" ca="1" si="153"/>
        <v>100.39999999999998</v>
      </c>
      <c r="O127" s="4">
        <f t="shared" ca="1" si="153"/>
        <v>6.3999999999999986</v>
      </c>
      <c r="P127" s="4">
        <f t="shared" ca="1" si="153"/>
        <v>5.3999999999999986</v>
      </c>
      <c r="Q127" s="4">
        <f t="shared" ca="1" si="153"/>
        <v>4.3999999999999986</v>
      </c>
      <c r="R127" s="4">
        <f t="shared" ca="1" si="153"/>
        <v>3.4000000000000004</v>
      </c>
      <c r="S127" s="4">
        <f t="shared" ca="1" si="153"/>
        <v>2.4000000000000004</v>
      </c>
      <c r="T127" s="4">
        <f t="shared" ca="1" si="153"/>
        <v>1.4000000000000004</v>
      </c>
      <c r="U127" s="4">
        <f t="shared" ca="1" si="153"/>
        <v>0.4</v>
      </c>
      <c r="V127" s="4">
        <f t="shared" ca="1" si="153"/>
        <v>0.4</v>
      </c>
      <c r="W127" s="4">
        <f t="shared" ca="1" si="153"/>
        <v>0.4</v>
      </c>
      <c r="X127" s="4">
        <f t="shared" ca="1" si="153"/>
        <v>5.3999999999999986</v>
      </c>
      <c r="Y127" s="4">
        <f t="shared" ca="1" si="153"/>
        <v>0.4</v>
      </c>
      <c r="Z127" s="4">
        <f t="shared" ca="1" si="153"/>
        <v>0.4</v>
      </c>
      <c r="AA127" s="4">
        <f t="shared" ca="1" si="153"/>
        <v>0.4</v>
      </c>
      <c r="AB127" s="4">
        <f t="shared" ca="1" si="153"/>
        <v>0.4</v>
      </c>
      <c r="AC127" s="4">
        <f t="shared" ca="1" si="153"/>
        <v>0.4</v>
      </c>
      <c r="AD127" s="4">
        <f t="shared" ca="1" si="153"/>
        <v>0.4</v>
      </c>
      <c r="AE127" s="4">
        <f t="shared" ca="1" si="153"/>
        <v>5.3999999999999986</v>
      </c>
      <c r="AF127" s="4">
        <f t="shared" ca="1" si="153"/>
        <v>1.4000000000000004</v>
      </c>
      <c r="AG127" s="4">
        <f t="shared" ca="1" si="153"/>
        <v>0.4</v>
      </c>
      <c r="AH127" s="4">
        <f t="shared" ca="1" si="153"/>
        <v>0.4</v>
      </c>
      <c r="AI127" s="4">
        <f t="shared" ca="1" si="153"/>
        <v>0.4</v>
      </c>
      <c r="AJ127" s="4">
        <f t="shared" ca="1" si="153"/>
        <v>0.4</v>
      </c>
      <c r="AK127" s="4">
        <f t="shared" ca="1" si="153"/>
        <v>0.4</v>
      </c>
      <c r="AL127" s="4">
        <f t="shared" ca="1" si="153"/>
        <v>2.4000000000000004</v>
      </c>
      <c r="AM127" s="4">
        <f t="shared" ca="1" si="153"/>
        <v>0.4</v>
      </c>
      <c r="AN127" s="4">
        <f t="shared" ca="1" si="153"/>
        <v>0.4</v>
      </c>
      <c r="AO127" s="4">
        <f t="shared" ca="1" si="153"/>
        <v>5.3999999999999986</v>
      </c>
      <c r="AP127" s="4">
        <f t="shared" ca="1" si="153"/>
        <v>0.4</v>
      </c>
      <c r="AQ127" s="4">
        <f t="shared" ca="1" si="153"/>
        <v>0.4</v>
      </c>
      <c r="AR127" s="4">
        <f t="shared" ca="1" si="153"/>
        <v>0.4</v>
      </c>
      <c r="AS127" s="4">
        <f t="shared" ref="AS127:AU127" ca="1" si="154">AS28</f>
        <v>0.4</v>
      </c>
      <c r="AT127" s="4">
        <f t="shared" ca="1" si="154"/>
        <v>0.4</v>
      </c>
      <c r="AU127" s="4">
        <f t="shared" ca="1" si="154"/>
        <v>0.4</v>
      </c>
      <c r="AV127" s="4">
        <f t="shared" ref="AV127:BE127" ca="1" si="155">AV28</f>
        <v>0.4</v>
      </c>
      <c r="AW127" s="4">
        <f t="shared" ca="1" si="155"/>
        <v>0.4</v>
      </c>
      <c r="AX127" s="4">
        <f t="shared" ca="1" si="155"/>
        <v>0.4</v>
      </c>
      <c r="AY127" s="4">
        <f t="shared" ca="1" si="155"/>
        <v>0.4</v>
      </c>
      <c r="AZ127" s="4">
        <f t="shared" ca="1" si="155"/>
        <v>0.4</v>
      </c>
      <c r="BA127" s="4">
        <f t="shared" ca="1" si="155"/>
        <v>0.4</v>
      </c>
      <c r="BB127" s="4">
        <f t="shared" ca="1" si="155"/>
        <v>0.4</v>
      </c>
      <c r="BC127" s="4">
        <f t="shared" ca="1" si="155"/>
        <v>0.4</v>
      </c>
      <c r="BD127" s="4">
        <f t="shared" ca="1" si="155"/>
        <v>0.4</v>
      </c>
      <c r="BE127" s="4">
        <f t="shared" ca="1" si="155"/>
        <v>0.4</v>
      </c>
      <c r="BF127" s="4">
        <f t="shared" ca="1" si="46"/>
        <v>143</v>
      </c>
      <c r="BG127" s="4"/>
      <c r="BH127" s="4">
        <f t="shared" ca="1" si="140"/>
        <v>144</v>
      </c>
      <c r="BI127">
        <f t="shared" ca="1" si="41"/>
        <v>53</v>
      </c>
      <c r="BJ127">
        <f t="shared" ca="1" si="42"/>
        <v>53</v>
      </c>
    </row>
    <row r="128" spans="1:62" x14ac:dyDescent="0.25">
      <c r="A128">
        <f>A27</f>
        <v>1966</v>
      </c>
      <c r="B128">
        <f t="shared" ref="B128:AR128" ca="1" si="156">B27</f>
        <v>54</v>
      </c>
      <c r="C128" s="4">
        <f t="shared" si="156"/>
        <v>1</v>
      </c>
      <c r="D128" s="4">
        <f t="shared" ca="1" si="156"/>
        <v>0.1</v>
      </c>
      <c r="E128" s="4">
        <f t="shared" ca="1" si="156"/>
        <v>0.2</v>
      </c>
      <c r="F128" s="4">
        <f t="shared" ca="1" si="156"/>
        <v>0.30000000000000004</v>
      </c>
      <c r="G128" s="4">
        <f t="shared" ca="1" si="156"/>
        <v>0.4</v>
      </c>
      <c r="H128" s="4">
        <f t="shared" ca="1" si="156"/>
        <v>0.5</v>
      </c>
      <c r="I128" s="4">
        <f t="shared" ca="1" si="156"/>
        <v>4.4999999999999982</v>
      </c>
      <c r="J128" s="4">
        <f t="shared" ca="1" si="156"/>
        <v>0.5</v>
      </c>
      <c r="K128" s="4">
        <f t="shared" ca="1" si="156"/>
        <v>0.5</v>
      </c>
      <c r="L128" s="4">
        <f t="shared" ca="1" si="156"/>
        <v>0.5</v>
      </c>
      <c r="M128" s="4">
        <f t="shared" ca="1" si="156"/>
        <v>0.5</v>
      </c>
      <c r="N128" s="4">
        <f t="shared" ca="1" si="156"/>
        <v>0.5</v>
      </c>
      <c r="O128" s="4">
        <f t="shared" ca="1" si="156"/>
        <v>100.49999999999997</v>
      </c>
      <c r="P128" s="4">
        <f t="shared" ca="1" si="156"/>
        <v>6.4999999999999982</v>
      </c>
      <c r="Q128" s="4">
        <f t="shared" ca="1" si="156"/>
        <v>5.4999999999999982</v>
      </c>
      <c r="R128" s="4">
        <f t="shared" ca="1" si="156"/>
        <v>4.4999999999999982</v>
      </c>
      <c r="S128" s="4">
        <f t="shared" ca="1" si="156"/>
        <v>3.5000000000000004</v>
      </c>
      <c r="T128" s="4">
        <f t="shared" ca="1" si="156"/>
        <v>2.5000000000000004</v>
      </c>
      <c r="U128" s="4">
        <f t="shared" ca="1" si="156"/>
        <v>1.5000000000000004</v>
      </c>
      <c r="V128" s="4">
        <f t="shared" ca="1" si="156"/>
        <v>0.5</v>
      </c>
      <c r="W128" s="4">
        <f t="shared" ca="1" si="156"/>
        <v>0.5</v>
      </c>
      <c r="X128" s="4">
        <f t="shared" ca="1" si="156"/>
        <v>0.5</v>
      </c>
      <c r="Y128" s="4">
        <f t="shared" ca="1" si="156"/>
        <v>5.4999999999999982</v>
      </c>
      <c r="Z128" s="4">
        <f t="shared" ca="1" si="156"/>
        <v>0.5</v>
      </c>
      <c r="AA128" s="4">
        <f t="shared" ca="1" si="156"/>
        <v>0.5</v>
      </c>
      <c r="AB128" s="4">
        <f t="shared" ca="1" si="156"/>
        <v>0.5</v>
      </c>
      <c r="AC128" s="4">
        <f t="shared" ca="1" si="156"/>
        <v>0.5</v>
      </c>
      <c r="AD128" s="4">
        <f t="shared" ca="1" si="156"/>
        <v>0.5</v>
      </c>
      <c r="AE128" s="4">
        <f t="shared" ca="1" si="156"/>
        <v>0.5</v>
      </c>
      <c r="AF128" s="4">
        <f t="shared" ca="1" si="156"/>
        <v>5.4999999999999982</v>
      </c>
      <c r="AG128" s="4">
        <f t="shared" ca="1" si="156"/>
        <v>1.5000000000000004</v>
      </c>
      <c r="AH128" s="4">
        <f t="shared" ca="1" si="156"/>
        <v>0.5</v>
      </c>
      <c r="AI128" s="4">
        <f t="shared" ca="1" si="156"/>
        <v>0.5</v>
      </c>
      <c r="AJ128" s="4">
        <f t="shared" ca="1" si="156"/>
        <v>0.5</v>
      </c>
      <c r="AK128" s="4">
        <f t="shared" ca="1" si="156"/>
        <v>0.5</v>
      </c>
      <c r="AL128" s="4">
        <f t="shared" ca="1" si="156"/>
        <v>0.5</v>
      </c>
      <c r="AM128" s="4">
        <f t="shared" ca="1" si="156"/>
        <v>2.5000000000000004</v>
      </c>
      <c r="AN128" s="4">
        <f t="shared" ca="1" si="156"/>
        <v>0.5</v>
      </c>
      <c r="AO128" s="4">
        <f t="shared" ca="1" si="156"/>
        <v>0.5</v>
      </c>
      <c r="AP128" s="4">
        <f t="shared" ca="1" si="156"/>
        <v>5.4999999999999982</v>
      </c>
      <c r="AQ128" s="4">
        <f t="shared" ca="1" si="156"/>
        <v>0.5</v>
      </c>
      <c r="AR128" s="4">
        <f t="shared" ca="1" si="156"/>
        <v>0.5</v>
      </c>
      <c r="AS128" s="4">
        <f t="shared" ref="AS128:AU128" ca="1" si="157">AS27</f>
        <v>0.5</v>
      </c>
      <c r="AT128" s="4">
        <f t="shared" ca="1" si="157"/>
        <v>0.5</v>
      </c>
      <c r="AU128" s="4">
        <f t="shared" ca="1" si="157"/>
        <v>0.5</v>
      </c>
      <c r="AV128" s="4">
        <f t="shared" ref="AV128:BE128" ca="1" si="158">AV27</f>
        <v>0.5</v>
      </c>
      <c r="AW128" s="4">
        <f t="shared" ca="1" si="158"/>
        <v>0.5</v>
      </c>
      <c r="AX128" s="4">
        <f t="shared" ca="1" si="158"/>
        <v>0.5</v>
      </c>
      <c r="AY128" s="4">
        <f t="shared" ca="1" si="158"/>
        <v>0.5</v>
      </c>
      <c r="AZ128" s="4">
        <f t="shared" ca="1" si="158"/>
        <v>0.5</v>
      </c>
      <c r="BA128" s="4">
        <f t="shared" ca="1" si="158"/>
        <v>0.5</v>
      </c>
      <c r="BB128" s="4">
        <f t="shared" ca="1" si="158"/>
        <v>0.5</v>
      </c>
      <c r="BC128" s="4">
        <f t="shared" ca="1" si="158"/>
        <v>0.5</v>
      </c>
      <c r="BD128" s="4">
        <f t="shared" ca="1" si="158"/>
        <v>0.5</v>
      </c>
      <c r="BE128" s="4">
        <f t="shared" ca="1" si="158"/>
        <v>0.5</v>
      </c>
      <c r="BF128" s="4">
        <f t="shared" ca="1" si="46"/>
        <v>144</v>
      </c>
      <c r="BG128" s="4"/>
      <c r="BH128" s="4">
        <f t="shared" ca="1" si="140"/>
        <v>144.5</v>
      </c>
      <c r="BI128">
        <f t="shared" ca="1" si="41"/>
        <v>54</v>
      </c>
      <c r="BJ128">
        <f t="shared" ca="1" si="42"/>
        <v>54</v>
      </c>
    </row>
    <row r="129" spans="1:62" x14ac:dyDescent="0.25">
      <c r="A129">
        <f>A26</f>
        <v>1965</v>
      </c>
      <c r="B129">
        <f t="shared" ref="B129:AR129" ca="1" si="159">B26</f>
        <v>55</v>
      </c>
      <c r="C129" s="4">
        <f t="shared" si="159"/>
        <v>1</v>
      </c>
      <c r="D129" s="4">
        <f t="shared" ca="1" si="159"/>
        <v>1.1000000000000001</v>
      </c>
      <c r="E129" s="4">
        <f t="shared" ca="1" si="159"/>
        <v>0.2</v>
      </c>
      <c r="F129" s="4">
        <f t="shared" ca="1" si="159"/>
        <v>0.30000000000000004</v>
      </c>
      <c r="G129" s="4">
        <f t="shared" ca="1" si="159"/>
        <v>0.4</v>
      </c>
      <c r="H129" s="4">
        <f t="shared" ca="1" si="159"/>
        <v>0.5</v>
      </c>
      <c r="I129" s="4">
        <f t="shared" ca="1" si="159"/>
        <v>0.6</v>
      </c>
      <c r="J129" s="4">
        <f t="shared" ca="1" si="159"/>
        <v>4.5999999999999979</v>
      </c>
      <c r="K129" s="4">
        <f t="shared" ca="1" si="159"/>
        <v>0.6</v>
      </c>
      <c r="L129" s="4">
        <f t="shared" ca="1" si="159"/>
        <v>0.6</v>
      </c>
      <c r="M129" s="4">
        <f t="shared" ca="1" si="159"/>
        <v>0.6</v>
      </c>
      <c r="N129" s="4">
        <f t="shared" ca="1" si="159"/>
        <v>0.6</v>
      </c>
      <c r="O129" s="4">
        <f t="shared" ca="1" si="159"/>
        <v>0.6</v>
      </c>
      <c r="P129" s="4">
        <f t="shared" ca="1" si="159"/>
        <v>100.59999999999997</v>
      </c>
      <c r="Q129" s="4">
        <f t="shared" ca="1" si="159"/>
        <v>6.5999999999999979</v>
      </c>
      <c r="R129" s="4">
        <f t="shared" ca="1" si="159"/>
        <v>5.5999999999999979</v>
      </c>
      <c r="S129" s="4">
        <f t="shared" ca="1" si="159"/>
        <v>4.5999999999999979</v>
      </c>
      <c r="T129" s="4">
        <f t="shared" ca="1" si="159"/>
        <v>3.6000000000000005</v>
      </c>
      <c r="U129" s="4">
        <f t="shared" ca="1" si="159"/>
        <v>2.6000000000000005</v>
      </c>
      <c r="V129" s="4">
        <f t="shared" ca="1" si="159"/>
        <v>1.6000000000000005</v>
      </c>
      <c r="W129" s="4">
        <f t="shared" ca="1" si="159"/>
        <v>0.6</v>
      </c>
      <c r="X129" s="4">
        <f t="shared" ca="1" si="159"/>
        <v>0.6</v>
      </c>
      <c r="Y129" s="4">
        <f t="shared" ca="1" si="159"/>
        <v>0.6</v>
      </c>
      <c r="Z129" s="4">
        <f t="shared" ca="1" si="159"/>
        <v>5.5999999999999979</v>
      </c>
      <c r="AA129" s="4">
        <f t="shared" ca="1" si="159"/>
        <v>0.6</v>
      </c>
      <c r="AB129" s="4">
        <f t="shared" ca="1" si="159"/>
        <v>0.6</v>
      </c>
      <c r="AC129" s="4">
        <f t="shared" ca="1" si="159"/>
        <v>0.6</v>
      </c>
      <c r="AD129" s="4">
        <f t="shared" ca="1" si="159"/>
        <v>0.6</v>
      </c>
      <c r="AE129" s="4">
        <f t="shared" ca="1" si="159"/>
        <v>0.6</v>
      </c>
      <c r="AF129" s="4">
        <f t="shared" ca="1" si="159"/>
        <v>0.6</v>
      </c>
      <c r="AG129" s="4">
        <f t="shared" ca="1" si="159"/>
        <v>5.5999999999999979</v>
      </c>
      <c r="AH129" s="4">
        <f t="shared" ca="1" si="159"/>
        <v>1.6000000000000005</v>
      </c>
      <c r="AI129" s="4">
        <f t="shared" ca="1" si="159"/>
        <v>0.6</v>
      </c>
      <c r="AJ129" s="4">
        <f t="shared" ca="1" si="159"/>
        <v>0.6</v>
      </c>
      <c r="AK129" s="4">
        <f t="shared" ca="1" si="159"/>
        <v>0.6</v>
      </c>
      <c r="AL129" s="4">
        <f t="shared" ca="1" si="159"/>
        <v>0.6</v>
      </c>
      <c r="AM129" s="4">
        <f t="shared" ca="1" si="159"/>
        <v>0.6</v>
      </c>
      <c r="AN129" s="4">
        <f t="shared" ca="1" si="159"/>
        <v>2.6000000000000005</v>
      </c>
      <c r="AO129" s="4">
        <f t="shared" ca="1" si="159"/>
        <v>0.6</v>
      </c>
      <c r="AP129" s="4">
        <f t="shared" ca="1" si="159"/>
        <v>0.6</v>
      </c>
      <c r="AQ129" s="4">
        <f t="shared" ca="1" si="159"/>
        <v>5.5999999999999979</v>
      </c>
      <c r="AR129" s="4">
        <f t="shared" ca="1" si="159"/>
        <v>0.6</v>
      </c>
      <c r="AS129" s="4">
        <f t="shared" ref="AS129:AU129" ca="1" si="160">AS26</f>
        <v>0.6</v>
      </c>
      <c r="AT129" s="4">
        <f t="shared" ca="1" si="160"/>
        <v>0.6</v>
      </c>
      <c r="AU129" s="4">
        <f t="shared" ca="1" si="160"/>
        <v>0.6</v>
      </c>
      <c r="AV129" s="4">
        <f t="shared" ref="AV129:BE129" ca="1" si="161">AV26</f>
        <v>0.6</v>
      </c>
      <c r="AW129" s="4">
        <f t="shared" ca="1" si="161"/>
        <v>0.6</v>
      </c>
      <c r="AX129" s="4">
        <f t="shared" ca="1" si="161"/>
        <v>0.6</v>
      </c>
      <c r="AY129" s="4">
        <f t="shared" ca="1" si="161"/>
        <v>0.6</v>
      </c>
      <c r="AZ129" s="4">
        <f t="shared" ca="1" si="161"/>
        <v>0.6</v>
      </c>
      <c r="BA129" s="4">
        <f t="shared" ca="1" si="161"/>
        <v>0.6</v>
      </c>
      <c r="BB129" s="4">
        <f t="shared" ca="1" si="161"/>
        <v>0.6</v>
      </c>
      <c r="BC129" s="4">
        <f t="shared" ca="1" si="161"/>
        <v>0.6</v>
      </c>
      <c r="BD129" s="4">
        <f t="shared" ca="1" si="161"/>
        <v>0.6</v>
      </c>
      <c r="BE129" s="4">
        <f t="shared" ca="1" si="161"/>
        <v>0.6</v>
      </c>
      <c r="BF129" s="4">
        <f t="shared" ca="1" si="46"/>
        <v>145</v>
      </c>
      <c r="BG129" s="4"/>
      <c r="BH129" s="4">
        <f t="shared" ca="1" si="140"/>
        <v>145</v>
      </c>
      <c r="BI129">
        <f t="shared" ca="1" si="41"/>
        <v>55</v>
      </c>
      <c r="BJ129">
        <f t="shared" ca="1" si="42"/>
        <v>55</v>
      </c>
    </row>
    <row r="130" spans="1:62" x14ac:dyDescent="0.25">
      <c r="A130">
        <f>A25</f>
        <v>1964</v>
      </c>
      <c r="B130">
        <f t="shared" ref="B130:AR130" ca="1" si="162">B25</f>
        <v>56</v>
      </c>
      <c r="C130" s="4">
        <f t="shared" si="162"/>
        <v>1</v>
      </c>
      <c r="D130" s="4">
        <f t="shared" ca="1" si="162"/>
        <v>1.1000000000000001</v>
      </c>
      <c r="E130" s="4">
        <f t="shared" ca="1" si="162"/>
        <v>1.2000000000000002</v>
      </c>
      <c r="F130" s="4">
        <f t="shared" ca="1" si="162"/>
        <v>0.30000000000000004</v>
      </c>
      <c r="G130" s="4">
        <f t="shared" ca="1" si="162"/>
        <v>0.4</v>
      </c>
      <c r="H130" s="4">
        <f t="shared" ca="1" si="162"/>
        <v>0.5</v>
      </c>
      <c r="I130" s="4">
        <f t="shared" ca="1" si="162"/>
        <v>0.6</v>
      </c>
      <c r="J130" s="4">
        <f t="shared" ca="1" si="162"/>
        <v>0.7</v>
      </c>
      <c r="K130" s="4">
        <f t="shared" ca="1" si="162"/>
        <v>4.6999999999999975</v>
      </c>
      <c r="L130" s="4">
        <f t="shared" ca="1" si="162"/>
        <v>0.7</v>
      </c>
      <c r="M130" s="4">
        <f t="shared" ca="1" si="162"/>
        <v>0.7</v>
      </c>
      <c r="N130" s="4">
        <f t="shared" ca="1" si="162"/>
        <v>0.7</v>
      </c>
      <c r="O130" s="4">
        <f t="shared" ca="1" si="162"/>
        <v>0.7</v>
      </c>
      <c r="P130" s="4">
        <f t="shared" ca="1" si="162"/>
        <v>0.7</v>
      </c>
      <c r="Q130" s="4">
        <f t="shared" ca="1" si="162"/>
        <v>100.69999999999996</v>
      </c>
      <c r="R130" s="4">
        <f t="shared" ca="1" si="162"/>
        <v>6.6999999999999975</v>
      </c>
      <c r="S130" s="4">
        <f t="shared" ca="1" si="162"/>
        <v>5.6999999999999975</v>
      </c>
      <c r="T130" s="4">
        <f t="shared" ca="1" si="162"/>
        <v>4.6999999999999975</v>
      </c>
      <c r="U130" s="4">
        <f t="shared" ca="1" si="162"/>
        <v>3.7000000000000006</v>
      </c>
      <c r="V130" s="4">
        <f t="shared" ca="1" si="162"/>
        <v>2.7000000000000006</v>
      </c>
      <c r="W130" s="4">
        <f t="shared" ca="1" si="162"/>
        <v>1.7000000000000006</v>
      </c>
      <c r="X130" s="4">
        <f t="shared" ca="1" si="162"/>
        <v>0.7</v>
      </c>
      <c r="Y130" s="4">
        <f t="shared" ca="1" si="162"/>
        <v>0.7</v>
      </c>
      <c r="Z130" s="4">
        <f t="shared" ca="1" si="162"/>
        <v>0.7</v>
      </c>
      <c r="AA130" s="4">
        <f t="shared" ca="1" si="162"/>
        <v>5.6999999999999975</v>
      </c>
      <c r="AB130" s="4">
        <f t="shared" ca="1" si="162"/>
        <v>0.7</v>
      </c>
      <c r="AC130" s="4">
        <f t="shared" ca="1" si="162"/>
        <v>0.7</v>
      </c>
      <c r="AD130" s="4">
        <f t="shared" ca="1" si="162"/>
        <v>0.7</v>
      </c>
      <c r="AE130" s="4">
        <f t="shared" ca="1" si="162"/>
        <v>0.7</v>
      </c>
      <c r="AF130" s="4">
        <f t="shared" ca="1" si="162"/>
        <v>0.7</v>
      </c>
      <c r="AG130" s="4">
        <f t="shared" ca="1" si="162"/>
        <v>0.7</v>
      </c>
      <c r="AH130" s="4">
        <f t="shared" ca="1" si="162"/>
        <v>5.6999999999999975</v>
      </c>
      <c r="AI130" s="4">
        <f t="shared" ca="1" si="162"/>
        <v>1.7000000000000006</v>
      </c>
      <c r="AJ130" s="4">
        <f t="shared" ca="1" si="162"/>
        <v>0.7</v>
      </c>
      <c r="AK130" s="4">
        <f t="shared" ca="1" si="162"/>
        <v>0.7</v>
      </c>
      <c r="AL130" s="4">
        <f t="shared" ca="1" si="162"/>
        <v>0.7</v>
      </c>
      <c r="AM130" s="4">
        <f t="shared" ca="1" si="162"/>
        <v>0.7</v>
      </c>
      <c r="AN130" s="4">
        <f t="shared" ca="1" si="162"/>
        <v>0.7</v>
      </c>
      <c r="AO130" s="4">
        <f t="shared" ca="1" si="162"/>
        <v>2.7000000000000006</v>
      </c>
      <c r="AP130" s="4">
        <f t="shared" ca="1" si="162"/>
        <v>0.7</v>
      </c>
      <c r="AQ130" s="4">
        <f t="shared" ca="1" si="162"/>
        <v>0.7</v>
      </c>
      <c r="AR130" s="4">
        <f t="shared" ca="1" si="162"/>
        <v>5.6999999999999975</v>
      </c>
      <c r="AS130" s="4">
        <f t="shared" ref="AS130:AU130" ca="1" si="163">AS25</f>
        <v>0.7</v>
      </c>
      <c r="AT130" s="4">
        <f t="shared" ca="1" si="163"/>
        <v>0.7</v>
      </c>
      <c r="AU130" s="4">
        <f t="shared" ca="1" si="163"/>
        <v>0.7</v>
      </c>
      <c r="AV130" s="4">
        <f t="shared" ref="AV130:BE130" ca="1" si="164">AV25</f>
        <v>0.7</v>
      </c>
      <c r="AW130" s="4">
        <f t="shared" ca="1" si="164"/>
        <v>0.7</v>
      </c>
      <c r="AX130" s="4">
        <f t="shared" ca="1" si="164"/>
        <v>0.7</v>
      </c>
      <c r="AY130" s="4">
        <f t="shared" ca="1" si="164"/>
        <v>0.7</v>
      </c>
      <c r="AZ130" s="4">
        <f t="shared" ca="1" si="164"/>
        <v>0.7</v>
      </c>
      <c r="BA130" s="4">
        <f t="shared" ca="1" si="164"/>
        <v>0.7</v>
      </c>
      <c r="BB130" s="4">
        <f t="shared" ca="1" si="164"/>
        <v>0.7</v>
      </c>
      <c r="BC130" s="4">
        <f t="shared" ca="1" si="164"/>
        <v>0.7</v>
      </c>
      <c r="BD130" s="4">
        <f t="shared" ca="1" si="164"/>
        <v>0.7</v>
      </c>
      <c r="BE130" s="4">
        <f t="shared" ca="1" si="164"/>
        <v>0.7</v>
      </c>
      <c r="BF130" s="4">
        <f t="shared" ca="1" si="46"/>
        <v>146</v>
      </c>
      <c r="BG130" s="4"/>
      <c r="BH130" s="4">
        <f t="shared" ca="1" si="140"/>
        <v>145.5</v>
      </c>
      <c r="BI130">
        <f t="shared" ca="1" si="41"/>
        <v>56</v>
      </c>
      <c r="BJ130">
        <f t="shared" ca="1" si="42"/>
        <v>56</v>
      </c>
    </row>
    <row r="131" spans="1:62" x14ac:dyDescent="0.25">
      <c r="A131">
        <f>A24</f>
        <v>1963</v>
      </c>
      <c r="B131">
        <f t="shared" ref="B131:AR131" ca="1" si="165">B24</f>
        <v>57</v>
      </c>
      <c r="C131" s="4">
        <f t="shared" si="165"/>
        <v>0</v>
      </c>
      <c r="D131" s="4">
        <f t="shared" ca="1" si="165"/>
        <v>1.1000000000000001</v>
      </c>
      <c r="E131" s="4">
        <f t="shared" ca="1" si="165"/>
        <v>1.2000000000000002</v>
      </c>
      <c r="F131" s="4">
        <f t="shared" ca="1" si="165"/>
        <v>1.3000000000000003</v>
      </c>
      <c r="G131" s="4">
        <f t="shared" ca="1" si="165"/>
        <v>0.4</v>
      </c>
      <c r="H131" s="4">
        <f t="shared" ca="1" si="165"/>
        <v>0.5</v>
      </c>
      <c r="I131" s="4">
        <f t="shared" ca="1" si="165"/>
        <v>0.6</v>
      </c>
      <c r="J131" s="4">
        <f t="shared" ca="1" si="165"/>
        <v>0.7</v>
      </c>
      <c r="K131" s="4">
        <f t="shared" ca="1" si="165"/>
        <v>0.79999999999999993</v>
      </c>
      <c r="L131" s="4">
        <f t="shared" ca="1" si="165"/>
        <v>4.7999999999999972</v>
      </c>
      <c r="M131" s="4">
        <f t="shared" ca="1" si="165"/>
        <v>0.79999999999999993</v>
      </c>
      <c r="N131" s="4">
        <f t="shared" ca="1" si="165"/>
        <v>0.79999999999999993</v>
      </c>
      <c r="O131" s="4">
        <f t="shared" ca="1" si="165"/>
        <v>0.79999999999999993</v>
      </c>
      <c r="P131" s="4">
        <f t="shared" ca="1" si="165"/>
        <v>0.79999999999999993</v>
      </c>
      <c r="Q131" s="4">
        <f t="shared" ca="1" si="165"/>
        <v>0.79999999999999993</v>
      </c>
      <c r="R131" s="4">
        <f t="shared" ca="1" si="165"/>
        <v>100.79999999999995</v>
      </c>
      <c r="S131" s="4">
        <f t="shared" ca="1" si="165"/>
        <v>6.7999999999999972</v>
      </c>
      <c r="T131" s="4">
        <f t="shared" ca="1" si="165"/>
        <v>5.7999999999999972</v>
      </c>
      <c r="U131" s="4">
        <f t="shared" ca="1" si="165"/>
        <v>4.7999999999999972</v>
      </c>
      <c r="V131" s="4">
        <f t="shared" ca="1" si="165"/>
        <v>3.8000000000000007</v>
      </c>
      <c r="W131" s="4">
        <f t="shared" ca="1" si="165"/>
        <v>2.8000000000000007</v>
      </c>
      <c r="X131" s="4">
        <f t="shared" ca="1" si="165"/>
        <v>1.8000000000000007</v>
      </c>
      <c r="Y131" s="4">
        <f t="shared" ca="1" si="165"/>
        <v>0.79999999999999993</v>
      </c>
      <c r="Z131" s="4">
        <f t="shared" ca="1" si="165"/>
        <v>0.79999999999999993</v>
      </c>
      <c r="AA131" s="4">
        <f t="shared" ca="1" si="165"/>
        <v>0.79999999999999993</v>
      </c>
      <c r="AB131" s="4">
        <f t="shared" ca="1" si="165"/>
        <v>5.7999999999999972</v>
      </c>
      <c r="AC131" s="4">
        <f t="shared" ca="1" si="165"/>
        <v>0.79999999999999993</v>
      </c>
      <c r="AD131" s="4">
        <f t="shared" ca="1" si="165"/>
        <v>0.79999999999999993</v>
      </c>
      <c r="AE131" s="4">
        <f t="shared" ca="1" si="165"/>
        <v>0.79999999999999993</v>
      </c>
      <c r="AF131" s="4">
        <f t="shared" ca="1" si="165"/>
        <v>0.79999999999999993</v>
      </c>
      <c r="AG131" s="4">
        <f t="shared" ca="1" si="165"/>
        <v>0.79999999999999993</v>
      </c>
      <c r="AH131" s="4">
        <f t="shared" ca="1" si="165"/>
        <v>0.79999999999999993</v>
      </c>
      <c r="AI131" s="4">
        <f t="shared" ca="1" si="165"/>
        <v>5.7999999999999972</v>
      </c>
      <c r="AJ131" s="4">
        <f t="shared" ca="1" si="165"/>
        <v>1.8000000000000007</v>
      </c>
      <c r="AK131" s="4">
        <f t="shared" ca="1" si="165"/>
        <v>0.79999999999999993</v>
      </c>
      <c r="AL131" s="4">
        <f t="shared" ca="1" si="165"/>
        <v>0.79999999999999993</v>
      </c>
      <c r="AM131" s="4">
        <f t="shared" ca="1" si="165"/>
        <v>0.79999999999999993</v>
      </c>
      <c r="AN131" s="4">
        <f t="shared" ca="1" si="165"/>
        <v>0.79999999999999993</v>
      </c>
      <c r="AO131" s="4">
        <f t="shared" ca="1" si="165"/>
        <v>0.79999999999999993</v>
      </c>
      <c r="AP131" s="4">
        <f t="shared" ca="1" si="165"/>
        <v>2.8000000000000007</v>
      </c>
      <c r="AQ131" s="4">
        <f t="shared" ca="1" si="165"/>
        <v>0.79999999999999993</v>
      </c>
      <c r="AR131" s="4">
        <f t="shared" ca="1" si="165"/>
        <v>0.79999999999999993</v>
      </c>
      <c r="AS131" s="4">
        <f t="shared" ref="AS131:AU131" ca="1" si="166">AS24</f>
        <v>5.7999999999999972</v>
      </c>
      <c r="AT131" s="4">
        <f t="shared" ca="1" si="166"/>
        <v>0.79999999999999993</v>
      </c>
      <c r="AU131" s="4">
        <f t="shared" ca="1" si="166"/>
        <v>0.79999999999999993</v>
      </c>
      <c r="AV131" s="4">
        <f t="shared" ref="AV131:BE131" ca="1" si="167">AV24</f>
        <v>0.79999999999999993</v>
      </c>
      <c r="AW131" s="4">
        <f t="shared" ca="1" si="167"/>
        <v>0.79999999999999993</v>
      </c>
      <c r="AX131" s="4">
        <f t="shared" ca="1" si="167"/>
        <v>0.79999999999999993</v>
      </c>
      <c r="AY131" s="4">
        <f t="shared" ca="1" si="167"/>
        <v>0.79999999999999993</v>
      </c>
      <c r="AZ131" s="4">
        <f t="shared" ca="1" si="167"/>
        <v>0.79999999999999993</v>
      </c>
      <c r="BA131" s="4">
        <f t="shared" ca="1" si="167"/>
        <v>0.79999999999999993</v>
      </c>
      <c r="BB131" s="4">
        <f t="shared" ca="1" si="167"/>
        <v>0.79999999999999993</v>
      </c>
      <c r="BC131" s="4">
        <f t="shared" ca="1" si="167"/>
        <v>0.79999999999999993</v>
      </c>
      <c r="BD131" s="4">
        <f t="shared" ca="1" si="167"/>
        <v>0.79999999999999993</v>
      </c>
      <c r="BE131" s="4">
        <f t="shared" ca="1" si="167"/>
        <v>0.79999999999999993</v>
      </c>
      <c r="BF131" s="4">
        <f t="shared" ca="1" si="46"/>
        <v>146</v>
      </c>
      <c r="BG131" s="4"/>
      <c r="BH131" s="4">
        <f t="shared" ca="1" si="140"/>
        <v>146</v>
      </c>
      <c r="BI131">
        <f t="shared" ca="1" si="41"/>
        <v>57</v>
      </c>
      <c r="BJ131">
        <f t="shared" ca="1" si="42"/>
        <v>57</v>
      </c>
    </row>
    <row r="132" spans="1:62" x14ac:dyDescent="0.25">
      <c r="A132">
        <f>A23</f>
        <v>1962</v>
      </c>
      <c r="B132">
        <f t="shared" ref="B132:AR132" ca="1" si="168">B23</f>
        <v>58</v>
      </c>
      <c r="C132" s="4">
        <f t="shared" si="168"/>
        <v>0</v>
      </c>
      <c r="D132" s="4">
        <f t="shared" ca="1" si="168"/>
        <v>0.1</v>
      </c>
      <c r="E132" s="4">
        <f t="shared" ca="1" si="168"/>
        <v>1.2000000000000002</v>
      </c>
      <c r="F132" s="4">
        <f t="shared" ca="1" si="168"/>
        <v>1.3000000000000003</v>
      </c>
      <c r="G132" s="4">
        <f t="shared" ca="1" si="168"/>
        <v>1.4000000000000004</v>
      </c>
      <c r="H132" s="4">
        <f t="shared" ca="1" si="168"/>
        <v>0.5</v>
      </c>
      <c r="I132" s="4">
        <f t="shared" ca="1" si="168"/>
        <v>0.6</v>
      </c>
      <c r="J132" s="4">
        <f t="shared" ca="1" si="168"/>
        <v>0.7</v>
      </c>
      <c r="K132" s="4">
        <f t="shared" ca="1" si="168"/>
        <v>0.79999999999999993</v>
      </c>
      <c r="L132" s="4">
        <f t="shared" ca="1" si="168"/>
        <v>0.89999999999999991</v>
      </c>
      <c r="M132" s="4">
        <f t="shared" ca="1" si="168"/>
        <v>4.8999999999999968</v>
      </c>
      <c r="N132" s="4">
        <f t="shared" ca="1" si="168"/>
        <v>0.89999999999999991</v>
      </c>
      <c r="O132" s="4">
        <f t="shared" ca="1" si="168"/>
        <v>0.89999999999999991</v>
      </c>
      <c r="P132" s="4">
        <f t="shared" ca="1" si="168"/>
        <v>0.89999999999999991</v>
      </c>
      <c r="Q132" s="4">
        <f t="shared" ca="1" si="168"/>
        <v>0.89999999999999991</v>
      </c>
      <c r="R132" s="4">
        <f t="shared" ca="1" si="168"/>
        <v>0.89999999999999991</v>
      </c>
      <c r="S132" s="4">
        <f t="shared" ca="1" si="168"/>
        <v>100.89999999999995</v>
      </c>
      <c r="T132" s="4">
        <f t="shared" ca="1" si="168"/>
        <v>6.8999999999999968</v>
      </c>
      <c r="U132" s="4">
        <f t="shared" ca="1" si="168"/>
        <v>5.8999999999999968</v>
      </c>
      <c r="V132" s="4">
        <f t="shared" ca="1" si="168"/>
        <v>4.8999999999999968</v>
      </c>
      <c r="W132" s="4">
        <f t="shared" ca="1" si="168"/>
        <v>3.9000000000000008</v>
      </c>
      <c r="X132" s="4">
        <f t="shared" ca="1" si="168"/>
        <v>2.9000000000000008</v>
      </c>
      <c r="Y132" s="4">
        <f t="shared" ca="1" si="168"/>
        <v>1.9000000000000008</v>
      </c>
      <c r="Z132" s="4">
        <f t="shared" ca="1" si="168"/>
        <v>0.89999999999999991</v>
      </c>
      <c r="AA132" s="4">
        <f t="shared" ca="1" si="168"/>
        <v>0.89999999999999991</v>
      </c>
      <c r="AB132" s="4">
        <f t="shared" ca="1" si="168"/>
        <v>0.89999999999999991</v>
      </c>
      <c r="AC132" s="4">
        <f t="shared" ca="1" si="168"/>
        <v>5.8999999999999968</v>
      </c>
      <c r="AD132" s="4">
        <f t="shared" ca="1" si="168"/>
        <v>0.89999999999999991</v>
      </c>
      <c r="AE132" s="4">
        <f t="shared" ca="1" si="168"/>
        <v>0.89999999999999991</v>
      </c>
      <c r="AF132" s="4">
        <f t="shared" ca="1" si="168"/>
        <v>0.89999999999999991</v>
      </c>
      <c r="AG132" s="4">
        <f t="shared" ca="1" si="168"/>
        <v>0.89999999999999991</v>
      </c>
      <c r="AH132" s="4">
        <f t="shared" ca="1" si="168"/>
        <v>0.89999999999999991</v>
      </c>
      <c r="AI132" s="4">
        <f t="shared" ca="1" si="168"/>
        <v>0.89999999999999991</v>
      </c>
      <c r="AJ132" s="4">
        <f t="shared" ca="1" si="168"/>
        <v>5.8999999999999968</v>
      </c>
      <c r="AK132" s="4">
        <f t="shared" ca="1" si="168"/>
        <v>1.9000000000000008</v>
      </c>
      <c r="AL132" s="4">
        <f t="shared" ca="1" si="168"/>
        <v>0.89999999999999991</v>
      </c>
      <c r="AM132" s="4">
        <f t="shared" ca="1" si="168"/>
        <v>0.89999999999999991</v>
      </c>
      <c r="AN132" s="4">
        <f t="shared" ca="1" si="168"/>
        <v>0.89999999999999991</v>
      </c>
      <c r="AO132" s="4">
        <f t="shared" ca="1" si="168"/>
        <v>0.89999999999999991</v>
      </c>
      <c r="AP132" s="4">
        <f t="shared" ca="1" si="168"/>
        <v>0.89999999999999991</v>
      </c>
      <c r="AQ132" s="4">
        <f t="shared" ca="1" si="168"/>
        <v>2.9000000000000008</v>
      </c>
      <c r="AR132" s="4">
        <f t="shared" ca="1" si="168"/>
        <v>0.89999999999999991</v>
      </c>
      <c r="AS132" s="4">
        <f t="shared" ref="AS132:AU132" ca="1" si="169">AS23</f>
        <v>0.89999999999999991</v>
      </c>
      <c r="AT132" s="4">
        <f t="shared" ca="1" si="169"/>
        <v>5.8999999999999968</v>
      </c>
      <c r="AU132" s="4">
        <f t="shared" ca="1" si="169"/>
        <v>0.89999999999999991</v>
      </c>
      <c r="AV132" s="4">
        <f t="shared" ref="AV132:BE132" ca="1" si="170">AV23</f>
        <v>0.89999999999999991</v>
      </c>
      <c r="AW132" s="4">
        <f t="shared" ca="1" si="170"/>
        <v>0.89999999999999991</v>
      </c>
      <c r="AX132" s="4">
        <f t="shared" ca="1" si="170"/>
        <v>0.89999999999999991</v>
      </c>
      <c r="AY132" s="4">
        <f t="shared" ca="1" si="170"/>
        <v>0.89999999999999991</v>
      </c>
      <c r="AZ132" s="4">
        <f t="shared" ca="1" si="170"/>
        <v>0.89999999999999991</v>
      </c>
      <c r="BA132" s="4">
        <f t="shared" ca="1" si="170"/>
        <v>0.89999999999999991</v>
      </c>
      <c r="BB132" s="4">
        <f t="shared" ca="1" si="170"/>
        <v>0.89999999999999991</v>
      </c>
      <c r="BC132" s="4">
        <f t="shared" ca="1" si="170"/>
        <v>0.89999999999999991</v>
      </c>
      <c r="BD132" s="4">
        <f t="shared" ca="1" si="170"/>
        <v>0.89999999999999991</v>
      </c>
      <c r="BE132" s="4">
        <f t="shared" ca="1" si="170"/>
        <v>0.89999999999999991</v>
      </c>
      <c r="BF132" s="4">
        <f t="shared" ca="1" si="46"/>
        <v>146</v>
      </c>
      <c r="BG132" s="4"/>
      <c r="BH132" s="4">
        <f t="shared" ca="1" si="140"/>
        <v>146.5</v>
      </c>
      <c r="BI132">
        <f t="shared" ca="1" si="41"/>
        <v>58</v>
      </c>
      <c r="BJ132">
        <f t="shared" ca="1" si="42"/>
        <v>58</v>
      </c>
    </row>
    <row r="133" spans="1:62" x14ac:dyDescent="0.25">
      <c r="A133">
        <f>A22</f>
        <v>1961</v>
      </c>
      <c r="B133">
        <f t="shared" ref="B133:AR133" ca="1" si="171">B22</f>
        <v>59</v>
      </c>
      <c r="C133" s="4">
        <f t="shared" si="171"/>
        <v>0</v>
      </c>
      <c r="D133" s="4">
        <f t="shared" ca="1" si="171"/>
        <v>0.1</v>
      </c>
      <c r="E133" s="4">
        <f t="shared" ca="1" si="171"/>
        <v>0.2</v>
      </c>
      <c r="F133" s="4">
        <f t="shared" ca="1" si="171"/>
        <v>1.3000000000000003</v>
      </c>
      <c r="G133" s="4">
        <f t="shared" ca="1" si="171"/>
        <v>1.4000000000000004</v>
      </c>
      <c r="H133" s="4">
        <f t="shared" ca="1" si="171"/>
        <v>1.5000000000000004</v>
      </c>
      <c r="I133" s="4">
        <f t="shared" ca="1" si="171"/>
        <v>0.6</v>
      </c>
      <c r="J133" s="4">
        <f t="shared" ca="1" si="171"/>
        <v>0.7</v>
      </c>
      <c r="K133" s="4">
        <f t="shared" ca="1" si="171"/>
        <v>0.79999999999999993</v>
      </c>
      <c r="L133" s="4">
        <f t="shared" ca="1" si="171"/>
        <v>0.89999999999999991</v>
      </c>
      <c r="M133" s="4">
        <f t="shared" ca="1" si="171"/>
        <v>0.99999999999999989</v>
      </c>
      <c r="N133" s="4">
        <f t="shared" ca="1" si="171"/>
        <v>4.9999999999999964</v>
      </c>
      <c r="O133" s="4">
        <f t="shared" ca="1" si="171"/>
        <v>0.99999999999999989</v>
      </c>
      <c r="P133" s="4">
        <f t="shared" ca="1" si="171"/>
        <v>0.99999999999999989</v>
      </c>
      <c r="Q133" s="4">
        <f t="shared" ca="1" si="171"/>
        <v>0.99999999999999989</v>
      </c>
      <c r="R133" s="4">
        <f t="shared" ca="1" si="171"/>
        <v>0.99999999999999989</v>
      </c>
      <c r="S133" s="4">
        <f t="shared" ca="1" si="171"/>
        <v>0.99999999999999989</v>
      </c>
      <c r="T133" s="4">
        <f t="shared" ca="1" si="171"/>
        <v>100.99999999999994</v>
      </c>
      <c r="U133" s="4">
        <f t="shared" ca="1" si="171"/>
        <v>6.9999999999999964</v>
      </c>
      <c r="V133" s="4">
        <f t="shared" ca="1" si="171"/>
        <v>5.9999999999999964</v>
      </c>
      <c r="W133" s="4">
        <f t="shared" ca="1" si="171"/>
        <v>4.9999999999999964</v>
      </c>
      <c r="X133" s="4">
        <f t="shared" ca="1" si="171"/>
        <v>4.0000000000000009</v>
      </c>
      <c r="Y133" s="4">
        <f t="shared" ca="1" si="171"/>
        <v>3.0000000000000009</v>
      </c>
      <c r="Z133" s="4">
        <f t="shared" ca="1" si="171"/>
        <v>2.0000000000000009</v>
      </c>
      <c r="AA133" s="4">
        <f t="shared" ca="1" si="171"/>
        <v>0.99999999999999989</v>
      </c>
      <c r="AB133" s="4">
        <f t="shared" ca="1" si="171"/>
        <v>0.99999999999999989</v>
      </c>
      <c r="AC133" s="4">
        <f t="shared" ca="1" si="171"/>
        <v>0.99999999999999989</v>
      </c>
      <c r="AD133" s="4">
        <f t="shared" ca="1" si="171"/>
        <v>5.9999999999999964</v>
      </c>
      <c r="AE133" s="4">
        <f t="shared" ca="1" si="171"/>
        <v>0.99999999999999989</v>
      </c>
      <c r="AF133" s="4">
        <f t="shared" ca="1" si="171"/>
        <v>0.99999999999999989</v>
      </c>
      <c r="AG133" s="4">
        <f t="shared" ca="1" si="171"/>
        <v>0.99999999999999989</v>
      </c>
      <c r="AH133" s="4">
        <f t="shared" ca="1" si="171"/>
        <v>0.99999999999999989</v>
      </c>
      <c r="AI133" s="4">
        <f t="shared" ca="1" si="171"/>
        <v>0.99999999999999989</v>
      </c>
      <c r="AJ133" s="4">
        <f t="shared" ca="1" si="171"/>
        <v>0.99999999999999989</v>
      </c>
      <c r="AK133" s="4">
        <f t="shared" ca="1" si="171"/>
        <v>5.9999999999999964</v>
      </c>
      <c r="AL133" s="4">
        <f t="shared" ca="1" si="171"/>
        <v>2.0000000000000009</v>
      </c>
      <c r="AM133" s="4">
        <f t="shared" ca="1" si="171"/>
        <v>0.99999999999999989</v>
      </c>
      <c r="AN133" s="4">
        <f t="shared" ca="1" si="171"/>
        <v>0.99999999999999989</v>
      </c>
      <c r="AO133" s="4">
        <f t="shared" ca="1" si="171"/>
        <v>0.99999999999999989</v>
      </c>
      <c r="AP133" s="4">
        <f t="shared" ca="1" si="171"/>
        <v>0.99999999999999989</v>
      </c>
      <c r="AQ133" s="4">
        <f t="shared" ca="1" si="171"/>
        <v>0.99999999999999989</v>
      </c>
      <c r="AR133" s="4">
        <f t="shared" ca="1" si="171"/>
        <v>3.0000000000000009</v>
      </c>
      <c r="AS133" s="4">
        <f t="shared" ref="AS133:AU133" ca="1" si="172">AS22</f>
        <v>0.99999999999999989</v>
      </c>
      <c r="AT133" s="4">
        <f t="shared" ca="1" si="172"/>
        <v>0.99999999999999989</v>
      </c>
      <c r="AU133" s="4">
        <f t="shared" ca="1" si="172"/>
        <v>5.9999999999999964</v>
      </c>
      <c r="AV133" s="4">
        <f t="shared" ref="AV133:BE133" ca="1" si="173">AV22</f>
        <v>0.99999999999999989</v>
      </c>
      <c r="AW133" s="4">
        <f t="shared" ca="1" si="173"/>
        <v>0.99999999999999989</v>
      </c>
      <c r="AX133" s="4">
        <f t="shared" ca="1" si="173"/>
        <v>0.99999999999999989</v>
      </c>
      <c r="AY133" s="4">
        <f t="shared" ca="1" si="173"/>
        <v>0.99999999999999989</v>
      </c>
      <c r="AZ133" s="4">
        <f t="shared" ca="1" si="173"/>
        <v>0.99999999999999989</v>
      </c>
      <c r="BA133" s="4">
        <f t="shared" ca="1" si="173"/>
        <v>0.99999999999999989</v>
      </c>
      <c r="BB133" s="4">
        <f t="shared" ca="1" si="173"/>
        <v>0.99999999999999989</v>
      </c>
      <c r="BC133" s="4">
        <f t="shared" ca="1" si="173"/>
        <v>0.99999999999999989</v>
      </c>
      <c r="BD133" s="4">
        <f t="shared" ca="1" si="173"/>
        <v>0.99999999999999989</v>
      </c>
      <c r="BE133" s="4">
        <f t="shared" ca="1" si="173"/>
        <v>0.99999999999999989</v>
      </c>
      <c r="BF133" s="4">
        <f t="shared" ca="1" si="46"/>
        <v>146</v>
      </c>
      <c r="BG133" s="4"/>
      <c r="BH133" s="4">
        <f t="shared" ca="1" si="140"/>
        <v>148</v>
      </c>
      <c r="BI133">
        <f t="shared" ca="1" si="41"/>
        <v>59</v>
      </c>
      <c r="BJ133">
        <f t="shared" ca="1" si="42"/>
        <v>59</v>
      </c>
    </row>
    <row r="134" spans="1:62" x14ac:dyDescent="0.25">
      <c r="A134">
        <f>A21</f>
        <v>1960</v>
      </c>
      <c r="B134">
        <f t="shared" ref="B134:AR134" ca="1" si="174">B21</f>
        <v>60</v>
      </c>
      <c r="C134" s="4">
        <f t="shared" si="174"/>
        <v>3</v>
      </c>
      <c r="D134" s="4">
        <f t="shared" ca="1" si="174"/>
        <v>-0.5</v>
      </c>
      <c r="E134" s="4">
        <f t="shared" ca="1" si="174"/>
        <v>-0.4</v>
      </c>
      <c r="F134" s="4">
        <f t="shared" ca="1" si="174"/>
        <v>-0.3</v>
      </c>
      <c r="G134" s="4">
        <f t="shared" ca="1" si="174"/>
        <v>0.80000000000000027</v>
      </c>
      <c r="H134" s="4">
        <f t="shared" ca="1" si="174"/>
        <v>0.90000000000000036</v>
      </c>
      <c r="I134" s="4">
        <f t="shared" ca="1" si="174"/>
        <v>1.0000000000000004</v>
      </c>
      <c r="J134" s="4">
        <f t="shared" ca="1" si="174"/>
        <v>9.9999999999999978E-2</v>
      </c>
      <c r="K134" s="4">
        <f t="shared" ca="1" si="174"/>
        <v>0.19999999999999996</v>
      </c>
      <c r="L134" s="4">
        <f t="shared" ca="1" si="174"/>
        <v>0.29999999999999993</v>
      </c>
      <c r="M134" s="4">
        <f t="shared" ca="1" si="174"/>
        <v>0.39999999999999991</v>
      </c>
      <c r="N134" s="4">
        <f t="shared" ca="1" si="174"/>
        <v>0.49999999999999989</v>
      </c>
      <c r="O134" s="4">
        <f t="shared" ca="1" si="174"/>
        <v>4.4999999999999964</v>
      </c>
      <c r="P134" s="4">
        <f t="shared" ca="1" si="174"/>
        <v>0.49999999999999989</v>
      </c>
      <c r="Q134" s="4">
        <f t="shared" ca="1" si="174"/>
        <v>0.49999999999999989</v>
      </c>
      <c r="R134" s="4">
        <f t="shared" ca="1" si="174"/>
        <v>0.49999999999999989</v>
      </c>
      <c r="S134" s="4">
        <f t="shared" ca="1" si="174"/>
        <v>0.49999999999999989</v>
      </c>
      <c r="T134" s="4">
        <f t="shared" ca="1" si="174"/>
        <v>0.49999999999999989</v>
      </c>
      <c r="U134" s="4">
        <f t="shared" ca="1" si="174"/>
        <v>100.49999999999994</v>
      </c>
      <c r="V134" s="4">
        <f t="shared" ca="1" si="174"/>
        <v>6.4999999999999964</v>
      </c>
      <c r="W134" s="4">
        <f t="shared" ca="1" si="174"/>
        <v>5.4999999999999964</v>
      </c>
      <c r="X134" s="4">
        <f t="shared" ca="1" si="174"/>
        <v>4.4999999999999964</v>
      </c>
      <c r="Y134" s="4">
        <f t="shared" ca="1" si="174"/>
        <v>3.5000000000000009</v>
      </c>
      <c r="Z134" s="4">
        <f t="shared" ca="1" si="174"/>
        <v>2.5000000000000009</v>
      </c>
      <c r="AA134" s="4">
        <f t="shared" ca="1" si="174"/>
        <v>1.5000000000000009</v>
      </c>
      <c r="AB134" s="4">
        <f t="shared" ca="1" si="174"/>
        <v>0.49999999999999989</v>
      </c>
      <c r="AC134" s="4">
        <f t="shared" ca="1" si="174"/>
        <v>0.49999999999999989</v>
      </c>
      <c r="AD134" s="4">
        <f t="shared" ca="1" si="174"/>
        <v>0.49999999999999989</v>
      </c>
      <c r="AE134" s="4">
        <f t="shared" ca="1" si="174"/>
        <v>5.4999999999999964</v>
      </c>
      <c r="AF134" s="4">
        <f t="shared" ca="1" si="174"/>
        <v>0.49999999999999989</v>
      </c>
      <c r="AG134" s="4">
        <f t="shared" ca="1" si="174"/>
        <v>0.49999999999999989</v>
      </c>
      <c r="AH134" s="4">
        <f t="shared" ca="1" si="174"/>
        <v>0.49999999999999989</v>
      </c>
      <c r="AI134" s="4">
        <f t="shared" ca="1" si="174"/>
        <v>0.49999999999999989</v>
      </c>
      <c r="AJ134" s="4">
        <f t="shared" ca="1" si="174"/>
        <v>0.49999999999999989</v>
      </c>
      <c r="AK134" s="4">
        <f t="shared" ca="1" si="174"/>
        <v>0.49999999999999989</v>
      </c>
      <c r="AL134" s="4">
        <f t="shared" ca="1" si="174"/>
        <v>5.4999999999999964</v>
      </c>
      <c r="AM134" s="4">
        <f t="shared" ca="1" si="174"/>
        <v>1.5000000000000009</v>
      </c>
      <c r="AN134" s="4">
        <f t="shared" ca="1" si="174"/>
        <v>0.49999999999999989</v>
      </c>
      <c r="AO134" s="4">
        <f t="shared" ca="1" si="174"/>
        <v>0.49999999999999989</v>
      </c>
      <c r="AP134" s="4">
        <f t="shared" ca="1" si="174"/>
        <v>0.49999999999999989</v>
      </c>
      <c r="AQ134" s="4">
        <f t="shared" ca="1" si="174"/>
        <v>0.49999999999999989</v>
      </c>
      <c r="AR134" s="4">
        <f t="shared" ca="1" si="174"/>
        <v>0.49999999999999989</v>
      </c>
      <c r="AS134" s="4">
        <f t="shared" ref="AS134:AU134" ca="1" si="175">AS21</f>
        <v>2.5000000000000009</v>
      </c>
      <c r="AT134" s="4">
        <f t="shared" ca="1" si="175"/>
        <v>0.49999999999999989</v>
      </c>
      <c r="AU134" s="4">
        <f t="shared" ca="1" si="175"/>
        <v>0.49999999999999989</v>
      </c>
      <c r="AV134" s="4">
        <f t="shared" ref="AV134:BE134" ca="1" si="176">AV21</f>
        <v>5.4999999999999964</v>
      </c>
      <c r="AW134" s="4">
        <f t="shared" ca="1" si="176"/>
        <v>0.49999999999999989</v>
      </c>
      <c r="AX134" s="4">
        <f t="shared" ca="1" si="176"/>
        <v>0.49999999999999989</v>
      </c>
      <c r="AY134" s="4">
        <f t="shared" ca="1" si="176"/>
        <v>0.49999999999999989</v>
      </c>
      <c r="AZ134" s="4">
        <f t="shared" ca="1" si="176"/>
        <v>0.49999999999999989</v>
      </c>
      <c r="BA134" s="4">
        <f t="shared" ca="1" si="176"/>
        <v>0.49999999999999989</v>
      </c>
      <c r="BB134" s="4">
        <f t="shared" ca="1" si="176"/>
        <v>0.49999999999999989</v>
      </c>
      <c r="BC134" s="4">
        <f t="shared" ca="1" si="176"/>
        <v>0.49999999999999989</v>
      </c>
      <c r="BD134" s="4">
        <f t="shared" ca="1" si="176"/>
        <v>0.49999999999999989</v>
      </c>
      <c r="BE134" s="4">
        <f t="shared" ca="1" si="176"/>
        <v>0.49999999999999989</v>
      </c>
      <c r="BF134" s="4">
        <f t="shared" ca="1" si="46"/>
        <v>149</v>
      </c>
      <c r="BG134" s="4"/>
      <c r="BH134" s="4">
        <f t="shared" ca="1" si="140"/>
        <v>148.9</v>
      </c>
      <c r="BI134">
        <f t="shared" ca="1" si="41"/>
        <v>60</v>
      </c>
      <c r="BJ134">
        <f t="shared" ca="1" si="42"/>
        <v>60</v>
      </c>
    </row>
    <row r="135" spans="1:62" x14ac:dyDescent="0.25">
      <c r="A135">
        <f>A20</f>
        <v>1959</v>
      </c>
      <c r="B135">
        <f t="shared" ref="B135:AR135" ca="1" si="177">B20</f>
        <v>61</v>
      </c>
      <c r="C135" s="4">
        <f t="shared" si="177"/>
        <v>0</v>
      </c>
      <c r="D135" s="4">
        <f t="shared" ca="1" si="177"/>
        <v>2.5</v>
      </c>
      <c r="E135" s="4">
        <f t="shared" ca="1" si="177"/>
        <v>-1</v>
      </c>
      <c r="F135" s="4">
        <f t="shared" ca="1" si="177"/>
        <v>-0.9</v>
      </c>
      <c r="G135" s="4">
        <f t="shared" ca="1" si="177"/>
        <v>-0.8</v>
      </c>
      <c r="H135" s="4">
        <f t="shared" ca="1" si="177"/>
        <v>0.30000000000000027</v>
      </c>
      <c r="I135" s="4">
        <f t="shared" ca="1" si="177"/>
        <v>0.40000000000000036</v>
      </c>
      <c r="J135" s="4">
        <f t="shared" ca="1" si="177"/>
        <v>0.50000000000000044</v>
      </c>
      <c r="K135" s="4">
        <f t="shared" ca="1" si="177"/>
        <v>-0.4</v>
      </c>
      <c r="L135" s="4">
        <f t="shared" ca="1" si="177"/>
        <v>-0.30000000000000004</v>
      </c>
      <c r="M135" s="4">
        <f t="shared" ca="1" si="177"/>
        <v>-0.20000000000000007</v>
      </c>
      <c r="N135" s="4">
        <f t="shared" ca="1" si="177"/>
        <v>-0.10000000000000009</v>
      </c>
      <c r="O135" s="4">
        <f t="shared" ca="1" si="177"/>
        <v>-1.1102230246251565E-16</v>
      </c>
      <c r="P135" s="4">
        <f t="shared" ca="1" si="177"/>
        <v>3.9999999999999964</v>
      </c>
      <c r="Q135" s="4">
        <f t="shared" ca="1" si="177"/>
        <v>-1.1102230246251565E-16</v>
      </c>
      <c r="R135" s="4">
        <f t="shared" ca="1" si="177"/>
        <v>-1.1102230246251565E-16</v>
      </c>
      <c r="S135" s="4">
        <f t="shared" ca="1" si="177"/>
        <v>-1.1102230246251565E-16</v>
      </c>
      <c r="T135" s="4">
        <f t="shared" ca="1" si="177"/>
        <v>-1.1102230246251565E-16</v>
      </c>
      <c r="U135" s="4">
        <f t="shared" ca="1" si="177"/>
        <v>-1.1102230246251565E-16</v>
      </c>
      <c r="V135" s="4">
        <f t="shared" ca="1" si="177"/>
        <v>99.999999999999943</v>
      </c>
      <c r="W135" s="4">
        <f t="shared" ca="1" si="177"/>
        <v>5.9999999999999964</v>
      </c>
      <c r="X135" s="4">
        <f t="shared" ca="1" si="177"/>
        <v>4.9999999999999964</v>
      </c>
      <c r="Y135" s="4">
        <f t="shared" ca="1" si="177"/>
        <v>3.9999999999999964</v>
      </c>
      <c r="Z135" s="4">
        <f t="shared" ca="1" si="177"/>
        <v>3.0000000000000009</v>
      </c>
      <c r="AA135" s="4">
        <f t="shared" ca="1" si="177"/>
        <v>2.0000000000000009</v>
      </c>
      <c r="AB135" s="4">
        <f t="shared" ca="1" si="177"/>
        <v>1.0000000000000009</v>
      </c>
      <c r="AC135" s="4">
        <f t="shared" ca="1" si="177"/>
        <v>-1.1102230246251565E-16</v>
      </c>
      <c r="AD135" s="4">
        <f t="shared" ca="1" si="177"/>
        <v>-1.1102230246251565E-16</v>
      </c>
      <c r="AE135" s="4">
        <f t="shared" ca="1" si="177"/>
        <v>-1.1102230246251565E-16</v>
      </c>
      <c r="AF135" s="4">
        <f t="shared" ca="1" si="177"/>
        <v>4.9999999999999964</v>
      </c>
      <c r="AG135" s="4">
        <f t="shared" ca="1" si="177"/>
        <v>-1.1102230246251565E-16</v>
      </c>
      <c r="AH135" s="4">
        <f t="shared" ca="1" si="177"/>
        <v>-1.1102230246251565E-16</v>
      </c>
      <c r="AI135" s="4">
        <f t="shared" ca="1" si="177"/>
        <v>-1.1102230246251565E-16</v>
      </c>
      <c r="AJ135" s="4">
        <f t="shared" ca="1" si="177"/>
        <v>-1.1102230246251565E-16</v>
      </c>
      <c r="AK135" s="4">
        <f t="shared" ca="1" si="177"/>
        <v>-1.1102230246251565E-16</v>
      </c>
      <c r="AL135" s="4">
        <f t="shared" ca="1" si="177"/>
        <v>-1.1102230246251565E-16</v>
      </c>
      <c r="AM135" s="4">
        <f t="shared" ca="1" si="177"/>
        <v>4.9999999999999964</v>
      </c>
      <c r="AN135" s="4">
        <f t="shared" ca="1" si="177"/>
        <v>1.0000000000000009</v>
      </c>
      <c r="AO135" s="4">
        <f t="shared" ca="1" si="177"/>
        <v>-1.1102230246251565E-16</v>
      </c>
      <c r="AP135" s="4">
        <f t="shared" ca="1" si="177"/>
        <v>-1.1102230246251565E-16</v>
      </c>
      <c r="AQ135" s="4">
        <f t="shared" ca="1" si="177"/>
        <v>-1.1102230246251565E-16</v>
      </c>
      <c r="AR135" s="4">
        <f t="shared" ca="1" si="177"/>
        <v>-1.1102230246251565E-16</v>
      </c>
      <c r="AS135" s="4">
        <f t="shared" ref="AS135:AU135" ca="1" si="178">AS20</f>
        <v>-1.1102230246251565E-16</v>
      </c>
      <c r="AT135" s="4">
        <f t="shared" ca="1" si="178"/>
        <v>2.0000000000000009</v>
      </c>
      <c r="AU135" s="4">
        <f t="shared" ca="1" si="178"/>
        <v>-1.1102230246251565E-16</v>
      </c>
      <c r="AV135" s="4">
        <f t="shared" ref="AV135:BE135" ca="1" si="179">AV20</f>
        <v>-1.1102230246251565E-16</v>
      </c>
      <c r="AW135" s="4">
        <f t="shared" ca="1" si="179"/>
        <v>4.9999999999999964</v>
      </c>
      <c r="AX135" s="4">
        <f t="shared" ca="1" si="179"/>
        <v>-1.1102230246251565E-16</v>
      </c>
      <c r="AY135" s="4">
        <f t="shared" ca="1" si="179"/>
        <v>-1.1102230246251565E-16</v>
      </c>
      <c r="AZ135" s="4">
        <f t="shared" ca="1" si="179"/>
        <v>-1.1102230246251565E-16</v>
      </c>
      <c r="BA135" s="4">
        <f t="shared" ca="1" si="179"/>
        <v>-1.1102230246251565E-16</v>
      </c>
      <c r="BB135" s="4">
        <f t="shared" ca="1" si="179"/>
        <v>-1.1102230246251565E-16</v>
      </c>
      <c r="BC135" s="4">
        <f t="shared" ca="1" si="179"/>
        <v>-1.1102230246251565E-16</v>
      </c>
      <c r="BD135" s="4">
        <f t="shared" ca="1" si="179"/>
        <v>-1.1102230246251565E-16</v>
      </c>
      <c r="BE135" s="4">
        <f t="shared" ca="1" si="179"/>
        <v>-1.1102230246251565E-16</v>
      </c>
      <c r="BF135" s="4">
        <f t="shared" ca="1" si="46"/>
        <v>149</v>
      </c>
      <c r="BG135" s="4"/>
      <c r="BH135" s="4">
        <f t="shared" ca="1" si="140"/>
        <v>149.20000000000002</v>
      </c>
      <c r="BI135">
        <f t="shared" ca="1" si="41"/>
        <v>61</v>
      </c>
      <c r="BJ135">
        <f t="shared" ca="1" si="42"/>
        <v>61</v>
      </c>
    </row>
    <row r="136" spans="1:62" x14ac:dyDescent="0.25">
      <c r="A136">
        <f>A19</f>
        <v>1958</v>
      </c>
      <c r="B136">
        <f t="shared" ref="B136:AR136" ca="1" si="180">B19</f>
        <v>62</v>
      </c>
      <c r="C136" s="4">
        <f t="shared" si="180"/>
        <v>0</v>
      </c>
      <c r="D136" s="4">
        <f t="shared" ca="1" si="180"/>
        <v>-0.5</v>
      </c>
      <c r="E136" s="4">
        <f t="shared" ca="1" si="180"/>
        <v>2</v>
      </c>
      <c r="F136" s="4">
        <f t="shared" ca="1" si="180"/>
        <v>-1.5</v>
      </c>
      <c r="G136" s="4">
        <f t="shared" ca="1" si="180"/>
        <v>-1.4</v>
      </c>
      <c r="H136" s="4">
        <f t="shared" ca="1" si="180"/>
        <v>-1.3</v>
      </c>
      <c r="I136" s="4">
        <f t="shared" ca="1" si="180"/>
        <v>-0.19999999999999973</v>
      </c>
      <c r="J136" s="4">
        <f t="shared" ca="1" si="180"/>
        <v>-9.9999999999999645E-2</v>
      </c>
      <c r="K136" s="4">
        <f t="shared" ca="1" si="180"/>
        <v>4.4408920985006262E-16</v>
      </c>
      <c r="L136" s="4">
        <f t="shared" ca="1" si="180"/>
        <v>-0.9</v>
      </c>
      <c r="M136" s="4">
        <f t="shared" ca="1" si="180"/>
        <v>-0.8</v>
      </c>
      <c r="N136" s="4">
        <f t="shared" ca="1" si="180"/>
        <v>-0.70000000000000007</v>
      </c>
      <c r="O136" s="4">
        <f t="shared" ca="1" si="180"/>
        <v>-0.60000000000000009</v>
      </c>
      <c r="P136" s="4">
        <f t="shared" ca="1" si="180"/>
        <v>-0.50000000000000011</v>
      </c>
      <c r="Q136" s="4">
        <f t="shared" ca="1" si="180"/>
        <v>3.4999999999999964</v>
      </c>
      <c r="R136" s="4">
        <f t="shared" ca="1" si="180"/>
        <v>-0.50000000000000011</v>
      </c>
      <c r="S136" s="4">
        <f t="shared" ca="1" si="180"/>
        <v>-0.50000000000000011</v>
      </c>
      <c r="T136" s="4">
        <f t="shared" ca="1" si="180"/>
        <v>-0.50000000000000011</v>
      </c>
      <c r="U136" s="4">
        <f t="shared" ca="1" si="180"/>
        <v>-0.50000000000000011</v>
      </c>
      <c r="V136" s="4">
        <f t="shared" ca="1" si="180"/>
        <v>-0.50000000000000011</v>
      </c>
      <c r="W136" s="4">
        <f t="shared" ca="1" si="180"/>
        <v>99.499999999999943</v>
      </c>
      <c r="X136" s="4">
        <f t="shared" ca="1" si="180"/>
        <v>5.4999999999999964</v>
      </c>
      <c r="Y136" s="4">
        <f t="shared" ca="1" si="180"/>
        <v>4.4999999999999964</v>
      </c>
      <c r="Z136" s="4">
        <f t="shared" ca="1" si="180"/>
        <v>3.4999999999999964</v>
      </c>
      <c r="AA136" s="4">
        <f t="shared" ca="1" si="180"/>
        <v>2.5000000000000009</v>
      </c>
      <c r="AB136" s="4">
        <f t="shared" ca="1" si="180"/>
        <v>1.5000000000000009</v>
      </c>
      <c r="AC136" s="4">
        <f t="shared" ca="1" si="180"/>
        <v>0.50000000000000089</v>
      </c>
      <c r="AD136" s="4">
        <f t="shared" ca="1" si="180"/>
        <v>-0.50000000000000011</v>
      </c>
      <c r="AE136" s="4">
        <f t="shared" ca="1" si="180"/>
        <v>-0.50000000000000011</v>
      </c>
      <c r="AF136" s="4">
        <f t="shared" ca="1" si="180"/>
        <v>-0.50000000000000011</v>
      </c>
      <c r="AG136" s="4">
        <f t="shared" ca="1" si="180"/>
        <v>4.4999999999999964</v>
      </c>
      <c r="AH136" s="4">
        <f t="shared" ca="1" si="180"/>
        <v>-0.50000000000000011</v>
      </c>
      <c r="AI136" s="4">
        <f t="shared" ca="1" si="180"/>
        <v>-0.50000000000000011</v>
      </c>
      <c r="AJ136" s="4">
        <f t="shared" ca="1" si="180"/>
        <v>-0.50000000000000011</v>
      </c>
      <c r="AK136" s="4">
        <f t="shared" ca="1" si="180"/>
        <v>-0.50000000000000011</v>
      </c>
      <c r="AL136" s="4">
        <f t="shared" ca="1" si="180"/>
        <v>-0.50000000000000011</v>
      </c>
      <c r="AM136" s="4">
        <f t="shared" ca="1" si="180"/>
        <v>-0.50000000000000011</v>
      </c>
      <c r="AN136" s="4">
        <f t="shared" ca="1" si="180"/>
        <v>4.4999999999999964</v>
      </c>
      <c r="AO136" s="4">
        <f t="shared" ca="1" si="180"/>
        <v>0.50000000000000089</v>
      </c>
      <c r="AP136" s="4">
        <f t="shared" ca="1" si="180"/>
        <v>-0.50000000000000011</v>
      </c>
      <c r="AQ136" s="4">
        <f t="shared" ca="1" si="180"/>
        <v>-0.50000000000000011</v>
      </c>
      <c r="AR136" s="4">
        <f t="shared" ca="1" si="180"/>
        <v>-0.50000000000000011</v>
      </c>
      <c r="AS136" s="4">
        <f t="shared" ref="AS136:AU136" ca="1" si="181">AS19</f>
        <v>-0.50000000000000011</v>
      </c>
      <c r="AT136" s="4">
        <f t="shared" ca="1" si="181"/>
        <v>-0.50000000000000011</v>
      </c>
      <c r="AU136" s="4">
        <f t="shared" ca="1" si="181"/>
        <v>1.5000000000000009</v>
      </c>
      <c r="AV136" s="4">
        <f t="shared" ref="AV136:BE136" ca="1" si="182">AV19</f>
        <v>-0.50000000000000011</v>
      </c>
      <c r="AW136" s="4">
        <f t="shared" ca="1" si="182"/>
        <v>-0.50000000000000011</v>
      </c>
      <c r="AX136" s="4">
        <f t="shared" ca="1" si="182"/>
        <v>4.4999999999999964</v>
      </c>
      <c r="AY136" s="4">
        <f t="shared" ca="1" si="182"/>
        <v>-0.50000000000000011</v>
      </c>
      <c r="AZ136" s="4">
        <f t="shared" ca="1" si="182"/>
        <v>-0.50000000000000011</v>
      </c>
      <c r="BA136" s="4">
        <f t="shared" ca="1" si="182"/>
        <v>-0.50000000000000011</v>
      </c>
      <c r="BB136" s="4">
        <f t="shared" ca="1" si="182"/>
        <v>-0.50000000000000011</v>
      </c>
      <c r="BC136" s="4">
        <f t="shared" ca="1" si="182"/>
        <v>-0.50000000000000011</v>
      </c>
      <c r="BD136" s="4">
        <f t="shared" ca="1" si="182"/>
        <v>-0.50000000000000011</v>
      </c>
      <c r="BE136" s="4">
        <f t="shared" ca="1" si="182"/>
        <v>-0.50000000000000011</v>
      </c>
      <c r="BF136" s="4">
        <f t="shared" ca="1" si="46"/>
        <v>149</v>
      </c>
      <c r="BG136" s="4"/>
      <c r="BH136" s="4">
        <f t="shared" ca="1" si="140"/>
        <v>147.9</v>
      </c>
      <c r="BI136">
        <f t="shared" ca="1" si="41"/>
        <v>62</v>
      </c>
      <c r="BJ136">
        <f t="shared" ca="1" si="42"/>
        <v>62</v>
      </c>
    </row>
    <row r="137" spans="1:62" x14ac:dyDescent="0.25">
      <c r="A137">
        <f>A18</f>
        <v>1957</v>
      </c>
      <c r="B137">
        <f t="shared" ref="B137:AR137" ca="1" si="183">B18</f>
        <v>63</v>
      </c>
      <c r="C137" s="4">
        <f t="shared" si="183"/>
        <v>0</v>
      </c>
      <c r="D137" s="4">
        <f t="shared" ca="1" si="183"/>
        <v>-0.5</v>
      </c>
      <c r="E137" s="4">
        <f t="shared" ca="1" si="183"/>
        <v>-1</v>
      </c>
      <c r="F137" s="4">
        <f t="shared" ca="1" si="183"/>
        <v>1.5</v>
      </c>
      <c r="G137" s="4">
        <f t="shared" ca="1" si="183"/>
        <v>-2</v>
      </c>
      <c r="H137" s="4">
        <f t="shared" ca="1" si="183"/>
        <v>-1.9</v>
      </c>
      <c r="I137" s="4">
        <f t="shared" ca="1" si="183"/>
        <v>-1.8</v>
      </c>
      <c r="J137" s="4">
        <f t="shared" ca="1" si="183"/>
        <v>-0.69999999999999973</v>
      </c>
      <c r="K137" s="4">
        <f t="shared" ca="1" si="183"/>
        <v>-0.59999999999999964</v>
      </c>
      <c r="L137" s="4">
        <f t="shared" ca="1" si="183"/>
        <v>-0.49999999999999956</v>
      </c>
      <c r="M137" s="4">
        <f t="shared" ca="1" si="183"/>
        <v>-1.4</v>
      </c>
      <c r="N137" s="4">
        <f t="shared" ca="1" si="183"/>
        <v>-1.3</v>
      </c>
      <c r="O137" s="4">
        <f t="shared" ca="1" si="183"/>
        <v>-1.2000000000000002</v>
      </c>
      <c r="P137" s="4">
        <f t="shared" ca="1" si="183"/>
        <v>-1.1000000000000001</v>
      </c>
      <c r="Q137" s="4">
        <f t="shared" ca="1" si="183"/>
        <v>-1</v>
      </c>
      <c r="R137" s="4">
        <f t="shared" ca="1" si="183"/>
        <v>2.9999999999999964</v>
      </c>
      <c r="S137" s="4">
        <f t="shared" ca="1" si="183"/>
        <v>-1</v>
      </c>
      <c r="T137" s="4">
        <f t="shared" ca="1" si="183"/>
        <v>-1</v>
      </c>
      <c r="U137" s="4">
        <f t="shared" ca="1" si="183"/>
        <v>-1</v>
      </c>
      <c r="V137" s="4">
        <f t="shared" ca="1" si="183"/>
        <v>-1</v>
      </c>
      <c r="W137" s="4">
        <f t="shared" ca="1" si="183"/>
        <v>-1</v>
      </c>
      <c r="X137" s="4">
        <f t="shared" ca="1" si="183"/>
        <v>98.999999999999943</v>
      </c>
      <c r="Y137" s="4">
        <f t="shared" ca="1" si="183"/>
        <v>4.9999999999999964</v>
      </c>
      <c r="Z137" s="4">
        <f t="shared" ca="1" si="183"/>
        <v>3.9999999999999964</v>
      </c>
      <c r="AA137" s="4">
        <f t="shared" ca="1" si="183"/>
        <v>2.9999999999999964</v>
      </c>
      <c r="AB137" s="4">
        <f t="shared" ca="1" si="183"/>
        <v>2.0000000000000009</v>
      </c>
      <c r="AC137" s="4">
        <f t="shared" ca="1" si="183"/>
        <v>1.0000000000000009</v>
      </c>
      <c r="AD137" s="4">
        <f t="shared" ca="1" si="183"/>
        <v>8.8817841970012523E-16</v>
      </c>
      <c r="AE137" s="4">
        <f t="shared" ca="1" si="183"/>
        <v>-1</v>
      </c>
      <c r="AF137" s="4">
        <f t="shared" ca="1" si="183"/>
        <v>-1</v>
      </c>
      <c r="AG137" s="4">
        <f t="shared" ca="1" si="183"/>
        <v>-1</v>
      </c>
      <c r="AH137" s="4">
        <f t="shared" ca="1" si="183"/>
        <v>3.9999999999999964</v>
      </c>
      <c r="AI137" s="4">
        <f t="shared" ca="1" si="183"/>
        <v>-1</v>
      </c>
      <c r="AJ137" s="4">
        <f t="shared" ca="1" si="183"/>
        <v>-1</v>
      </c>
      <c r="AK137" s="4">
        <f t="shared" ca="1" si="183"/>
        <v>-1</v>
      </c>
      <c r="AL137" s="4">
        <f t="shared" ca="1" si="183"/>
        <v>-1</v>
      </c>
      <c r="AM137" s="4">
        <f t="shared" ca="1" si="183"/>
        <v>-1</v>
      </c>
      <c r="AN137" s="4">
        <f t="shared" ca="1" si="183"/>
        <v>-1</v>
      </c>
      <c r="AO137" s="4">
        <f t="shared" ca="1" si="183"/>
        <v>3.9999999999999964</v>
      </c>
      <c r="AP137" s="4">
        <f t="shared" ca="1" si="183"/>
        <v>8.8817841970012523E-16</v>
      </c>
      <c r="AQ137" s="4">
        <f t="shared" ca="1" si="183"/>
        <v>-1</v>
      </c>
      <c r="AR137" s="4">
        <f t="shared" ca="1" si="183"/>
        <v>-1</v>
      </c>
      <c r="AS137" s="4">
        <f t="shared" ref="AS137:AU137" ca="1" si="184">AS18</f>
        <v>-1</v>
      </c>
      <c r="AT137" s="4">
        <f t="shared" ca="1" si="184"/>
        <v>-1</v>
      </c>
      <c r="AU137" s="4">
        <f t="shared" ca="1" si="184"/>
        <v>-1</v>
      </c>
      <c r="AV137" s="4">
        <f t="shared" ref="AV137:BE137" ca="1" si="185">AV18</f>
        <v>1.0000000000000009</v>
      </c>
      <c r="AW137" s="4">
        <f t="shared" ca="1" si="185"/>
        <v>-1</v>
      </c>
      <c r="AX137" s="4">
        <f t="shared" ca="1" si="185"/>
        <v>-1</v>
      </c>
      <c r="AY137" s="4">
        <f t="shared" ca="1" si="185"/>
        <v>3.9999999999999964</v>
      </c>
      <c r="AZ137" s="4">
        <f t="shared" ca="1" si="185"/>
        <v>-1</v>
      </c>
      <c r="BA137" s="4">
        <f t="shared" ca="1" si="185"/>
        <v>-1</v>
      </c>
      <c r="BB137" s="4">
        <f t="shared" ca="1" si="185"/>
        <v>-1</v>
      </c>
      <c r="BC137" s="4">
        <f t="shared" ca="1" si="185"/>
        <v>-1</v>
      </c>
      <c r="BD137" s="4">
        <f t="shared" ca="1" si="185"/>
        <v>-1</v>
      </c>
      <c r="BE137" s="4">
        <f t="shared" ca="1" si="185"/>
        <v>-1</v>
      </c>
      <c r="BF137" s="4">
        <f t="shared" ca="1" si="46"/>
        <v>149</v>
      </c>
      <c r="BG137" s="4"/>
      <c r="BH137" s="4">
        <f t="shared" ca="1" si="140"/>
        <v>146</v>
      </c>
      <c r="BI137">
        <f t="shared" ca="1" si="41"/>
        <v>63</v>
      </c>
      <c r="BJ137">
        <f t="shared" ca="1" si="42"/>
        <v>63</v>
      </c>
    </row>
    <row r="138" spans="1:62" x14ac:dyDescent="0.25">
      <c r="A138">
        <f>A17</f>
        <v>1956</v>
      </c>
      <c r="B138">
        <f t="shared" ref="B138:AR138" ca="1" si="186">B17</f>
        <v>64</v>
      </c>
      <c r="C138" s="4">
        <f t="shared" si="186"/>
        <v>0</v>
      </c>
      <c r="D138" s="4">
        <f t="shared" ca="1" si="186"/>
        <v>-0.5</v>
      </c>
      <c r="E138" s="4">
        <f t="shared" ca="1" si="186"/>
        <v>-1</v>
      </c>
      <c r="F138" s="4">
        <f t="shared" ca="1" si="186"/>
        <v>-1.5</v>
      </c>
      <c r="G138" s="4">
        <f t="shared" ca="1" si="186"/>
        <v>1</v>
      </c>
      <c r="H138" s="4">
        <f t="shared" ca="1" si="186"/>
        <v>-2.5</v>
      </c>
      <c r="I138" s="4">
        <f t="shared" ca="1" si="186"/>
        <v>-2.4</v>
      </c>
      <c r="J138" s="4">
        <f t="shared" ca="1" si="186"/>
        <v>-2.2999999999999998</v>
      </c>
      <c r="K138" s="4">
        <f t="shared" ca="1" si="186"/>
        <v>-1.1999999999999997</v>
      </c>
      <c r="L138" s="4">
        <f t="shared" ca="1" si="186"/>
        <v>-1.0999999999999996</v>
      </c>
      <c r="M138" s="4">
        <f t="shared" ca="1" si="186"/>
        <v>-0.99999999999999956</v>
      </c>
      <c r="N138" s="4">
        <f t="shared" ca="1" si="186"/>
        <v>-1.9</v>
      </c>
      <c r="O138" s="4">
        <f t="shared" ca="1" si="186"/>
        <v>-1.8</v>
      </c>
      <c r="P138" s="4">
        <f t="shared" ca="1" si="186"/>
        <v>-1.7000000000000002</v>
      </c>
      <c r="Q138" s="4">
        <f t="shared" ca="1" si="186"/>
        <v>-1.6</v>
      </c>
      <c r="R138" s="4">
        <f t="shared" ca="1" si="186"/>
        <v>-1.5</v>
      </c>
      <c r="S138" s="4">
        <f t="shared" ca="1" si="186"/>
        <v>2.4999999999999964</v>
      </c>
      <c r="T138" s="4">
        <f t="shared" ca="1" si="186"/>
        <v>-1.5</v>
      </c>
      <c r="U138" s="4">
        <f t="shared" ca="1" si="186"/>
        <v>-1.5</v>
      </c>
      <c r="V138" s="4">
        <f t="shared" ca="1" si="186"/>
        <v>-1.5</v>
      </c>
      <c r="W138" s="4">
        <f t="shared" ca="1" si="186"/>
        <v>-1.5</v>
      </c>
      <c r="X138" s="4">
        <f t="shared" ca="1" si="186"/>
        <v>-1.5</v>
      </c>
      <c r="Y138" s="4">
        <f t="shared" ca="1" si="186"/>
        <v>98.499999999999943</v>
      </c>
      <c r="Z138" s="4">
        <f t="shared" ca="1" si="186"/>
        <v>4.4999999999999964</v>
      </c>
      <c r="AA138" s="4">
        <f t="shared" ca="1" si="186"/>
        <v>3.4999999999999964</v>
      </c>
      <c r="AB138" s="4">
        <f t="shared" ca="1" si="186"/>
        <v>2.4999999999999964</v>
      </c>
      <c r="AC138" s="4">
        <f t="shared" ca="1" si="186"/>
        <v>1.5000000000000009</v>
      </c>
      <c r="AD138" s="4">
        <f t="shared" ca="1" si="186"/>
        <v>0.50000000000000089</v>
      </c>
      <c r="AE138" s="4">
        <f t="shared" ca="1" si="186"/>
        <v>-0.49999999999999911</v>
      </c>
      <c r="AF138" s="4">
        <f t="shared" ca="1" si="186"/>
        <v>-1.5</v>
      </c>
      <c r="AG138" s="4">
        <f t="shared" ca="1" si="186"/>
        <v>-1.5</v>
      </c>
      <c r="AH138" s="4">
        <f t="shared" ca="1" si="186"/>
        <v>-1.5</v>
      </c>
      <c r="AI138" s="4">
        <f t="shared" ca="1" si="186"/>
        <v>3.4999999999999964</v>
      </c>
      <c r="AJ138" s="4">
        <f t="shared" ca="1" si="186"/>
        <v>-1.5</v>
      </c>
      <c r="AK138" s="4">
        <f t="shared" ca="1" si="186"/>
        <v>-1.5</v>
      </c>
      <c r="AL138" s="4">
        <f t="shared" ca="1" si="186"/>
        <v>-1.5</v>
      </c>
      <c r="AM138" s="4">
        <f t="shared" ca="1" si="186"/>
        <v>-1.5</v>
      </c>
      <c r="AN138" s="4">
        <f t="shared" ca="1" si="186"/>
        <v>-1.5</v>
      </c>
      <c r="AO138" s="4">
        <f t="shared" ca="1" si="186"/>
        <v>-1.5</v>
      </c>
      <c r="AP138" s="4">
        <f t="shared" ca="1" si="186"/>
        <v>3.4999999999999964</v>
      </c>
      <c r="AQ138" s="4">
        <f t="shared" ca="1" si="186"/>
        <v>-0.49999999999999911</v>
      </c>
      <c r="AR138" s="4">
        <f t="shared" ca="1" si="186"/>
        <v>-1.5</v>
      </c>
      <c r="AS138" s="4">
        <f t="shared" ref="AS138:AU138" ca="1" si="187">AS17</f>
        <v>-1.5</v>
      </c>
      <c r="AT138" s="4">
        <f t="shared" ca="1" si="187"/>
        <v>-1.5</v>
      </c>
      <c r="AU138" s="4">
        <f t="shared" ca="1" si="187"/>
        <v>-1.5</v>
      </c>
      <c r="AV138" s="4">
        <f t="shared" ref="AV138:BE138" ca="1" si="188">AV17</f>
        <v>-1.5</v>
      </c>
      <c r="AW138" s="4">
        <f t="shared" ca="1" si="188"/>
        <v>0.50000000000000089</v>
      </c>
      <c r="AX138" s="4">
        <f t="shared" ca="1" si="188"/>
        <v>-1.5</v>
      </c>
      <c r="AY138" s="4">
        <f t="shared" ca="1" si="188"/>
        <v>-1.5</v>
      </c>
      <c r="AZ138" s="4">
        <f t="shared" ca="1" si="188"/>
        <v>3.4999999999999964</v>
      </c>
      <c r="BA138" s="4">
        <f t="shared" ca="1" si="188"/>
        <v>-1.5</v>
      </c>
      <c r="BB138" s="4">
        <f t="shared" ca="1" si="188"/>
        <v>-1.5</v>
      </c>
      <c r="BC138" s="4">
        <f t="shared" ca="1" si="188"/>
        <v>-1.5</v>
      </c>
      <c r="BD138" s="4">
        <f t="shared" ca="1" si="188"/>
        <v>-1.5</v>
      </c>
      <c r="BE138" s="4">
        <f t="shared" ca="1" si="188"/>
        <v>-1.5</v>
      </c>
      <c r="BF138" s="4">
        <f t="shared" ca="1" si="46"/>
        <v>149</v>
      </c>
      <c r="BG138" s="4"/>
      <c r="BH138" s="4">
        <f t="shared" ca="1" si="140"/>
        <v>143.5</v>
      </c>
      <c r="BI138">
        <f t="shared" ca="1" si="41"/>
        <v>64</v>
      </c>
      <c r="BJ138">
        <f t="shared" ca="1" si="42"/>
        <v>64</v>
      </c>
    </row>
    <row r="139" spans="1:62" x14ac:dyDescent="0.25">
      <c r="A139">
        <f>A16</f>
        <v>1955</v>
      </c>
      <c r="B139">
        <f t="shared" ref="B139:AR139" ca="1" si="189">B16</f>
        <v>65</v>
      </c>
      <c r="C139" s="4">
        <f t="shared" si="189"/>
        <v>0</v>
      </c>
      <c r="D139" s="4">
        <f t="shared" ca="1" si="189"/>
        <v>-0.5</v>
      </c>
      <c r="E139" s="4">
        <f t="shared" ca="1" si="189"/>
        <v>-1</v>
      </c>
      <c r="F139" s="4">
        <f t="shared" ca="1" si="189"/>
        <v>-1.5</v>
      </c>
      <c r="G139" s="4">
        <f t="shared" ca="1" si="189"/>
        <v>-2</v>
      </c>
      <c r="H139" s="4">
        <f t="shared" ca="1" si="189"/>
        <v>0.5</v>
      </c>
      <c r="I139" s="4">
        <f t="shared" ca="1" si="189"/>
        <v>-3</v>
      </c>
      <c r="J139" s="4">
        <f t="shared" ca="1" si="189"/>
        <v>-2.9</v>
      </c>
      <c r="K139" s="4">
        <f t="shared" ca="1" si="189"/>
        <v>-2.8</v>
      </c>
      <c r="L139" s="4">
        <f t="shared" ca="1" si="189"/>
        <v>-1.6999999999999997</v>
      </c>
      <c r="M139" s="4">
        <f t="shared" ca="1" si="189"/>
        <v>-1.5999999999999996</v>
      </c>
      <c r="N139" s="4">
        <f t="shared" ca="1" si="189"/>
        <v>-1.4999999999999996</v>
      </c>
      <c r="O139" s="4">
        <f t="shared" ca="1" si="189"/>
        <v>-2.4</v>
      </c>
      <c r="P139" s="4">
        <f t="shared" ca="1" si="189"/>
        <v>-2.2999999999999998</v>
      </c>
      <c r="Q139" s="4">
        <f t="shared" ca="1" si="189"/>
        <v>-2.2000000000000002</v>
      </c>
      <c r="R139" s="4">
        <f t="shared" ca="1" si="189"/>
        <v>-2.1</v>
      </c>
      <c r="S139" s="4">
        <f t="shared" ca="1" si="189"/>
        <v>-2</v>
      </c>
      <c r="T139" s="4">
        <f t="shared" ca="1" si="189"/>
        <v>1.9999999999999964</v>
      </c>
      <c r="U139" s="4">
        <f t="shared" ca="1" si="189"/>
        <v>-2</v>
      </c>
      <c r="V139" s="4">
        <f t="shared" ca="1" si="189"/>
        <v>-2</v>
      </c>
      <c r="W139" s="4">
        <f t="shared" ca="1" si="189"/>
        <v>-2</v>
      </c>
      <c r="X139" s="4">
        <f t="shared" ca="1" si="189"/>
        <v>-2</v>
      </c>
      <c r="Y139" s="4">
        <f t="shared" ca="1" si="189"/>
        <v>-2</v>
      </c>
      <c r="Z139" s="4">
        <f t="shared" ca="1" si="189"/>
        <v>97.999999999999943</v>
      </c>
      <c r="AA139" s="4">
        <f t="shared" ca="1" si="189"/>
        <v>3.9999999999999964</v>
      </c>
      <c r="AB139" s="4">
        <f t="shared" ca="1" si="189"/>
        <v>2.9999999999999964</v>
      </c>
      <c r="AC139" s="4">
        <f t="shared" ca="1" si="189"/>
        <v>1.9999999999999964</v>
      </c>
      <c r="AD139" s="4">
        <f t="shared" ca="1" si="189"/>
        <v>1.0000000000000009</v>
      </c>
      <c r="AE139" s="4">
        <f t="shared" ca="1" si="189"/>
        <v>8.8817841970012523E-16</v>
      </c>
      <c r="AF139" s="4">
        <f t="shared" ca="1" si="189"/>
        <v>-0.99999999999999911</v>
      </c>
      <c r="AG139" s="4">
        <f t="shared" ca="1" si="189"/>
        <v>-2</v>
      </c>
      <c r="AH139" s="4">
        <f t="shared" ca="1" si="189"/>
        <v>-2</v>
      </c>
      <c r="AI139" s="4">
        <f t="shared" ca="1" si="189"/>
        <v>-2</v>
      </c>
      <c r="AJ139" s="4">
        <f t="shared" ca="1" si="189"/>
        <v>2.9999999999999964</v>
      </c>
      <c r="AK139" s="4">
        <f t="shared" ca="1" si="189"/>
        <v>-2</v>
      </c>
      <c r="AL139" s="4">
        <f t="shared" ca="1" si="189"/>
        <v>-2</v>
      </c>
      <c r="AM139" s="4">
        <f t="shared" ca="1" si="189"/>
        <v>-2</v>
      </c>
      <c r="AN139" s="4">
        <f t="shared" ca="1" si="189"/>
        <v>-2</v>
      </c>
      <c r="AO139" s="4">
        <f t="shared" ca="1" si="189"/>
        <v>-2</v>
      </c>
      <c r="AP139" s="4">
        <f t="shared" ca="1" si="189"/>
        <v>-2</v>
      </c>
      <c r="AQ139" s="4">
        <f t="shared" ca="1" si="189"/>
        <v>2.9999999999999964</v>
      </c>
      <c r="AR139" s="4">
        <f t="shared" ca="1" si="189"/>
        <v>-0.99999999999999911</v>
      </c>
      <c r="AS139" s="4">
        <f t="shared" ref="AS139:AU139" ca="1" si="190">AS16</f>
        <v>-2</v>
      </c>
      <c r="AT139" s="4">
        <f t="shared" ca="1" si="190"/>
        <v>-2</v>
      </c>
      <c r="AU139" s="4">
        <f t="shared" ca="1" si="190"/>
        <v>-2</v>
      </c>
      <c r="AV139" s="4">
        <f t="shared" ref="AV139:BE139" ca="1" si="191">AV16</f>
        <v>-2</v>
      </c>
      <c r="AW139" s="4">
        <f t="shared" ca="1" si="191"/>
        <v>-2</v>
      </c>
      <c r="AX139" s="4">
        <f t="shared" ca="1" si="191"/>
        <v>8.8817841970012523E-16</v>
      </c>
      <c r="AY139" s="4">
        <f t="shared" ca="1" si="191"/>
        <v>-2</v>
      </c>
      <c r="AZ139" s="4">
        <f t="shared" ca="1" si="191"/>
        <v>-2</v>
      </c>
      <c r="BA139" s="4">
        <f t="shared" ca="1" si="191"/>
        <v>2.9999999999999964</v>
      </c>
      <c r="BB139" s="4">
        <f t="shared" ca="1" si="191"/>
        <v>-2</v>
      </c>
      <c r="BC139" s="4">
        <f t="shared" ca="1" si="191"/>
        <v>-2</v>
      </c>
      <c r="BD139" s="4">
        <f t="shared" ca="1" si="191"/>
        <v>-2</v>
      </c>
      <c r="BE139" s="4">
        <f t="shared" ca="1" si="191"/>
        <v>-2</v>
      </c>
      <c r="BF139" s="4">
        <f t="shared" ca="1" si="46"/>
        <v>149</v>
      </c>
      <c r="BG139" s="4"/>
      <c r="BH139" s="4">
        <f t="shared" ca="1" si="140"/>
        <v>144</v>
      </c>
      <c r="BI139">
        <f t="shared" ca="1" si="41"/>
        <v>65</v>
      </c>
      <c r="BJ139">
        <f t="shared" ca="1" si="42"/>
        <v>65</v>
      </c>
    </row>
    <row r="140" spans="1:62" x14ac:dyDescent="0.25">
      <c r="A140">
        <f>A15</f>
        <v>1954</v>
      </c>
      <c r="B140">
        <f t="shared" ref="B140:AR140" ca="1" si="192">B15</f>
        <v>66</v>
      </c>
      <c r="C140" s="4">
        <f t="shared" si="192"/>
        <v>0</v>
      </c>
      <c r="D140" s="4">
        <f t="shared" ca="1" si="192"/>
        <v>-0.5</v>
      </c>
      <c r="E140" s="4">
        <f t="shared" ca="1" si="192"/>
        <v>-1</v>
      </c>
      <c r="F140" s="4">
        <f t="shared" ca="1" si="192"/>
        <v>-1.5</v>
      </c>
      <c r="G140" s="4">
        <f t="shared" ca="1" si="192"/>
        <v>-2</v>
      </c>
      <c r="H140" s="4">
        <f t="shared" ca="1" si="192"/>
        <v>-2.5</v>
      </c>
      <c r="I140" s="4">
        <f t="shared" ca="1" si="192"/>
        <v>0</v>
      </c>
      <c r="J140" s="4">
        <f t="shared" ca="1" si="192"/>
        <v>-3.5</v>
      </c>
      <c r="K140" s="4">
        <f t="shared" ca="1" si="192"/>
        <v>-3.4</v>
      </c>
      <c r="L140" s="4">
        <f t="shared" ca="1" si="192"/>
        <v>-3.3</v>
      </c>
      <c r="M140" s="4">
        <f t="shared" ca="1" si="192"/>
        <v>-2.1999999999999997</v>
      </c>
      <c r="N140" s="4">
        <f t="shared" ca="1" si="192"/>
        <v>-2.0999999999999996</v>
      </c>
      <c r="O140" s="4">
        <f t="shared" ca="1" si="192"/>
        <v>-1.9999999999999996</v>
      </c>
      <c r="P140" s="4">
        <f t="shared" ca="1" si="192"/>
        <v>-2.9</v>
      </c>
      <c r="Q140" s="4">
        <f t="shared" ca="1" si="192"/>
        <v>-2.8</v>
      </c>
      <c r="R140" s="4">
        <f t="shared" ca="1" si="192"/>
        <v>-2.7</v>
      </c>
      <c r="S140" s="4">
        <f t="shared" ca="1" si="192"/>
        <v>-2.6</v>
      </c>
      <c r="T140" s="4">
        <f t="shared" ca="1" si="192"/>
        <v>-2.5</v>
      </c>
      <c r="U140" s="4">
        <f t="shared" ca="1" si="192"/>
        <v>1.4999999999999964</v>
      </c>
      <c r="V140" s="4">
        <f t="shared" ca="1" si="192"/>
        <v>-2.5</v>
      </c>
      <c r="W140" s="4">
        <f t="shared" ca="1" si="192"/>
        <v>-2.5</v>
      </c>
      <c r="X140" s="4">
        <f t="shared" ca="1" si="192"/>
        <v>-2.5</v>
      </c>
      <c r="Y140" s="4">
        <f t="shared" ca="1" si="192"/>
        <v>-2.5</v>
      </c>
      <c r="Z140" s="4">
        <f t="shared" ca="1" si="192"/>
        <v>-2.5</v>
      </c>
      <c r="AA140" s="4">
        <f t="shared" ca="1" si="192"/>
        <v>97.499999999999943</v>
      </c>
      <c r="AB140" s="4">
        <f t="shared" ca="1" si="192"/>
        <v>3.4999999999999964</v>
      </c>
      <c r="AC140" s="4">
        <f t="shared" ca="1" si="192"/>
        <v>2.4999999999999964</v>
      </c>
      <c r="AD140" s="4">
        <f t="shared" ca="1" si="192"/>
        <v>1.4999999999999964</v>
      </c>
      <c r="AE140" s="4">
        <f t="shared" ca="1" si="192"/>
        <v>0.50000000000000089</v>
      </c>
      <c r="AF140" s="4">
        <f t="shared" ca="1" si="192"/>
        <v>-0.49999999999999911</v>
      </c>
      <c r="AG140" s="4">
        <f t="shared" ca="1" si="192"/>
        <v>-1.4999999999999991</v>
      </c>
      <c r="AH140" s="4">
        <f t="shared" ca="1" si="192"/>
        <v>-2.5</v>
      </c>
      <c r="AI140" s="4">
        <f t="shared" ca="1" si="192"/>
        <v>-2.5</v>
      </c>
      <c r="AJ140" s="4">
        <f t="shared" ca="1" si="192"/>
        <v>-2.5</v>
      </c>
      <c r="AK140" s="4">
        <f t="shared" ca="1" si="192"/>
        <v>2.4999999999999964</v>
      </c>
      <c r="AL140" s="4">
        <f t="shared" ca="1" si="192"/>
        <v>-2.5</v>
      </c>
      <c r="AM140" s="4">
        <f t="shared" ca="1" si="192"/>
        <v>-2.5</v>
      </c>
      <c r="AN140" s="4">
        <f t="shared" ca="1" si="192"/>
        <v>-2.5</v>
      </c>
      <c r="AO140" s="4">
        <f t="shared" ca="1" si="192"/>
        <v>-2.5</v>
      </c>
      <c r="AP140" s="4">
        <f t="shared" ca="1" si="192"/>
        <v>-2.5</v>
      </c>
      <c r="AQ140" s="4">
        <f t="shared" ca="1" si="192"/>
        <v>-2.5</v>
      </c>
      <c r="AR140" s="4">
        <f t="shared" ca="1" si="192"/>
        <v>2.4999999999999964</v>
      </c>
      <c r="AS140" s="4">
        <f t="shared" ref="AS140:AU140" ca="1" si="193">AS15</f>
        <v>-1.4999999999999991</v>
      </c>
      <c r="AT140" s="4">
        <f t="shared" ca="1" si="193"/>
        <v>-2.5</v>
      </c>
      <c r="AU140" s="4">
        <f t="shared" ca="1" si="193"/>
        <v>-2.5</v>
      </c>
      <c r="AV140" s="4">
        <f t="shared" ref="AV140:BE140" ca="1" si="194">AV15</f>
        <v>-2.5</v>
      </c>
      <c r="AW140" s="4">
        <f t="shared" ca="1" si="194"/>
        <v>-2.5</v>
      </c>
      <c r="AX140" s="4">
        <f t="shared" ca="1" si="194"/>
        <v>-2.5</v>
      </c>
      <c r="AY140" s="4">
        <f t="shared" ca="1" si="194"/>
        <v>-0.49999999999999911</v>
      </c>
      <c r="AZ140" s="4">
        <f t="shared" ca="1" si="194"/>
        <v>-2.5</v>
      </c>
      <c r="BA140" s="4">
        <f t="shared" ca="1" si="194"/>
        <v>-2.5</v>
      </c>
      <c r="BB140" s="4">
        <f t="shared" ca="1" si="194"/>
        <v>2.4999999999999964</v>
      </c>
      <c r="BC140" s="4">
        <f t="shared" ca="1" si="194"/>
        <v>-2.5</v>
      </c>
      <c r="BD140" s="4">
        <f t="shared" ca="1" si="194"/>
        <v>-2.5</v>
      </c>
      <c r="BE140" s="4">
        <f t="shared" ca="1" si="194"/>
        <v>-2.5</v>
      </c>
      <c r="BF140" s="4">
        <f t="shared" ca="1" si="46"/>
        <v>149</v>
      </c>
      <c r="BG140" s="4"/>
      <c r="BH140" s="4">
        <f t="shared" ca="1" si="140"/>
        <v>141.5</v>
      </c>
      <c r="BI140">
        <f t="shared" ca="1" si="41"/>
        <v>66</v>
      </c>
      <c r="BJ140">
        <f t="shared" ca="1" si="42"/>
        <v>66</v>
      </c>
    </row>
    <row r="141" spans="1:62" x14ac:dyDescent="0.25">
      <c r="A141">
        <f>A14</f>
        <v>1953</v>
      </c>
      <c r="B141">
        <f t="shared" ref="B141:AR141" ca="1" si="195">B14</f>
        <v>67</v>
      </c>
      <c r="C141" s="4">
        <f t="shared" si="195"/>
        <v>0</v>
      </c>
      <c r="D141" s="4">
        <f t="shared" ca="1" si="195"/>
        <v>-0.5</v>
      </c>
      <c r="E141" s="4">
        <f t="shared" ca="1" si="195"/>
        <v>-1</v>
      </c>
      <c r="F141" s="4">
        <f t="shared" ca="1" si="195"/>
        <v>-1.5</v>
      </c>
      <c r="G141" s="4">
        <f t="shared" ca="1" si="195"/>
        <v>-2</v>
      </c>
      <c r="H141" s="4">
        <f t="shared" ca="1" si="195"/>
        <v>-2.5</v>
      </c>
      <c r="I141" s="4">
        <f t="shared" ca="1" si="195"/>
        <v>-3</v>
      </c>
      <c r="J141" s="4">
        <f t="shared" ca="1" si="195"/>
        <v>-0.5</v>
      </c>
      <c r="K141" s="4">
        <f t="shared" ca="1" si="195"/>
        <v>-4</v>
      </c>
      <c r="L141" s="4">
        <f t="shared" ca="1" si="195"/>
        <v>-3.9</v>
      </c>
      <c r="M141" s="4">
        <f t="shared" ca="1" si="195"/>
        <v>-3.8</v>
      </c>
      <c r="N141" s="4">
        <f t="shared" ca="1" si="195"/>
        <v>-2.6999999999999997</v>
      </c>
      <c r="O141" s="4">
        <f t="shared" ca="1" si="195"/>
        <v>-2.5999999999999996</v>
      </c>
      <c r="P141" s="4">
        <f t="shared" ca="1" si="195"/>
        <v>-2.4999999999999996</v>
      </c>
      <c r="Q141" s="4">
        <f t="shared" ca="1" si="195"/>
        <v>-3.4</v>
      </c>
      <c r="R141" s="4">
        <f t="shared" ca="1" si="195"/>
        <v>-3.3</v>
      </c>
      <c r="S141" s="4">
        <f t="shared" ca="1" si="195"/>
        <v>-3.2</v>
      </c>
      <c r="T141" s="4">
        <f t="shared" ca="1" si="195"/>
        <v>-3.1</v>
      </c>
      <c r="U141" s="4">
        <f t="shared" ca="1" si="195"/>
        <v>-3</v>
      </c>
      <c r="V141" s="4">
        <f t="shared" ca="1" si="195"/>
        <v>0.99999999999999645</v>
      </c>
      <c r="W141" s="4">
        <f t="shared" ca="1" si="195"/>
        <v>-3</v>
      </c>
      <c r="X141" s="4">
        <f t="shared" ca="1" si="195"/>
        <v>-3</v>
      </c>
      <c r="Y141" s="4">
        <f t="shared" ca="1" si="195"/>
        <v>-3</v>
      </c>
      <c r="Z141" s="4">
        <f t="shared" ca="1" si="195"/>
        <v>-3</v>
      </c>
      <c r="AA141" s="4">
        <f t="shared" ca="1" si="195"/>
        <v>-3</v>
      </c>
      <c r="AB141" s="4">
        <f t="shared" ca="1" si="195"/>
        <v>96.999999999999943</v>
      </c>
      <c r="AC141" s="4">
        <f t="shared" ca="1" si="195"/>
        <v>2.9999999999999964</v>
      </c>
      <c r="AD141" s="4">
        <f t="shared" ca="1" si="195"/>
        <v>1.9999999999999964</v>
      </c>
      <c r="AE141" s="4">
        <f t="shared" ca="1" si="195"/>
        <v>0.99999999999999645</v>
      </c>
      <c r="AF141" s="4">
        <f t="shared" ca="1" si="195"/>
        <v>8.8817841970012523E-16</v>
      </c>
      <c r="AG141" s="4">
        <f t="shared" ca="1" si="195"/>
        <v>-0.99999999999999911</v>
      </c>
      <c r="AH141" s="4">
        <f t="shared" ca="1" si="195"/>
        <v>-1.9999999999999991</v>
      </c>
      <c r="AI141" s="4">
        <f t="shared" ca="1" si="195"/>
        <v>-3</v>
      </c>
      <c r="AJ141" s="4">
        <f t="shared" ca="1" si="195"/>
        <v>-3</v>
      </c>
      <c r="AK141" s="4">
        <f t="shared" ca="1" si="195"/>
        <v>-3</v>
      </c>
      <c r="AL141" s="4">
        <f t="shared" ca="1" si="195"/>
        <v>1.9999999999999964</v>
      </c>
      <c r="AM141" s="4">
        <f t="shared" ca="1" si="195"/>
        <v>-3</v>
      </c>
      <c r="AN141" s="4">
        <f t="shared" ca="1" si="195"/>
        <v>-3</v>
      </c>
      <c r="AO141" s="4">
        <f t="shared" ca="1" si="195"/>
        <v>-3</v>
      </c>
      <c r="AP141" s="4">
        <f t="shared" ca="1" si="195"/>
        <v>-3</v>
      </c>
      <c r="AQ141" s="4">
        <f t="shared" ca="1" si="195"/>
        <v>-3</v>
      </c>
      <c r="AR141" s="4">
        <f t="shared" ca="1" si="195"/>
        <v>-3</v>
      </c>
      <c r="AS141" s="4">
        <f t="shared" ref="AS141:AU141" ca="1" si="196">AS14</f>
        <v>1.9999999999999964</v>
      </c>
      <c r="AT141" s="4">
        <f t="shared" ca="1" si="196"/>
        <v>-1.9999999999999991</v>
      </c>
      <c r="AU141" s="4">
        <f t="shared" ca="1" si="196"/>
        <v>-3</v>
      </c>
      <c r="AV141" s="4">
        <f t="shared" ref="AV141:BE141" ca="1" si="197">AV14</f>
        <v>-3</v>
      </c>
      <c r="AW141" s="4">
        <f t="shared" ca="1" si="197"/>
        <v>-3</v>
      </c>
      <c r="AX141" s="4">
        <f t="shared" ca="1" si="197"/>
        <v>-3</v>
      </c>
      <c r="AY141" s="4">
        <f t="shared" ca="1" si="197"/>
        <v>-3</v>
      </c>
      <c r="AZ141" s="4">
        <f t="shared" ca="1" si="197"/>
        <v>-0.99999999999999911</v>
      </c>
      <c r="BA141" s="4">
        <f t="shared" ca="1" si="197"/>
        <v>-3</v>
      </c>
      <c r="BB141" s="4">
        <f t="shared" ca="1" si="197"/>
        <v>-3</v>
      </c>
      <c r="BC141" s="4">
        <f t="shared" ca="1" si="197"/>
        <v>1.9999999999999964</v>
      </c>
      <c r="BD141" s="4">
        <f t="shared" ca="1" si="197"/>
        <v>-3</v>
      </c>
      <c r="BE141" s="4">
        <f t="shared" ca="1" si="197"/>
        <v>-3</v>
      </c>
      <c r="BF141" s="4">
        <f t="shared" ca="1" si="46"/>
        <v>149</v>
      </c>
      <c r="BG141" s="4"/>
      <c r="BH141" s="4">
        <f t="shared" ca="1" si="140"/>
        <v>139</v>
      </c>
      <c r="BI141">
        <f t="shared" ca="1" si="41"/>
        <v>67</v>
      </c>
      <c r="BJ141">
        <f t="shared" ca="1" si="42"/>
        <v>67</v>
      </c>
    </row>
    <row r="142" spans="1:62" x14ac:dyDescent="0.25">
      <c r="A142">
        <f>A13</f>
        <v>1952</v>
      </c>
      <c r="B142">
        <f t="shared" ref="B142:AR142" ca="1" si="198">B13</f>
        <v>68</v>
      </c>
      <c r="C142" s="4">
        <f t="shared" si="198"/>
        <v>0</v>
      </c>
      <c r="D142" s="4">
        <f t="shared" ca="1" si="198"/>
        <v>-0.5</v>
      </c>
      <c r="E142" s="4">
        <f t="shared" ca="1" si="198"/>
        <v>-1</v>
      </c>
      <c r="F142" s="4">
        <f t="shared" ca="1" si="198"/>
        <v>-1.5</v>
      </c>
      <c r="G142" s="4">
        <f t="shared" ca="1" si="198"/>
        <v>-2</v>
      </c>
      <c r="H142" s="4">
        <f t="shared" ca="1" si="198"/>
        <v>-2.5</v>
      </c>
      <c r="I142" s="4">
        <f t="shared" ca="1" si="198"/>
        <v>-3</v>
      </c>
      <c r="J142" s="4">
        <f t="shared" ca="1" si="198"/>
        <v>-3.5</v>
      </c>
      <c r="K142" s="4">
        <f t="shared" ca="1" si="198"/>
        <v>-1</v>
      </c>
      <c r="L142" s="4">
        <f t="shared" ca="1" si="198"/>
        <v>-4.5</v>
      </c>
      <c r="M142" s="4">
        <f t="shared" ca="1" si="198"/>
        <v>-4.4000000000000004</v>
      </c>
      <c r="N142" s="4">
        <f t="shared" ca="1" si="198"/>
        <v>-4.3</v>
      </c>
      <c r="O142" s="4">
        <f t="shared" ca="1" si="198"/>
        <v>-3.1999999999999997</v>
      </c>
      <c r="P142" s="4">
        <f t="shared" ca="1" si="198"/>
        <v>-3.0999999999999996</v>
      </c>
      <c r="Q142" s="4">
        <f t="shared" ca="1" si="198"/>
        <v>-2.9999999999999996</v>
      </c>
      <c r="R142" s="4">
        <f t="shared" ca="1" si="198"/>
        <v>-3.9</v>
      </c>
      <c r="S142" s="4">
        <f t="shared" ca="1" si="198"/>
        <v>-3.8</v>
      </c>
      <c r="T142" s="4">
        <f t="shared" ca="1" si="198"/>
        <v>-3.7</v>
      </c>
      <c r="U142" s="4">
        <f t="shared" ca="1" si="198"/>
        <v>-3.6</v>
      </c>
      <c r="V142" s="4">
        <f t="shared" ca="1" si="198"/>
        <v>-3.5</v>
      </c>
      <c r="W142" s="4">
        <f t="shared" ca="1" si="198"/>
        <v>0.49999999999999645</v>
      </c>
      <c r="X142" s="4">
        <f t="shared" ca="1" si="198"/>
        <v>-3.5</v>
      </c>
      <c r="Y142" s="4">
        <f t="shared" ca="1" si="198"/>
        <v>-3.5</v>
      </c>
      <c r="Z142" s="4">
        <f t="shared" ca="1" si="198"/>
        <v>-3.5</v>
      </c>
      <c r="AA142" s="4">
        <f t="shared" ca="1" si="198"/>
        <v>-3.5</v>
      </c>
      <c r="AB142" s="4">
        <f t="shared" ca="1" si="198"/>
        <v>-3.5</v>
      </c>
      <c r="AC142" s="4">
        <f t="shared" ca="1" si="198"/>
        <v>96.499999999999943</v>
      </c>
      <c r="AD142" s="4">
        <f t="shared" ca="1" si="198"/>
        <v>2.4999999999999964</v>
      </c>
      <c r="AE142" s="4">
        <f t="shared" ca="1" si="198"/>
        <v>1.4999999999999964</v>
      </c>
      <c r="AF142" s="4">
        <f t="shared" ca="1" si="198"/>
        <v>0.49999999999999645</v>
      </c>
      <c r="AG142" s="4">
        <f t="shared" ca="1" si="198"/>
        <v>-0.49999999999999911</v>
      </c>
      <c r="AH142" s="4">
        <f t="shared" ca="1" si="198"/>
        <v>-1.4999999999999991</v>
      </c>
      <c r="AI142" s="4">
        <f t="shared" ca="1" si="198"/>
        <v>-2.4999999999999991</v>
      </c>
      <c r="AJ142" s="4">
        <f t="shared" ca="1" si="198"/>
        <v>-3.5</v>
      </c>
      <c r="AK142" s="4">
        <f t="shared" ca="1" si="198"/>
        <v>-3.5</v>
      </c>
      <c r="AL142" s="4">
        <f t="shared" ca="1" si="198"/>
        <v>-3.5</v>
      </c>
      <c r="AM142" s="4">
        <f t="shared" ca="1" si="198"/>
        <v>1.4999999999999964</v>
      </c>
      <c r="AN142" s="4">
        <f t="shared" ca="1" si="198"/>
        <v>-3.5</v>
      </c>
      <c r="AO142" s="4">
        <f t="shared" ca="1" si="198"/>
        <v>-3.5</v>
      </c>
      <c r="AP142" s="4">
        <f t="shared" ca="1" si="198"/>
        <v>-3.5</v>
      </c>
      <c r="AQ142" s="4">
        <f t="shared" ca="1" si="198"/>
        <v>-3.5</v>
      </c>
      <c r="AR142" s="4">
        <f t="shared" ca="1" si="198"/>
        <v>-3.5</v>
      </c>
      <c r="AS142" s="4">
        <f t="shared" ref="AS142:AU142" ca="1" si="199">AS13</f>
        <v>-3.5</v>
      </c>
      <c r="AT142" s="4">
        <f t="shared" ca="1" si="199"/>
        <v>1.4999999999999964</v>
      </c>
      <c r="AU142" s="4">
        <f t="shared" ca="1" si="199"/>
        <v>-2.4999999999999991</v>
      </c>
      <c r="AV142" s="4">
        <f t="shared" ref="AV142:BE142" ca="1" si="200">AV13</f>
        <v>-3.5</v>
      </c>
      <c r="AW142" s="4">
        <f t="shared" ca="1" si="200"/>
        <v>-3.5</v>
      </c>
      <c r="AX142" s="4">
        <f t="shared" ca="1" si="200"/>
        <v>-3.5</v>
      </c>
      <c r="AY142" s="4">
        <f t="shared" ca="1" si="200"/>
        <v>-3.5</v>
      </c>
      <c r="AZ142" s="4">
        <f t="shared" ca="1" si="200"/>
        <v>-3.5</v>
      </c>
      <c r="BA142" s="4">
        <f t="shared" ca="1" si="200"/>
        <v>-1.4999999999999991</v>
      </c>
      <c r="BB142" s="4">
        <f t="shared" ca="1" si="200"/>
        <v>-3.5</v>
      </c>
      <c r="BC142" s="4">
        <f t="shared" ca="1" si="200"/>
        <v>-3.5</v>
      </c>
      <c r="BD142" s="4">
        <f t="shared" ca="1" si="200"/>
        <v>1.4999999999999964</v>
      </c>
      <c r="BE142" s="4">
        <f t="shared" ca="1" si="200"/>
        <v>-3.5</v>
      </c>
      <c r="BF142" s="4">
        <f t="shared" ca="1" si="46"/>
        <v>149</v>
      </c>
      <c r="BG142" s="4"/>
      <c r="BH142" s="4">
        <f t="shared" ca="1" si="140"/>
        <v>136.5</v>
      </c>
      <c r="BI142">
        <f t="shared" ca="1" si="41"/>
        <v>68</v>
      </c>
      <c r="BJ142">
        <f t="shared" ca="1" si="42"/>
        <v>68</v>
      </c>
    </row>
    <row r="143" spans="1:62" x14ac:dyDescent="0.25">
      <c r="A143">
        <f>A12</f>
        <v>1951</v>
      </c>
      <c r="B143">
        <f t="shared" ref="B143:AR143" ca="1" si="201">B12</f>
        <v>69</v>
      </c>
      <c r="C143" s="4">
        <f t="shared" si="201"/>
        <v>0</v>
      </c>
      <c r="D143" s="4">
        <f t="shared" ca="1" si="201"/>
        <v>-0.5</v>
      </c>
      <c r="E143" s="4">
        <f t="shared" ca="1" si="201"/>
        <v>-1</v>
      </c>
      <c r="F143" s="4">
        <f t="shared" ca="1" si="201"/>
        <v>-1.5</v>
      </c>
      <c r="G143" s="4">
        <f t="shared" ca="1" si="201"/>
        <v>-2</v>
      </c>
      <c r="H143" s="4">
        <f t="shared" ca="1" si="201"/>
        <v>-2.5</v>
      </c>
      <c r="I143" s="4">
        <f t="shared" ca="1" si="201"/>
        <v>-3</v>
      </c>
      <c r="J143" s="4">
        <f t="shared" ca="1" si="201"/>
        <v>-3.5</v>
      </c>
      <c r="K143" s="4">
        <f t="shared" ca="1" si="201"/>
        <v>-4</v>
      </c>
      <c r="L143" s="4">
        <f t="shared" ca="1" si="201"/>
        <v>-1.5</v>
      </c>
      <c r="M143" s="4">
        <f t="shared" ca="1" si="201"/>
        <v>-5</v>
      </c>
      <c r="N143" s="4">
        <f t="shared" ca="1" si="201"/>
        <v>-4.9000000000000004</v>
      </c>
      <c r="O143" s="4">
        <f t="shared" ca="1" si="201"/>
        <v>-4.8</v>
      </c>
      <c r="P143" s="4">
        <f t="shared" ca="1" si="201"/>
        <v>-3.6999999999999997</v>
      </c>
      <c r="Q143" s="4">
        <f t="shared" ca="1" si="201"/>
        <v>-3.5999999999999996</v>
      </c>
      <c r="R143" s="4">
        <f t="shared" ca="1" si="201"/>
        <v>-3.4999999999999996</v>
      </c>
      <c r="S143" s="4">
        <f t="shared" ca="1" si="201"/>
        <v>-4.4000000000000004</v>
      </c>
      <c r="T143" s="4">
        <f t="shared" ca="1" si="201"/>
        <v>-4.3</v>
      </c>
      <c r="U143" s="4">
        <f t="shared" ca="1" si="201"/>
        <v>-4.2</v>
      </c>
      <c r="V143" s="4">
        <f t="shared" ca="1" si="201"/>
        <v>-4.0999999999999996</v>
      </c>
      <c r="W143" s="4">
        <f t="shared" ca="1" si="201"/>
        <v>-4</v>
      </c>
      <c r="X143" s="4">
        <f t="shared" ca="1" si="201"/>
        <v>-3.5527136788005009E-15</v>
      </c>
      <c r="Y143" s="4">
        <f t="shared" ca="1" si="201"/>
        <v>-4</v>
      </c>
      <c r="Z143" s="4">
        <f t="shared" ca="1" si="201"/>
        <v>-4</v>
      </c>
      <c r="AA143" s="4">
        <f t="shared" ca="1" si="201"/>
        <v>-4</v>
      </c>
      <c r="AB143" s="4">
        <f t="shared" ca="1" si="201"/>
        <v>-4</v>
      </c>
      <c r="AC143" s="4">
        <f t="shared" ca="1" si="201"/>
        <v>-4</v>
      </c>
      <c r="AD143" s="4">
        <f t="shared" ca="1" si="201"/>
        <v>95.999999999999943</v>
      </c>
      <c r="AE143" s="4">
        <f t="shared" ca="1" si="201"/>
        <v>1.9999999999999964</v>
      </c>
      <c r="AF143" s="4">
        <f t="shared" ca="1" si="201"/>
        <v>0.99999999999999645</v>
      </c>
      <c r="AG143" s="4">
        <f t="shared" ca="1" si="201"/>
        <v>-3.5527136788005009E-15</v>
      </c>
      <c r="AH143" s="4">
        <f t="shared" ca="1" si="201"/>
        <v>-0.99999999999999911</v>
      </c>
      <c r="AI143" s="4">
        <f t="shared" ca="1" si="201"/>
        <v>-1.9999999999999991</v>
      </c>
      <c r="AJ143" s="4">
        <f t="shared" ca="1" si="201"/>
        <v>-2.9999999999999991</v>
      </c>
      <c r="AK143" s="4">
        <f t="shared" ca="1" si="201"/>
        <v>-4</v>
      </c>
      <c r="AL143" s="4">
        <f t="shared" ca="1" si="201"/>
        <v>-4</v>
      </c>
      <c r="AM143" s="4">
        <f t="shared" ca="1" si="201"/>
        <v>-4</v>
      </c>
      <c r="AN143" s="4">
        <f t="shared" ca="1" si="201"/>
        <v>0.99999999999999645</v>
      </c>
      <c r="AO143" s="4">
        <f t="shared" ca="1" si="201"/>
        <v>-4</v>
      </c>
      <c r="AP143" s="4">
        <f t="shared" ca="1" si="201"/>
        <v>-4</v>
      </c>
      <c r="AQ143" s="4">
        <f t="shared" ca="1" si="201"/>
        <v>-4</v>
      </c>
      <c r="AR143" s="4">
        <f t="shared" ca="1" si="201"/>
        <v>-4</v>
      </c>
      <c r="AS143" s="4">
        <f t="shared" ref="AS143:AU143" ca="1" si="202">AS12</f>
        <v>-4</v>
      </c>
      <c r="AT143" s="4">
        <f t="shared" ca="1" si="202"/>
        <v>-4</v>
      </c>
      <c r="AU143" s="4">
        <f t="shared" ca="1" si="202"/>
        <v>0.99999999999999645</v>
      </c>
      <c r="AV143" s="4">
        <f t="shared" ref="AV143:BE143" ca="1" si="203">AV12</f>
        <v>-2.9999999999999991</v>
      </c>
      <c r="AW143" s="4">
        <f t="shared" ca="1" si="203"/>
        <v>-4</v>
      </c>
      <c r="AX143" s="4">
        <f t="shared" ca="1" si="203"/>
        <v>-4</v>
      </c>
      <c r="AY143" s="4">
        <f t="shared" ca="1" si="203"/>
        <v>-4</v>
      </c>
      <c r="AZ143" s="4">
        <f t="shared" ca="1" si="203"/>
        <v>-4</v>
      </c>
      <c r="BA143" s="4">
        <f t="shared" ca="1" si="203"/>
        <v>-4</v>
      </c>
      <c r="BB143" s="4">
        <f t="shared" ca="1" si="203"/>
        <v>-1.9999999999999991</v>
      </c>
      <c r="BC143" s="4">
        <f t="shared" ca="1" si="203"/>
        <v>-4</v>
      </c>
      <c r="BD143" s="4">
        <f t="shared" ca="1" si="203"/>
        <v>-4</v>
      </c>
      <c r="BE143" s="4">
        <f t="shared" ca="1" si="203"/>
        <v>0.99999999999999645</v>
      </c>
      <c r="BF143" s="4">
        <f t="shared" ca="1" si="46"/>
        <v>149</v>
      </c>
      <c r="BG143" s="4"/>
      <c r="BH143" s="4">
        <f t="shared" ca="1" si="140"/>
        <v>134</v>
      </c>
      <c r="BI143">
        <f t="shared" ca="1" si="41"/>
        <v>69</v>
      </c>
      <c r="BJ143">
        <f t="shared" ca="1" si="42"/>
        <v>69</v>
      </c>
    </row>
    <row r="144" spans="1:62" x14ac:dyDescent="0.25">
      <c r="A144">
        <f>A11</f>
        <v>1950</v>
      </c>
      <c r="B144">
        <f t="shared" ref="B144:AR144" ca="1" si="204">B11</f>
        <v>70</v>
      </c>
      <c r="C144" s="4">
        <f t="shared" si="204"/>
        <v>0</v>
      </c>
      <c r="D144" s="4">
        <f t="shared" ca="1" si="204"/>
        <v>-0.5</v>
      </c>
      <c r="E144" s="4">
        <f t="shared" ca="1" si="204"/>
        <v>-1</v>
      </c>
      <c r="F144" s="4">
        <f t="shared" ca="1" si="204"/>
        <v>-1.5</v>
      </c>
      <c r="G144" s="4">
        <f t="shared" ca="1" si="204"/>
        <v>-2</v>
      </c>
      <c r="H144" s="4">
        <f t="shared" ca="1" si="204"/>
        <v>-2.5</v>
      </c>
      <c r="I144" s="4">
        <f t="shared" ca="1" si="204"/>
        <v>-3</v>
      </c>
      <c r="J144" s="4">
        <f t="shared" ca="1" si="204"/>
        <v>-3.5</v>
      </c>
      <c r="K144" s="4">
        <f t="shared" ca="1" si="204"/>
        <v>-4</v>
      </c>
      <c r="L144" s="4">
        <f t="shared" ca="1" si="204"/>
        <v>-4.5</v>
      </c>
      <c r="M144" s="4">
        <f t="shared" ca="1" si="204"/>
        <v>-2</v>
      </c>
      <c r="N144" s="4">
        <f t="shared" ca="1" si="204"/>
        <v>-5.5</v>
      </c>
      <c r="O144" s="4">
        <f t="shared" ca="1" si="204"/>
        <v>-5.4</v>
      </c>
      <c r="P144" s="4">
        <f t="shared" ca="1" si="204"/>
        <v>-5.3</v>
      </c>
      <c r="Q144" s="4">
        <f t="shared" ca="1" si="204"/>
        <v>-4.1999999999999993</v>
      </c>
      <c r="R144" s="4">
        <f t="shared" ca="1" si="204"/>
        <v>-4.0999999999999996</v>
      </c>
      <c r="S144" s="4">
        <f t="shared" ca="1" si="204"/>
        <v>-3.9999999999999996</v>
      </c>
      <c r="T144" s="4">
        <f t="shared" ca="1" si="204"/>
        <v>-4.9000000000000004</v>
      </c>
      <c r="U144" s="4">
        <f t="shared" ca="1" si="204"/>
        <v>-4.8</v>
      </c>
      <c r="V144" s="4">
        <f t="shared" ca="1" si="204"/>
        <v>-4.7</v>
      </c>
      <c r="W144" s="4">
        <f t="shared" ca="1" si="204"/>
        <v>-4.5999999999999996</v>
      </c>
      <c r="X144" s="4">
        <f t="shared" ca="1" si="204"/>
        <v>-4.5</v>
      </c>
      <c r="Y144" s="4">
        <f t="shared" ca="1" si="204"/>
        <v>-0.50000000000000355</v>
      </c>
      <c r="Z144" s="4">
        <f t="shared" ca="1" si="204"/>
        <v>-4.5</v>
      </c>
      <c r="AA144" s="4">
        <f t="shared" ca="1" si="204"/>
        <v>-4.5</v>
      </c>
      <c r="AB144" s="4">
        <f t="shared" ca="1" si="204"/>
        <v>-4.5</v>
      </c>
      <c r="AC144" s="4">
        <f t="shared" ca="1" si="204"/>
        <v>-4.5</v>
      </c>
      <c r="AD144" s="4">
        <f t="shared" ca="1" si="204"/>
        <v>-4.5</v>
      </c>
      <c r="AE144" s="4">
        <f t="shared" ca="1" si="204"/>
        <v>95.499999999999943</v>
      </c>
      <c r="AF144" s="4">
        <f t="shared" ca="1" si="204"/>
        <v>1.4999999999999964</v>
      </c>
      <c r="AG144" s="4">
        <f t="shared" ca="1" si="204"/>
        <v>0.49999999999999645</v>
      </c>
      <c r="AH144" s="4">
        <f t="shared" ca="1" si="204"/>
        <v>-0.50000000000000355</v>
      </c>
      <c r="AI144" s="4">
        <f t="shared" ca="1" si="204"/>
        <v>-1.4999999999999991</v>
      </c>
      <c r="AJ144" s="4">
        <f t="shared" ca="1" si="204"/>
        <v>-2.4999999999999991</v>
      </c>
      <c r="AK144" s="4">
        <f t="shared" ca="1" si="204"/>
        <v>-3.4999999999999991</v>
      </c>
      <c r="AL144" s="4">
        <f t="shared" ca="1" si="204"/>
        <v>-4.5</v>
      </c>
      <c r="AM144" s="4">
        <f t="shared" ca="1" si="204"/>
        <v>-4.5</v>
      </c>
      <c r="AN144" s="4">
        <f t="shared" ca="1" si="204"/>
        <v>-4.5</v>
      </c>
      <c r="AO144" s="4">
        <f t="shared" ca="1" si="204"/>
        <v>0.49999999999999645</v>
      </c>
      <c r="AP144" s="4">
        <f t="shared" ca="1" si="204"/>
        <v>-4.5</v>
      </c>
      <c r="AQ144" s="4">
        <f t="shared" ca="1" si="204"/>
        <v>-4.5</v>
      </c>
      <c r="AR144" s="4">
        <f t="shared" ca="1" si="204"/>
        <v>-4.5</v>
      </c>
      <c r="AS144" s="4">
        <f t="shared" ref="AS144:AU144" ca="1" si="205">AS11</f>
        <v>-4.5</v>
      </c>
      <c r="AT144" s="4">
        <f t="shared" ca="1" si="205"/>
        <v>-4.5</v>
      </c>
      <c r="AU144" s="4">
        <f t="shared" ca="1" si="205"/>
        <v>-4.5</v>
      </c>
      <c r="AV144" s="4">
        <f t="shared" ref="AV144:BE144" ca="1" si="206">AV11</f>
        <v>0.49999999999999645</v>
      </c>
      <c r="AW144" s="4">
        <f t="shared" ca="1" si="206"/>
        <v>-3.4999999999999991</v>
      </c>
      <c r="AX144" s="4">
        <f t="shared" ca="1" si="206"/>
        <v>-4.5</v>
      </c>
      <c r="AY144" s="4">
        <f t="shared" ca="1" si="206"/>
        <v>-4.5</v>
      </c>
      <c r="AZ144" s="4">
        <f t="shared" ca="1" si="206"/>
        <v>-4.5</v>
      </c>
      <c r="BA144" s="4">
        <f t="shared" ca="1" si="206"/>
        <v>-4.5</v>
      </c>
      <c r="BB144" s="4">
        <f t="shared" ca="1" si="206"/>
        <v>-4.5</v>
      </c>
      <c r="BC144" s="4">
        <f t="shared" ca="1" si="206"/>
        <v>-2.4999999999999991</v>
      </c>
      <c r="BD144" s="4">
        <f t="shared" ca="1" si="206"/>
        <v>-4.5</v>
      </c>
      <c r="BE144" s="4">
        <f t="shared" ca="1" si="206"/>
        <v>-4.5</v>
      </c>
      <c r="BF144" s="4">
        <f t="shared" ca="1" si="46"/>
        <v>149</v>
      </c>
      <c r="BG144" s="4"/>
      <c r="BH144" s="4">
        <f t="shared" ca="1" si="140"/>
        <v>131.5</v>
      </c>
      <c r="BI144">
        <f t="shared" ca="1" si="41"/>
        <v>70</v>
      </c>
      <c r="BJ144">
        <f t="shared" ca="1" si="42"/>
        <v>70</v>
      </c>
    </row>
    <row r="145" spans="1:62" x14ac:dyDescent="0.25">
      <c r="A145">
        <f>A10</f>
        <v>1949</v>
      </c>
      <c r="B145">
        <f t="shared" ref="B145:AR145" ca="1" si="207">B10</f>
        <v>71</v>
      </c>
      <c r="C145" s="4">
        <f t="shared" si="207"/>
        <v>0</v>
      </c>
      <c r="D145" s="4">
        <f t="shared" ca="1" si="207"/>
        <v>-0.5</v>
      </c>
      <c r="E145" s="4">
        <f t="shared" ca="1" si="207"/>
        <v>-1</v>
      </c>
      <c r="F145" s="4">
        <f t="shared" ca="1" si="207"/>
        <v>-1.5</v>
      </c>
      <c r="G145" s="4">
        <f t="shared" ca="1" si="207"/>
        <v>-2</v>
      </c>
      <c r="H145" s="4">
        <f t="shared" ca="1" si="207"/>
        <v>-2.5</v>
      </c>
      <c r="I145" s="4">
        <f t="shared" ca="1" si="207"/>
        <v>-3</v>
      </c>
      <c r="J145" s="4">
        <f t="shared" ca="1" si="207"/>
        <v>-3.5</v>
      </c>
      <c r="K145" s="4">
        <f t="shared" ca="1" si="207"/>
        <v>-4</v>
      </c>
      <c r="L145" s="4">
        <f t="shared" ca="1" si="207"/>
        <v>-4.5</v>
      </c>
      <c r="M145" s="4">
        <f t="shared" ca="1" si="207"/>
        <v>-5</v>
      </c>
      <c r="N145" s="4">
        <f t="shared" ca="1" si="207"/>
        <v>-2.5</v>
      </c>
      <c r="O145" s="4">
        <f t="shared" ca="1" si="207"/>
        <v>-6</v>
      </c>
      <c r="P145" s="4">
        <f t="shared" ca="1" si="207"/>
        <v>-5.9</v>
      </c>
      <c r="Q145" s="4">
        <f t="shared" ca="1" si="207"/>
        <v>-5.8</v>
      </c>
      <c r="R145" s="4">
        <f t="shared" ca="1" si="207"/>
        <v>-4.6999999999999993</v>
      </c>
      <c r="S145" s="4">
        <f t="shared" ca="1" si="207"/>
        <v>-4.5999999999999996</v>
      </c>
      <c r="T145" s="4">
        <f t="shared" ca="1" si="207"/>
        <v>-4.5</v>
      </c>
      <c r="U145" s="4">
        <f t="shared" ca="1" si="207"/>
        <v>-5.4</v>
      </c>
      <c r="V145" s="4">
        <f t="shared" ca="1" si="207"/>
        <v>-5.3</v>
      </c>
      <c r="W145" s="4">
        <f t="shared" ca="1" si="207"/>
        <v>-5.2</v>
      </c>
      <c r="X145" s="4">
        <f t="shared" ca="1" si="207"/>
        <v>-5.0999999999999996</v>
      </c>
      <c r="Y145" s="4">
        <f t="shared" ca="1" si="207"/>
        <v>-5</v>
      </c>
      <c r="Z145" s="4">
        <f t="shared" ca="1" si="207"/>
        <v>-1.0000000000000036</v>
      </c>
      <c r="AA145" s="4">
        <f t="shared" ca="1" si="207"/>
        <v>-5</v>
      </c>
      <c r="AB145" s="4">
        <f t="shared" ca="1" si="207"/>
        <v>-5</v>
      </c>
      <c r="AC145" s="4">
        <f t="shared" ca="1" si="207"/>
        <v>-5</v>
      </c>
      <c r="AD145" s="4">
        <f t="shared" ca="1" si="207"/>
        <v>-5</v>
      </c>
      <c r="AE145" s="4">
        <f t="shared" ca="1" si="207"/>
        <v>-5</v>
      </c>
      <c r="AF145" s="4">
        <f t="shared" ca="1" si="207"/>
        <v>94.999999999999943</v>
      </c>
      <c r="AG145" s="4">
        <f t="shared" ca="1" si="207"/>
        <v>0.99999999999999645</v>
      </c>
      <c r="AH145" s="4">
        <f t="shared" ca="1" si="207"/>
        <v>-3.5527136788005009E-15</v>
      </c>
      <c r="AI145" s="4">
        <f t="shared" ca="1" si="207"/>
        <v>-1.0000000000000036</v>
      </c>
      <c r="AJ145" s="4">
        <f t="shared" ca="1" si="207"/>
        <v>-1.9999999999999991</v>
      </c>
      <c r="AK145" s="4">
        <f t="shared" ca="1" si="207"/>
        <v>-2.9999999999999991</v>
      </c>
      <c r="AL145" s="4">
        <f t="shared" ca="1" si="207"/>
        <v>-3.9999999999999991</v>
      </c>
      <c r="AM145" s="4">
        <f t="shared" ca="1" si="207"/>
        <v>-5</v>
      </c>
      <c r="AN145" s="4">
        <f t="shared" ca="1" si="207"/>
        <v>-5</v>
      </c>
      <c r="AO145" s="4">
        <f t="shared" ca="1" si="207"/>
        <v>-5</v>
      </c>
      <c r="AP145" s="4">
        <f t="shared" ca="1" si="207"/>
        <v>-3.5527136788005009E-15</v>
      </c>
      <c r="AQ145" s="4">
        <f t="shared" ca="1" si="207"/>
        <v>-5</v>
      </c>
      <c r="AR145" s="4">
        <f t="shared" ca="1" si="207"/>
        <v>-5</v>
      </c>
      <c r="AS145" s="4">
        <f t="shared" ref="AS145:AU145" ca="1" si="208">AS10</f>
        <v>-5</v>
      </c>
      <c r="AT145" s="4">
        <f t="shared" ca="1" si="208"/>
        <v>-5</v>
      </c>
      <c r="AU145" s="4">
        <f t="shared" ca="1" si="208"/>
        <v>-5</v>
      </c>
      <c r="AV145" s="4">
        <f t="shared" ref="AV145:BE145" ca="1" si="209">AV10</f>
        <v>-5</v>
      </c>
      <c r="AW145" s="4">
        <f t="shared" ca="1" si="209"/>
        <v>-3.5527136788005009E-15</v>
      </c>
      <c r="AX145" s="4">
        <f t="shared" ca="1" si="209"/>
        <v>-3.9999999999999991</v>
      </c>
      <c r="AY145" s="4">
        <f t="shared" ca="1" si="209"/>
        <v>-5</v>
      </c>
      <c r="AZ145" s="4">
        <f t="shared" ca="1" si="209"/>
        <v>-5</v>
      </c>
      <c r="BA145" s="4">
        <f t="shared" ca="1" si="209"/>
        <v>-5</v>
      </c>
      <c r="BB145" s="4">
        <f t="shared" ca="1" si="209"/>
        <v>-5</v>
      </c>
      <c r="BC145" s="4">
        <f t="shared" ca="1" si="209"/>
        <v>-5</v>
      </c>
      <c r="BD145" s="4">
        <f t="shared" ca="1" si="209"/>
        <v>-2.9999999999999991</v>
      </c>
      <c r="BE145" s="4">
        <f t="shared" ca="1" si="209"/>
        <v>-5</v>
      </c>
      <c r="BF145" s="4">
        <f t="shared" ca="1" si="46"/>
        <v>149</v>
      </c>
      <c r="BG145" s="4"/>
      <c r="BH145" s="4">
        <f t="shared" ca="1" si="140"/>
        <v>129</v>
      </c>
      <c r="BI145">
        <f t="shared" ca="1" si="41"/>
        <v>71</v>
      </c>
      <c r="BJ145">
        <f t="shared" ca="1" si="42"/>
        <v>71</v>
      </c>
    </row>
    <row r="146" spans="1:62" x14ac:dyDescent="0.25">
      <c r="A146">
        <f>A9</f>
        <v>1948</v>
      </c>
      <c r="B146">
        <f t="shared" ref="B146:AR146" ca="1" si="210">B9</f>
        <v>72</v>
      </c>
      <c r="C146" s="4">
        <f t="shared" si="210"/>
        <v>0</v>
      </c>
      <c r="D146" s="4">
        <f t="shared" ca="1" si="210"/>
        <v>-0.5</v>
      </c>
      <c r="E146" s="4">
        <f t="shared" ca="1" si="210"/>
        <v>-1</v>
      </c>
      <c r="F146" s="4">
        <f t="shared" ca="1" si="210"/>
        <v>-1.5</v>
      </c>
      <c r="G146" s="4">
        <f t="shared" ca="1" si="210"/>
        <v>-2</v>
      </c>
      <c r="H146" s="4">
        <f t="shared" ca="1" si="210"/>
        <v>-2.5</v>
      </c>
      <c r="I146" s="4">
        <f t="shared" ca="1" si="210"/>
        <v>-3</v>
      </c>
      <c r="J146" s="4">
        <f t="shared" ca="1" si="210"/>
        <v>-3.5</v>
      </c>
      <c r="K146" s="4">
        <f t="shared" ca="1" si="210"/>
        <v>-4</v>
      </c>
      <c r="L146" s="4">
        <f t="shared" ca="1" si="210"/>
        <v>-4.5</v>
      </c>
      <c r="M146" s="4">
        <f t="shared" ca="1" si="210"/>
        <v>-5</v>
      </c>
      <c r="N146" s="4">
        <f t="shared" ca="1" si="210"/>
        <v>-5.5</v>
      </c>
      <c r="O146" s="4">
        <f t="shared" ca="1" si="210"/>
        <v>-3</v>
      </c>
      <c r="P146" s="4">
        <f t="shared" ca="1" si="210"/>
        <v>-6.5</v>
      </c>
      <c r="Q146" s="4">
        <f t="shared" ca="1" si="210"/>
        <v>-6.4</v>
      </c>
      <c r="R146" s="4">
        <f t="shared" ca="1" si="210"/>
        <v>-6.3</v>
      </c>
      <c r="S146" s="4">
        <f t="shared" ca="1" si="210"/>
        <v>-5.1999999999999993</v>
      </c>
      <c r="T146" s="4">
        <f t="shared" ca="1" si="210"/>
        <v>-5.0999999999999996</v>
      </c>
      <c r="U146" s="4">
        <f t="shared" ca="1" si="210"/>
        <v>-5</v>
      </c>
      <c r="V146" s="4">
        <f t="shared" ca="1" si="210"/>
        <v>-5.9</v>
      </c>
      <c r="W146" s="4">
        <f t="shared" ca="1" si="210"/>
        <v>-5.8</v>
      </c>
      <c r="X146" s="4">
        <f t="shared" ca="1" si="210"/>
        <v>-5.7</v>
      </c>
      <c r="Y146" s="4">
        <f t="shared" ca="1" si="210"/>
        <v>-5.6</v>
      </c>
      <c r="Z146" s="4">
        <f t="shared" ca="1" si="210"/>
        <v>-5.5</v>
      </c>
      <c r="AA146" s="4">
        <f t="shared" ca="1" si="210"/>
        <v>-1.5000000000000036</v>
      </c>
      <c r="AB146" s="4">
        <f t="shared" ca="1" si="210"/>
        <v>-5.5</v>
      </c>
      <c r="AC146" s="4">
        <f t="shared" ca="1" si="210"/>
        <v>-5.5</v>
      </c>
      <c r="AD146" s="4">
        <f t="shared" ca="1" si="210"/>
        <v>-5.5</v>
      </c>
      <c r="AE146" s="4">
        <f t="shared" ca="1" si="210"/>
        <v>-5.5</v>
      </c>
      <c r="AF146" s="4">
        <f t="shared" ca="1" si="210"/>
        <v>-5.5</v>
      </c>
      <c r="AG146" s="4">
        <f t="shared" ca="1" si="210"/>
        <v>94.499999999999943</v>
      </c>
      <c r="AH146" s="4">
        <f t="shared" ca="1" si="210"/>
        <v>0.49999999999999645</v>
      </c>
      <c r="AI146" s="4">
        <f t="shared" ca="1" si="210"/>
        <v>-0.50000000000000355</v>
      </c>
      <c r="AJ146" s="4">
        <f t="shared" ca="1" si="210"/>
        <v>-1.5000000000000036</v>
      </c>
      <c r="AK146" s="4">
        <f t="shared" ca="1" si="210"/>
        <v>-2.4999999999999991</v>
      </c>
      <c r="AL146" s="4">
        <f t="shared" ca="1" si="210"/>
        <v>-3.4999999999999991</v>
      </c>
      <c r="AM146" s="4">
        <f t="shared" ca="1" si="210"/>
        <v>-4.4999999999999991</v>
      </c>
      <c r="AN146" s="4">
        <f t="shared" ca="1" si="210"/>
        <v>-5.5</v>
      </c>
      <c r="AO146" s="4">
        <f t="shared" ca="1" si="210"/>
        <v>-5.5</v>
      </c>
      <c r="AP146" s="4">
        <f t="shared" ca="1" si="210"/>
        <v>-5.5</v>
      </c>
      <c r="AQ146" s="4">
        <f t="shared" ca="1" si="210"/>
        <v>-0.50000000000000355</v>
      </c>
      <c r="AR146" s="4">
        <f t="shared" ca="1" si="210"/>
        <v>-5.5</v>
      </c>
      <c r="AS146" s="4">
        <f t="shared" ref="AS146:AU146" ca="1" si="211">AS9</f>
        <v>-5.5</v>
      </c>
      <c r="AT146" s="4">
        <f t="shared" ca="1" si="211"/>
        <v>-5.5</v>
      </c>
      <c r="AU146" s="4">
        <f t="shared" ca="1" si="211"/>
        <v>-5.5</v>
      </c>
      <c r="AV146" s="4">
        <f t="shared" ref="AV146:BE146" ca="1" si="212">AV9</f>
        <v>-5.5</v>
      </c>
      <c r="AW146" s="4">
        <f t="shared" ca="1" si="212"/>
        <v>-5.5</v>
      </c>
      <c r="AX146" s="4">
        <f t="shared" ca="1" si="212"/>
        <v>-0.50000000000000355</v>
      </c>
      <c r="AY146" s="4">
        <f t="shared" ca="1" si="212"/>
        <v>-4.4999999999999991</v>
      </c>
      <c r="AZ146" s="4">
        <f t="shared" ca="1" si="212"/>
        <v>-5.5</v>
      </c>
      <c r="BA146" s="4">
        <f t="shared" ca="1" si="212"/>
        <v>-5.5</v>
      </c>
      <c r="BB146" s="4">
        <f t="shared" ca="1" si="212"/>
        <v>-5.5</v>
      </c>
      <c r="BC146" s="4">
        <f t="shared" ca="1" si="212"/>
        <v>-5.5</v>
      </c>
      <c r="BD146" s="4">
        <f t="shared" ca="1" si="212"/>
        <v>-5.5</v>
      </c>
      <c r="BE146" s="4">
        <f t="shared" ca="1" si="212"/>
        <v>-3.4999999999999991</v>
      </c>
      <c r="BF146" s="4">
        <f t="shared" ca="1" si="46"/>
        <v>149</v>
      </c>
      <c r="BG146" s="4"/>
      <c r="BH146" s="4">
        <f t="shared" ca="1" si="140"/>
        <v>126.5</v>
      </c>
      <c r="BI146">
        <f t="shared" ca="1" si="41"/>
        <v>72</v>
      </c>
      <c r="BJ146">
        <f t="shared" ca="1" si="42"/>
        <v>72</v>
      </c>
    </row>
    <row r="147" spans="1:62" x14ac:dyDescent="0.25">
      <c r="A147">
        <f>A8</f>
        <v>1947</v>
      </c>
      <c r="B147">
        <f t="shared" ref="B147:AR147" ca="1" si="213">B8</f>
        <v>73</v>
      </c>
      <c r="C147" s="4">
        <f t="shared" si="213"/>
        <v>0</v>
      </c>
      <c r="D147" s="4">
        <f t="shared" ca="1" si="213"/>
        <v>-0.5</v>
      </c>
      <c r="E147" s="4">
        <f t="shared" ca="1" si="213"/>
        <v>-1</v>
      </c>
      <c r="F147" s="4">
        <f t="shared" ca="1" si="213"/>
        <v>-1.5</v>
      </c>
      <c r="G147" s="4">
        <f t="shared" ca="1" si="213"/>
        <v>-2</v>
      </c>
      <c r="H147" s="4">
        <f t="shared" ca="1" si="213"/>
        <v>-2.5</v>
      </c>
      <c r="I147" s="4">
        <f t="shared" ca="1" si="213"/>
        <v>-3</v>
      </c>
      <c r="J147" s="4">
        <f t="shared" ca="1" si="213"/>
        <v>-3.5</v>
      </c>
      <c r="K147" s="4">
        <f t="shared" ca="1" si="213"/>
        <v>-4</v>
      </c>
      <c r="L147" s="4">
        <f t="shared" ca="1" si="213"/>
        <v>-4.5</v>
      </c>
      <c r="M147" s="4">
        <f t="shared" ca="1" si="213"/>
        <v>-5</v>
      </c>
      <c r="N147" s="4">
        <f t="shared" ca="1" si="213"/>
        <v>-5.5</v>
      </c>
      <c r="O147" s="4">
        <f t="shared" ca="1" si="213"/>
        <v>-6</v>
      </c>
      <c r="P147" s="4">
        <f t="shared" ca="1" si="213"/>
        <v>-3.5</v>
      </c>
      <c r="Q147" s="4">
        <f t="shared" ca="1" si="213"/>
        <v>-7</v>
      </c>
      <c r="R147" s="4">
        <f t="shared" ca="1" si="213"/>
        <v>-6.9</v>
      </c>
      <c r="S147" s="4">
        <f t="shared" ca="1" si="213"/>
        <v>-6.8</v>
      </c>
      <c r="T147" s="4">
        <f t="shared" ca="1" si="213"/>
        <v>-5.6999999999999993</v>
      </c>
      <c r="U147" s="4">
        <f t="shared" ca="1" si="213"/>
        <v>-5.6</v>
      </c>
      <c r="V147" s="4">
        <f t="shared" ca="1" si="213"/>
        <v>-5.5</v>
      </c>
      <c r="W147" s="4">
        <f t="shared" ca="1" si="213"/>
        <v>-6.4</v>
      </c>
      <c r="X147" s="4">
        <f t="shared" ca="1" si="213"/>
        <v>-6.3</v>
      </c>
      <c r="Y147" s="4">
        <f t="shared" ca="1" si="213"/>
        <v>-6.2</v>
      </c>
      <c r="Z147" s="4">
        <f t="shared" ca="1" si="213"/>
        <v>-6.1</v>
      </c>
      <c r="AA147" s="4">
        <f t="shared" ca="1" si="213"/>
        <v>-6</v>
      </c>
      <c r="AB147" s="4">
        <f t="shared" ca="1" si="213"/>
        <v>-2.0000000000000036</v>
      </c>
      <c r="AC147" s="4">
        <f t="shared" ca="1" si="213"/>
        <v>-6</v>
      </c>
      <c r="AD147" s="4">
        <f t="shared" ca="1" si="213"/>
        <v>-6</v>
      </c>
      <c r="AE147" s="4">
        <f t="shared" ca="1" si="213"/>
        <v>-6</v>
      </c>
      <c r="AF147" s="4">
        <f t="shared" ca="1" si="213"/>
        <v>-6</v>
      </c>
      <c r="AG147" s="4">
        <f t="shared" ca="1" si="213"/>
        <v>-6</v>
      </c>
      <c r="AH147" s="4">
        <f t="shared" ca="1" si="213"/>
        <v>93.999999999999943</v>
      </c>
      <c r="AI147" s="4">
        <f t="shared" ca="1" si="213"/>
        <v>-3.5527136788005009E-15</v>
      </c>
      <c r="AJ147" s="4">
        <f t="shared" ca="1" si="213"/>
        <v>-1.0000000000000036</v>
      </c>
      <c r="AK147" s="4">
        <f t="shared" ca="1" si="213"/>
        <v>-2.0000000000000036</v>
      </c>
      <c r="AL147" s="4">
        <f t="shared" ca="1" si="213"/>
        <v>-2.9999999999999991</v>
      </c>
      <c r="AM147" s="4">
        <f t="shared" ca="1" si="213"/>
        <v>-3.9999999999999991</v>
      </c>
      <c r="AN147" s="4">
        <f t="shared" ca="1" si="213"/>
        <v>-4.9999999999999991</v>
      </c>
      <c r="AO147" s="4">
        <f t="shared" ca="1" si="213"/>
        <v>-6</v>
      </c>
      <c r="AP147" s="4">
        <f t="shared" ca="1" si="213"/>
        <v>-6</v>
      </c>
      <c r="AQ147" s="4">
        <f t="shared" ca="1" si="213"/>
        <v>-6</v>
      </c>
      <c r="AR147" s="4">
        <f t="shared" ca="1" si="213"/>
        <v>-1.0000000000000036</v>
      </c>
      <c r="AS147" s="4">
        <f t="shared" ref="AS147:AU147" ca="1" si="214">AS8</f>
        <v>-6</v>
      </c>
      <c r="AT147" s="4">
        <f t="shared" ca="1" si="214"/>
        <v>-6</v>
      </c>
      <c r="AU147" s="4">
        <f t="shared" ca="1" si="214"/>
        <v>-6</v>
      </c>
      <c r="AV147" s="4">
        <f t="shared" ref="AV147:BE147" ca="1" si="215">AV8</f>
        <v>-6</v>
      </c>
      <c r="AW147" s="4">
        <f t="shared" ca="1" si="215"/>
        <v>-6</v>
      </c>
      <c r="AX147" s="4">
        <f t="shared" ca="1" si="215"/>
        <v>-6</v>
      </c>
      <c r="AY147" s="4">
        <f t="shared" ca="1" si="215"/>
        <v>-1.0000000000000036</v>
      </c>
      <c r="AZ147" s="4">
        <f t="shared" ca="1" si="215"/>
        <v>-4.9999999999999991</v>
      </c>
      <c r="BA147" s="4">
        <f t="shared" ca="1" si="215"/>
        <v>-6</v>
      </c>
      <c r="BB147" s="4">
        <f t="shared" ca="1" si="215"/>
        <v>-6</v>
      </c>
      <c r="BC147" s="4">
        <f t="shared" ca="1" si="215"/>
        <v>-6</v>
      </c>
      <c r="BD147" s="4">
        <f t="shared" ca="1" si="215"/>
        <v>-6</v>
      </c>
      <c r="BE147" s="4">
        <f t="shared" ca="1" si="215"/>
        <v>-6</v>
      </c>
      <c r="BF147" s="4">
        <f t="shared" ca="1" si="46"/>
        <v>149</v>
      </c>
      <c r="BG147" s="4"/>
      <c r="BH147" s="4">
        <f t="shared" ca="1" si="140"/>
        <v>124</v>
      </c>
      <c r="BI147">
        <f t="shared" ca="1" si="41"/>
        <v>73</v>
      </c>
      <c r="BJ147">
        <f t="shared" ca="1" si="42"/>
        <v>73</v>
      </c>
    </row>
    <row r="148" spans="1:62" x14ac:dyDescent="0.25">
      <c r="A148">
        <f>A7</f>
        <v>1946</v>
      </c>
      <c r="B148">
        <f t="shared" ref="B148:AR148" ca="1" si="216">B7</f>
        <v>74</v>
      </c>
      <c r="C148" s="4">
        <f t="shared" si="216"/>
        <v>0</v>
      </c>
      <c r="D148" s="4">
        <f t="shared" ca="1" si="216"/>
        <v>-0.5</v>
      </c>
      <c r="E148" s="4">
        <f t="shared" ca="1" si="216"/>
        <v>-1</v>
      </c>
      <c r="F148" s="4">
        <f t="shared" ca="1" si="216"/>
        <v>-1.5</v>
      </c>
      <c r="G148" s="4">
        <f t="shared" ca="1" si="216"/>
        <v>-2</v>
      </c>
      <c r="H148" s="4">
        <f t="shared" ca="1" si="216"/>
        <v>-2.5</v>
      </c>
      <c r="I148" s="4">
        <f t="shared" ca="1" si="216"/>
        <v>-3</v>
      </c>
      <c r="J148" s="4">
        <f t="shared" ca="1" si="216"/>
        <v>-3.5</v>
      </c>
      <c r="K148" s="4">
        <f t="shared" ca="1" si="216"/>
        <v>-4</v>
      </c>
      <c r="L148" s="4">
        <f t="shared" ca="1" si="216"/>
        <v>-4.5</v>
      </c>
      <c r="M148" s="4">
        <f t="shared" ca="1" si="216"/>
        <v>-5</v>
      </c>
      <c r="N148" s="4">
        <f t="shared" ca="1" si="216"/>
        <v>-5.5</v>
      </c>
      <c r="O148" s="4">
        <f t="shared" ca="1" si="216"/>
        <v>-6</v>
      </c>
      <c r="P148" s="4">
        <f t="shared" ca="1" si="216"/>
        <v>-6.5</v>
      </c>
      <c r="Q148" s="4">
        <f t="shared" ca="1" si="216"/>
        <v>-4</v>
      </c>
      <c r="R148" s="4">
        <f t="shared" ca="1" si="216"/>
        <v>-7.5</v>
      </c>
      <c r="S148" s="4">
        <f t="shared" ca="1" si="216"/>
        <v>-7.4</v>
      </c>
      <c r="T148" s="4">
        <f t="shared" ca="1" si="216"/>
        <v>-7.3</v>
      </c>
      <c r="U148" s="4">
        <f t="shared" ca="1" si="216"/>
        <v>-6.1999999999999993</v>
      </c>
      <c r="V148" s="4">
        <f t="shared" ca="1" si="216"/>
        <v>-6.1</v>
      </c>
      <c r="W148" s="4">
        <f t="shared" ca="1" si="216"/>
        <v>-6</v>
      </c>
      <c r="X148" s="4">
        <f t="shared" ca="1" si="216"/>
        <v>-6.9</v>
      </c>
      <c r="Y148" s="4">
        <f t="shared" ca="1" si="216"/>
        <v>-6.8</v>
      </c>
      <c r="Z148" s="4">
        <f t="shared" ca="1" si="216"/>
        <v>-6.7</v>
      </c>
      <c r="AA148" s="4">
        <f t="shared" ca="1" si="216"/>
        <v>-6.6</v>
      </c>
      <c r="AB148" s="4">
        <f t="shared" ca="1" si="216"/>
        <v>-6.5</v>
      </c>
      <c r="AC148" s="4">
        <f t="shared" ca="1" si="216"/>
        <v>-2.5000000000000036</v>
      </c>
      <c r="AD148" s="4">
        <f t="shared" ca="1" si="216"/>
        <v>-6.5</v>
      </c>
      <c r="AE148" s="4">
        <f t="shared" ca="1" si="216"/>
        <v>-6.5</v>
      </c>
      <c r="AF148" s="4">
        <f t="shared" ca="1" si="216"/>
        <v>-6.5</v>
      </c>
      <c r="AG148" s="4">
        <f t="shared" ca="1" si="216"/>
        <v>-6.5</v>
      </c>
      <c r="AH148" s="4">
        <f t="shared" ca="1" si="216"/>
        <v>-6.5</v>
      </c>
      <c r="AI148" s="4">
        <f t="shared" ca="1" si="216"/>
        <v>93.499999999999943</v>
      </c>
      <c r="AJ148" s="4">
        <f t="shared" ca="1" si="216"/>
        <v>-0.50000000000000355</v>
      </c>
      <c r="AK148" s="4">
        <f t="shared" ca="1" si="216"/>
        <v>-1.5000000000000036</v>
      </c>
      <c r="AL148" s="4">
        <f t="shared" ca="1" si="216"/>
        <v>-2.5000000000000036</v>
      </c>
      <c r="AM148" s="4">
        <f t="shared" ca="1" si="216"/>
        <v>-3.4999999999999991</v>
      </c>
      <c r="AN148" s="4">
        <f t="shared" ca="1" si="216"/>
        <v>-4.4999999999999991</v>
      </c>
      <c r="AO148" s="4">
        <f t="shared" ca="1" si="216"/>
        <v>-5.4999999999999991</v>
      </c>
      <c r="AP148" s="4">
        <f t="shared" ca="1" si="216"/>
        <v>-6.5</v>
      </c>
      <c r="AQ148" s="4">
        <f t="shared" ca="1" si="216"/>
        <v>-6.5</v>
      </c>
      <c r="AR148" s="4">
        <f t="shared" ca="1" si="216"/>
        <v>-6.5</v>
      </c>
      <c r="AS148" s="4">
        <f t="shared" ref="AS148:AU148" ca="1" si="217">AS7</f>
        <v>-1.5000000000000036</v>
      </c>
      <c r="AT148" s="4">
        <f t="shared" ca="1" si="217"/>
        <v>-6.5</v>
      </c>
      <c r="AU148" s="4">
        <f t="shared" ca="1" si="217"/>
        <v>-6.5</v>
      </c>
      <c r="AV148" s="4">
        <f t="shared" ref="AV148:BE148" ca="1" si="218">AV7</f>
        <v>-6.5</v>
      </c>
      <c r="AW148" s="4">
        <f t="shared" ca="1" si="218"/>
        <v>-6.5</v>
      </c>
      <c r="AX148" s="4">
        <f t="shared" ca="1" si="218"/>
        <v>-6.5</v>
      </c>
      <c r="AY148" s="4">
        <f t="shared" ca="1" si="218"/>
        <v>-6.5</v>
      </c>
      <c r="AZ148" s="4">
        <f t="shared" ca="1" si="218"/>
        <v>-1.5000000000000036</v>
      </c>
      <c r="BA148" s="4">
        <f t="shared" ca="1" si="218"/>
        <v>-5.4999999999999991</v>
      </c>
      <c r="BB148" s="4">
        <f t="shared" ca="1" si="218"/>
        <v>-6.5</v>
      </c>
      <c r="BC148" s="4">
        <f t="shared" ca="1" si="218"/>
        <v>-6.5</v>
      </c>
      <c r="BD148" s="4">
        <f t="shared" ca="1" si="218"/>
        <v>-6.5</v>
      </c>
      <c r="BE148" s="4">
        <f t="shared" ca="1" si="218"/>
        <v>-6.5</v>
      </c>
      <c r="BF148" s="4">
        <f t="shared" ca="1" si="46"/>
        <v>149</v>
      </c>
      <c r="BG148" s="4"/>
      <c r="BH148" s="4">
        <f t="shared" ca="1" si="140"/>
        <v>121.5</v>
      </c>
      <c r="BI148">
        <f t="shared" ca="1" si="41"/>
        <v>74</v>
      </c>
      <c r="BJ148">
        <f t="shared" ca="1" si="42"/>
        <v>74</v>
      </c>
    </row>
    <row r="149" spans="1:62" x14ac:dyDescent="0.25">
      <c r="A149">
        <f>A6</f>
        <v>1945</v>
      </c>
      <c r="B149">
        <f t="shared" ref="B149:AR149" ca="1" si="219">B6</f>
        <v>75</v>
      </c>
      <c r="C149" s="4">
        <f t="shared" si="219"/>
        <v>0</v>
      </c>
      <c r="D149" s="4">
        <f t="shared" ca="1" si="219"/>
        <v>-0.5</v>
      </c>
      <c r="E149" s="4">
        <f t="shared" ca="1" si="219"/>
        <v>-1</v>
      </c>
      <c r="F149" s="4">
        <f t="shared" ca="1" si="219"/>
        <v>-1.5</v>
      </c>
      <c r="G149" s="4">
        <f t="shared" ca="1" si="219"/>
        <v>-2</v>
      </c>
      <c r="H149" s="4">
        <f t="shared" ca="1" si="219"/>
        <v>-2.5</v>
      </c>
      <c r="I149" s="4">
        <f t="shared" ca="1" si="219"/>
        <v>-3</v>
      </c>
      <c r="J149" s="4">
        <f t="shared" ca="1" si="219"/>
        <v>-3.5</v>
      </c>
      <c r="K149" s="4">
        <f t="shared" ca="1" si="219"/>
        <v>-4</v>
      </c>
      <c r="L149" s="4">
        <f t="shared" ca="1" si="219"/>
        <v>-4.5</v>
      </c>
      <c r="M149" s="4">
        <f t="shared" ca="1" si="219"/>
        <v>-5</v>
      </c>
      <c r="N149" s="4">
        <f t="shared" ca="1" si="219"/>
        <v>-5.5</v>
      </c>
      <c r="O149" s="4">
        <f t="shared" ca="1" si="219"/>
        <v>-6</v>
      </c>
      <c r="P149" s="4">
        <f t="shared" ca="1" si="219"/>
        <v>-6.5</v>
      </c>
      <c r="Q149" s="4">
        <f t="shared" ca="1" si="219"/>
        <v>-7</v>
      </c>
      <c r="R149" s="4">
        <f t="shared" ca="1" si="219"/>
        <v>-4.5</v>
      </c>
      <c r="S149" s="4">
        <f t="shared" ca="1" si="219"/>
        <v>-8</v>
      </c>
      <c r="T149" s="4">
        <f t="shared" ca="1" si="219"/>
        <v>-7.9</v>
      </c>
      <c r="U149" s="4">
        <f t="shared" ca="1" si="219"/>
        <v>-7.8</v>
      </c>
      <c r="V149" s="4">
        <f t="shared" ca="1" si="219"/>
        <v>-6.6999999999999993</v>
      </c>
      <c r="W149" s="4">
        <f t="shared" ca="1" si="219"/>
        <v>-6.6</v>
      </c>
      <c r="X149" s="4">
        <f t="shared" ca="1" si="219"/>
        <v>-6.5</v>
      </c>
      <c r="Y149" s="4">
        <f t="shared" ca="1" si="219"/>
        <v>-7.4</v>
      </c>
      <c r="Z149" s="4">
        <f t="shared" ca="1" si="219"/>
        <v>-7.3</v>
      </c>
      <c r="AA149" s="4">
        <f t="shared" ca="1" si="219"/>
        <v>-7.2</v>
      </c>
      <c r="AB149" s="4">
        <f t="shared" ca="1" si="219"/>
        <v>-7.1</v>
      </c>
      <c r="AC149" s="4">
        <f t="shared" ca="1" si="219"/>
        <v>-7</v>
      </c>
      <c r="AD149" s="4">
        <f t="shared" ca="1" si="219"/>
        <v>-3.0000000000000036</v>
      </c>
      <c r="AE149" s="4">
        <f t="shared" ca="1" si="219"/>
        <v>-7</v>
      </c>
      <c r="AF149" s="4">
        <f t="shared" ca="1" si="219"/>
        <v>-7</v>
      </c>
      <c r="AG149" s="4">
        <f t="shared" ca="1" si="219"/>
        <v>-7</v>
      </c>
      <c r="AH149" s="4">
        <f t="shared" ca="1" si="219"/>
        <v>-7</v>
      </c>
      <c r="AI149" s="4">
        <f t="shared" ca="1" si="219"/>
        <v>-7</v>
      </c>
      <c r="AJ149" s="4">
        <f t="shared" ca="1" si="219"/>
        <v>92.999999999999943</v>
      </c>
      <c r="AK149" s="4">
        <f t="shared" ca="1" si="219"/>
        <v>-1.0000000000000036</v>
      </c>
      <c r="AL149" s="4">
        <f t="shared" ca="1" si="219"/>
        <v>-2.0000000000000036</v>
      </c>
      <c r="AM149" s="4">
        <f t="shared" ca="1" si="219"/>
        <v>-3.0000000000000036</v>
      </c>
      <c r="AN149" s="4">
        <f t="shared" ca="1" si="219"/>
        <v>-3.9999999999999991</v>
      </c>
      <c r="AO149" s="4">
        <f t="shared" ca="1" si="219"/>
        <v>-4.9999999999999991</v>
      </c>
      <c r="AP149" s="4">
        <f t="shared" ca="1" si="219"/>
        <v>-5.9999999999999991</v>
      </c>
      <c r="AQ149" s="4">
        <f t="shared" ca="1" si="219"/>
        <v>-7</v>
      </c>
      <c r="AR149" s="4">
        <f t="shared" ca="1" si="219"/>
        <v>-7</v>
      </c>
      <c r="AS149" s="4">
        <f t="shared" ref="AS149:AU149" ca="1" si="220">AS6</f>
        <v>-7</v>
      </c>
      <c r="AT149" s="4">
        <f t="shared" ca="1" si="220"/>
        <v>-2.0000000000000036</v>
      </c>
      <c r="AU149" s="4">
        <f t="shared" ca="1" si="220"/>
        <v>-7</v>
      </c>
      <c r="AV149" s="4">
        <f t="shared" ref="AV149:BE149" ca="1" si="221">AV6</f>
        <v>-7</v>
      </c>
      <c r="AW149" s="4">
        <f t="shared" ca="1" si="221"/>
        <v>-7</v>
      </c>
      <c r="AX149" s="4">
        <f t="shared" ca="1" si="221"/>
        <v>-7</v>
      </c>
      <c r="AY149" s="4">
        <f t="shared" ca="1" si="221"/>
        <v>-7</v>
      </c>
      <c r="AZ149" s="4">
        <f t="shared" ca="1" si="221"/>
        <v>-7</v>
      </c>
      <c r="BA149" s="4">
        <f t="shared" ca="1" si="221"/>
        <v>-2.0000000000000036</v>
      </c>
      <c r="BB149" s="4">
        <f t="shared" ca="1" si="221"/>
        <v>-5.9999999999999991</v>
      </c>
      <c r="BC149" s="4">
        <f t="shared" ca="1" si="221"/>
        <v>-7</v>
      </c>
      <c r="BD149" s="4">
        <f t="shared" ca="1" si="221"/>
        <v>-7</v>
      </c>
      <c r="BE149" s="4">
        <f t="shared" ca="1" si="221"/>
        <v>-7</v>
      </c>
      <c r="BF149" s="4">
        <f t="shared" ca="1" si="46"/>
        <v>149</v>
      </c>
      <c r="BG149" s="4"/>
      <c r="BH149" s="4">
        <f t="shared" ca="1" si="140"/>
        <v>119</v>
      </c>
      <c r="BI149">
        <f t="shared" ca="1" si="41"/>
        <v>75</v>
      </c>
      <c r="BJ149">
        <f t="shared" ca="1" si="42"/>
        <v>75</v>
      </c>
    </row>
    <row r="150" spans="1:62" x14ac:dyDescent="0.25">
      <c r="A150">
        <f>A5</f>
        <v>1944</v>
      </c>
      <c r="B150">
        <f t="shared" ref="B150:AR150" ca="1" si="222">B5</f>
        <v>76</v>
      </c>
      <c r="C150" s="4">
        <f t="shared" si="222"/>
        <v>0</v>
      </c>
      <c r="D150" s="4">
        <f t="shared" ca="1" si="222"/>
        <v>-0.5</v>
      </c>
      <c r="E150" s="4">
        <f t="shared" ca="1" si="222"/>
        <v>-1</v>
      </c>
      <c r="F150" s="4">
        <f t="shared" ca="1" si="222"/>
        <v>-1.5</v>
      </c>
      <c r="G150" s="4">
        <f t="shared" ca="1" si="222"/>
        <v>-2</v>
      </c>
      <c r="H150" s="4">
        <f t="shared" ca="1" si="222"/>
        <v>-2.5</v>
      </c>
      <c r="I150" s="4">
        <f t="shared" ca="1" si="222"/>
        <v>-3</v>
      </c>
      <c r="J150" s="4">
        <f t="shared" ca="1" si="222"/>
        <v>-3.5</v>
      </c>
      <c r="K150" s="4">
        <f t="shared" ca="1" si="222"/>
        <v>-4</v>
      </c>
      <c r="L150" s="4">
        <f t="shared" ca="1" si="222"/>
        <v>-4.5</v>
      </c>
      <c r="M150" s="4">
        <f t="shared" ca="1" si="222"/>
        <v>-5</v>
      </c>
      <c r="N150" s="4">
        <f t="shared" ca="1" si="222"/>
        <v>-5.5</v>
      </c>
      <c r="O150" s="4">
        <f t="shared" ca="1" si="222"/>
        <v>-6</v>
      </c>
      <c r="P150" s="4">
        <f t="shared" ca="1" si="222"/>
        <v>-6.5</v>
      </c>
      <c r="Q150" s="4">
        <f t="shared" ca="1" si="222"/>
        <v>-7</v>
      </c>
      <c r="R150" s="4">
        <f t="shared" ca="1" si="222"/>
        <v>-7.5</v>
      </c>
      <c r="S150" s="4">
        <f t="shared" ca="1" si="222"/>
        <v>-5</v>
      </c>
      <c r="T150" s="4">
        <f t="shared" ca="1" si="222"/>
        <v>-8.5</v>
      </c>
      <c r="U150" s="4">
        <f t="shared" ca="1" si="222"/>
        <v>-8.4</v>
      </c>
      <c r="V150" s="4">
        <f t="shared" ca="1" si="222"/>
        <v>-8.3000000000000007</v>
      </c>
      <c r="W150" s="4">
        <f t="shared" ca="1" si="222"/>
        <v>-7.1999999999999993</v>
      </c>
      <c r="X150" s="4">
        <f t="shared" ca="1" si="222"/>
        <v>-7.1</v>
      </c>
      <c r="Y150" s="4">
        <f t="shared" ca="1" si="222"/>
        <v>-7</v>
      </c>
      <c r="Z150" s="4">
        <f t="shared" ca="1" si="222"/>
        <v>-7.9</v>
      </c>
      <c r="AA150" s="4">
        <f t="shared" ca="1" si="222"/>
        <v>-7.8</v>
      </c>
      <c r="AB150" s="4">
        <f t="shared" ca="1" si="222"/>
        <v>-7.7</v>
      </c>
      <c r="AC150" s="4">
        <f t="shared" ca="1" si="222"/>
        <v>-7.6</v>
      </c>
      <c r="AD150" s="4">
        <f t="shared" ca="1" si="222"/>
        <v>-7.5</v>
      </c>
      <c r="AE150" s="4">
        <f t="shared" ca="1" si="222"/>
        <v>-3.5000000000000036</v>
      </c>
      <c r="AF150" s="4">
        <f t="shared" ca="1" si="222"/>
        <v>-7.5</v>
      </c>
      <c r="AG150" s="4">
        <f t="shared" ca="1" si="222"/>
        <v>-7.5</v>
      </c>
      <c r="AH150" s="4">
        <f t="shared" ca="1" si="222"/>
        <v>-7.5</v>
      </c>
      <c r="AI150" s="4">
        <f t="shared" ca="1" si="222"/>
        <v>-7.5</v>
      </c>
      <c r="AJ150" s="4">
        <f t="shared" ca="1" si="222"/>
        <v>-7.5</v>
      </c>
      <c r="AK150" s="4">
        <f t="shared" ca="1" si="222"/>
        <v>92.499999999999943</v>
      </c>
      <c r="AL150" s="4">
        <f t="shared" ca="1" si="222"/>
        <v>-1.5000000000000036</v>
      </c>
      <c r="AM150" s="4">
        <f t="shared" ca="1" si="222"/>
        <v>-2.5000000000000036</v>
      </c>
      <c r="AN150" s="4">
        <f t="shared" ca="1" si="222"/>
        <v>-3.5000000000000036</v>
      </c>
      <c r="AO150" s="4">
        <f t="shared" ca="1" si="222"/>
        <v>-4.4999999999999991</v>
      </c>
      <c r="AP150" s="4">
        <f t="shared" ca="1" si="222"/>
        <v>-5.4999999999999991</v>
      </c>
      <c r="AQ150" s="4">
        <f t="shared" ca="1" si="222"/>
        <v>-6.4999999999999991</v>
      </c>
      <c r="AR150" s="4">
        <f t="shared" ca="1" si="222"/>
        <v>-7.5</v>
      </c>
      <c r="AS150" s="4">
        <f t="shared" ref="AS150:AU150" ca="1" si="223">AS5</f>
        <v>-7.5</v>
      </c>
      <c r="AT150" s="4">
        <f t="shared" ca="1" si="223"/>
        <v>-7.5</v>
      </c>
      <c r="AU150" s="4">
        <f t="shared" ca="1" si="223"/>
        <v>-2.5000000000000036</v>
      </c>
      <c r="AV150" s="4">
        <f t="shared" ref="AV150:BE150" ca="1" si="224">AV5</f>
        <v>-7.5</v>
      </c>
      <c r="AW150" s="4">
        <f t="shared" ca="1" si="224"/>
        <v>-7.5</v>
      </c>
      <c r="AX150" s="4">
        <f t="shared" ca="1" si="224"/>
        <v>-7.5</v>
      </c>
      <c r="AY150" s="4">
        <f t="shared" ca="1" si="224"/>
        <v>-7.5</v>
      </c>
      <c r="AZ150" s="4">
        <f t="shared" ca="1" si="224"/>
        <v>-7.5</v>
      </c>
      <c r="BA150" s="4">
        <f t="shared" ca="1" si="224"/>
        <v>-7.5</v>
      </c>
      <c r="BB150" s="4">
        <f t="shared" ca="1" si="224"/>
        <v>-2.5000000000000036</v>
      </c>
      <c r="BC150" s="4">
        <f t="shared" ca="1" si="224"/>
        <v>-6.4999999999999991</v>
      </c>
      <c r="BD150" s="4">
        <f t="shared" ca="1" si="224"/>
        <v>-7.5</v>
      </c>
      <c r="BE150" s="4">
        <f t="shared" ca="1" si="224"/>
        <v>-7.5</v>
      </c>
      <c r="BF150" s="4">
        <f t="shared" ca="1" si="46"/>
        <v>149</v>
      </c>
      <c r="BG150" s="4"/>
      <c r="BH150" s="4">
        <f t="shared" ca="1" si="140"/>
        <v>116.5</v>
      </c>
      <c r="BI150">
        <f t="shared" ca="1" si="41"/>
        <v>76</v>
      </c>
      <c r="BJ150">
        <f t="shared" ca="1" si="42"/>
        <v>76</v>
      </c>
    </row>
    <row r="151" spans="1:62" x14ac:dyDescent="0.25">
      <c r="A151">
        <f>A4</f>
        <v>1943</v>
      </c>
      <c r="B151">
        <f t="shared" ref="B151:AR151" ca="1" si="225">B4</f>
        <v>77</v>
      </c>
      <c r="C151" s="4">
        <f t="shared" si="225"/>
        <v>0</v>
      </c>
      <c r="D151" s="4">
        <f t="shared" ca="1" si="225"/>
        <v>-0.5</v>
      </c>
      <c r="E151" s="4">
        <f t="shared" ca="1" si="225"/>
        <v>-1</v>
      </c>
      <c r="F151" s="4">
        <f t="shared" ca="1" si="225"/>
        <v>-1.5</v>
      </c>
      <c r="G151" s="4">
        <f t="shared" ca="1" si="225"/>
        <v>-2</v>
      </c>
      <c r="H151" s="4">
        <f t="shared" ca="1" si="225"/>
        <v>-2.5</v>
      </c>
      <c r="I151" s="4">
        <f t="shared" ca="1" si="225"/>
        <v>-3</v>
      </c>
      <c r="J151" s="4">
        <f t="shared" ca="1" si="225"/>
        <v>-3.5</v>
      </c>
      <c r="K151" s="4">
        <f t="shared" ca="1" si="225"/>
        <v>-4</v>
      </c>
      <c r="L151" s="4">
        <f t="shared" ca="1" si="225"/>
        <v>-4.5</v>
      </c>
      <c r="M151" s="4">
        <f t="shared" ca="1" si="225"/>
        <v>-5</v>
      </c>
      <c r="N151" s="4">
        <f t="shared" ca="1" si="225"/>
        <v>-5.5</v>
      </c>
      <c r="O151" s="4">
        <f t="shared" ca="1" si="225"/>
        <v>-6</v>
      </c>
      <c r="P151" s="4">
        <f t="shared" ca="1" si="225"/>
        <v>-6.5</v>
      </c>
      <c r="Q151" s="4">
        <f t="shared" ca="1" si="225"/>
        <v>-7</v>
      </c>
      <c r="R151" s="4">
        <f t="shared" ca="1" si="225"/>
        <v>-7.5</v>
      </c>
      <c r="S151" s="4">
        <f t="shared" ca="1" si="225"/>
        <v>-8</v>
      </c>
      <c r="T151" s="4">
        <f t="shared" ca="1" si="225"/>
        <v>-5.5</v>
      </c>
      <c r="U151" s="4">
        <f t="shared" ca="1" si="225"/>
        <v>-9</v>
      </c>
      <c r="V151" s="4">
        <f t="shared" ca="1" si="225"/>
        <v>-8.9</v>
      </c>
      <c r="W151" s="4">
        <f t="shared" ca="1" si="225"/>
        <v>-8.8000000000000007</v>
      </c>
      <c r="X151" s="4">
        <f t="shared" ca="1" si="225"/>
        <v>-7.6999999999999993</v>
      </c>
      <c r="Y151" s="4">
        <f t="shared" ca="1" si="225"/>
        <v>-7.6</v>
      </c>
      <c r="Z151" s="4">
        <f t="shared" ca="1" si="225"/>
        <v>-7.5</v>
      </c>
      <c r="AA151" s="4">
        <f t="shared" ca="1" si="225"/>
        <v>-8.4</v>
      </c>
      <c r="AB151" s="4">
        <f t="shared" ca="1" si="225"/>
        <v>-8.3000000000000007</v>
      </c>
      <c r="AC151" s="4">
        <f t="shared" ca="1" si="225"/>
        <v>-8.1999999999999993</v>
      </c>
      <c r="AD151" s="4">
        <f t="shared" ca="1" si="225"/>
        <v>-8.1</v>
      </c>
      <c r="AE151" s="4">
        <f t="shared" ca="1" si="225"/>
        <v>-8</v>
      </c>
      <c r="AF151" s="4">
        <f t="shared" ca="1" si="225"/>
        <v>-4.0000000000000036</v>
      </c>
      <c r="AG151" s="4">
        <f t="shared" ca="1" si="225"/>
        <v>-8</v>
      </c>
      <c r="AH151" s="4">
        <f t="shared" ca="1" si="225"/>
        <v>-8</v>
      </c>
      <c r="AI151" s="4">
        <f t="shared" ca="1" si="225"/>
        <v>-8</v>
      </c>
      <c r="AJ151" s="4">
        <f t="shared" ca="1" si="225"/>
        <v>-8</v>
      </c>
      <c r="AK151" s="4">
        <f t="shared" ca="1" si="225"/>
        <v>-8</v>
      </c>
      <c r="AL151" s="4">
        <f t="shared" ca="1" si="225"/>
        <v>91.999999999999943</v>
      </c>
      <c r="AM151" s="4">
        <f t="shared" ca="1" si="225"/>
        <v>-2.0000000000000036</v>
      </c>
      <c r="AN151" s="4">
        <f t="shared" ca="1" si="225"/>
        <v>-3.0000000000000036</v>
      </c>
      <c r="AO151" s="4">
        <f t="shared" ca="1" si="225"/>
        <v>-4.0000000000000036</v>
      </c>
      <c r="AP151" s="4">
        <f t="shared" ca="1" si="225"/>
        <v>-4.9999999999999991</v>
      </c>
      <c r="AQ151" s="4">
        <f t="shared" ca="1" si="225"/>
        <v>-5.9999999999999991</v>
      </c>
      <c r="AR151" s="4">
        <f t="shared" ca="1" si="225"/>
        <v>-6.9999999999999991</v>
      </c>
      <c r="AS151" s="4">
        <f t="shared" ref="AS151:AU151" ca="1" si="226">AS4</f>
        <v>-8</v>
      </c>
      <c r="AT151" s="4">
        <f t="shared" ca="1" si="226"/>
        <v>-8</v>
      </c>
      <c r="AU151" s="4">
        <f t="shared" ca="1" si="226"/>
        <v>-8</v>
      </c>
      <c r="AV151" s="4">
        <f t="shared" ref="AV151:BE151" ca="1" si="227">AV4</f>
        <v>-3.0000000000000036</v>
      </c>
      <c r="AW151" s="4">
        <f t="shared" ca="1" si="227"/>
        <v>-8</v>
      </c>
      <c r="AX151" s="4">
        <f t="shared" ca="1" si="227"/>
        <v>-8</v>
      </c>
      <c r="AY151" s="4">
        <f t="shared" ca="1" si="227"/>
        <v>-8</v>
      </c>
      <c r="AZ151" s="4">
        <f t="shared" ca="1" si="227"/>
        <v>-8</v>
      </c>
      <c r="BA151" s="4">
        <f t="shared" ca="1" si="227"/>
        <v>-8</v>
      </c>
      <c r="BB151" s="4">
        <f t="shared" ca="1" si="227"/>
        <v>-8</v>
      </c>
      <c r="BC151" s="4">
        <f t="shared" ca="1" si="227"/>
        <v>-3.0000000000000036</v>
      </c>
      <c r="BD151" s="4">
        <f t="shared" ca="1" si="227"/>
        <v>-6.9999999999999991</v>
      </c>
      <c r="BE151" s="4">
        <f t="shared" ca="1" si="227"/>
        <v>-8</v>
      </c>
      <c r="BF151" s="4">
        <f t="shared" ca="1" si="46"/>
        <v>149</v>
      </c>
      <c r="BG151" s="4"/>
      <c r="BH151" s="4">
        <f t="shared" ca="1" si="140"/>
        <v>114</v>
      </c>
      <c r="BI151">
        <f t="shared" ca="1" si="41"/>
        <v>77</v>
      </c>
      <c r="BJ151">
        <f t="shared" ca="1" si="42"/>
        <v>77</v>
      </c>
    </row>
    <row r="152" spans="1:62" x14ac:dyDescent="0.25">
      <c r="A152">
        <f>A3</f>
        <v>1942</v>
      </c>
      <c r="B152">
        <f t="shared" ref="B152:AR152" ca="1" si="228">B3</f>
        <v>78</v>
      </c>
      <c r="C152" s="4">
        <f t="shared" si="228"/>
        <v>0</v>
      </c>
      <c r="D152" s="4">
        <f t="shared" ca="1" si="228"/>
        <v>-0.5</v>
      </c>
      <c r="E152" s="4">
        <f t="shared" ca="1" si="228"/>
        <v>-1</v>
      </c>
      <c r="F152" s="4">
        <f t="shared" ca="1" si="228"/>
        <v>-1.5</v>
      </c>
      <c r="G152" s="4">
        <f t="shared" ca="1" si="228"/>
        <v>-2</v>
      </c>
      <c r="H152" s="4">
        <f t="shared" ca="1" si="228"/>
        <v>-2.5</v>
      </c>
      <c r="I152" s="4">
        <f t="shared" ca="1" si="228"/>
        <v>-3</v>
      </c>
      <c r="J152" s="4">
        <f t="shared" ca="1" si="228"/>
        <v>-3.5</v>
      </c>
      <c r="K152" s="4">
        <f t="shared" ca="1" si="228"/>
        <v>-4</v>
      </c>
      <c r="L152" s="4">
        <f t="shared" ca="1" si="228"/>
        <v>-4.5</v>
      </c>
      <c r="M152" s="4">
        <f t="shared" ca="1" si="228"/>
        <v>-5</v>
      </c>
      <c r="N152" s="4">
        <f t="shared" ca="1" si="228"/>
        <v>-5.5</v>
      </c>
      <c r="O152" s="4">
        <f t="shared" ca="1" si="228"/>
        <v>-6</v>
      </c>
      <c r="P152" s="4">
        <f t="shared" ca="1" si="228"/>
        <v>-6.5</v>
      </c>
      <c r="Q152" s="4">
        <f t="shared" ca="1" si="228"/>
        <v>-7</v>
      </c>
      <c r="R152" s="4">
        <f t="shared" ca="1" si="228"/>
        <v>-7.5</v>
      </c>
      <c r="S152" s="4">
        <f t="shared" ca="1" si="228"/>
        <v>-8</v>
      </c>
      <c r="T152" s="4">
        <f t="shared" ca="1" si="228"/>
        <v>-8.5</v>
      </c>
      <c r="U152" s="4">
        <f t="shared" ca="1" si="228"/>
        <v>-6</v>
      </c>
      <c r="V152" s="4">
        <f t="shared" ca="1" si="228"/>
        <v>-9.5</v>
      </c>
      <c r="W152" s="4">
        <f t="shared" ca="1" si="228"/>
        <v>-9.4</v>
      </c>
      <c r="X152" s="4">
        <f t="shared" ca="1" si="228"/>
        <v>-9.3000000000000007</v>
      </c>
      <c r="Y152" s="4">
        <f t="shared" ca="1" si="228"/>
        <v>-8.1999999999999993</v>
      </c>
      <c r="Z152" s="4">
        <f t="shared" ca="1" si="228"/>
        <v>-8.1</v>
      </c>
      <c r="AA152" s="4">
        <f t="shared" ca="1" si="228"/>
        <v>-8</v>
      </c>
      <c r="AB152" s="4">
        <f t="shared" ca="1" si="228"/>
        <v>-8.9</v>
      </c>
      <c r="AC152" s="4">
        <f t="shared" ca="1" si="228"/>
        <v>-8.8000000000000007</v>
      </c>
      <c r="AD152" s="4">
        <f t="shared" ca="1" si="228"/>
        <v>-8.6999999999999993</v>
      </c>
      <c r="AE152" s="4">
        <f t="shared" ca="1" si="228"/>
        <v>-8.6</v>
      </c>
      <c r="AF152" s="4">
        <f t="shared" ca="1" si="228"/>
        <v>-8.5</v>
      </c>
      <c r="AG152" s="4">
        <f t="shared" ca="1" si="228"/>
        <v>-4.5000000000000036</v>
      </c>
      <c r="AH152" s="4">
        <f t="shared" ca="1" si="228"/>
        <v>-8.5</v>
      </c>
      <c r="AI152" s="4">
        <f t="shared" ca="1" si="228"/>
        <v>-8.5</v>
      </c>
      <c r="AJ152" s="4">
        <f t="shared" ca="1" si="228"/>
        <v>-8.5</v>
      </c>
      <c r="AK152" s="4">
        <f t="shared" ca="1" si="228"/>
        <v>-8.5</v>
      </c>
      <c r="AL152" s="4">
        <f t="shared" ca="1" si="228"/>
        <v>-8.5</v>
      </c>
      <c r="AM152" s="4">
        <f t="shared" ca="1" si="228"/>
        <v>91.499999999999943</v>
      </c>
      <c r="AN152" s="4">
        <f t="shared" ca="1" si="228"/>
        <v>-2.5000000000000036</v>
      </c>
      <c r="AO152" s="4">
        <f t="shared" ca="1" si="228"/>
        <v>-3.5000000000000036</v>
      </c>
      <c r="AP152" s="4">
        <f t="shared" ca="1" si="228"/>
        <v>-4.5000000000000036</v>
      </c>
      <c r="AQ152" s="4">
        <f t="shared" ca="1" si="228"/>
        <v>-5.4999999999999991</v>
      </c>
      <c r="AR152" s="4">
        <f t="shared" ca="1" si="228"/>
        <v>-6.4999999999999991</v>
      </c>
      <c r="AS152" s="4">
        <f t="shared" ref="AS152:AU152" ca="1" si="229">AS3</f>
        <v>-7.4999999999999991</v>
      </c>
      <c r="AT152" s="4">
        <f t="shared" ca="1" si="229"/>
        <v>-8.5</v>
      </c>
      <c r="AU152" s="4">
        <f t="shared" ca="1" si="229"/>
        <v>-8.5</v>
      </c>
      <c r="AV152" s="4">
        <f t="shared" ref="AV152:BE152" ca="1" si="230">AV3</f>
        <v>-8.5</v>
      </c>
      <c r="AW152" s="4">
        <f t="shared" ca="1" si="230"/>
        <v>-3.5000000000000036</v>
      </c>
      <c r="AX152" s="4">
        <f t="shared" ca="1" si="230"/>
        <v>-8.5</v>
      </c>
      <c r="AY152" s="4">
        <f t="shared" ca="1" si="230"/>
        <v>-8.5</v>
      </c>
      <c r="AZ152" s="4">
        <f t="shared" ca="1" si="230"/>
        <v>-8.5</v>
      </c>
      <c r="BA152" s="4">
        <f t="shared" ca="1" si="230"/>
        <v>-8.5</v>
      </c>
      <c r="BB152" s="4">
        <f t="shared" ca="1" si="230"/>
        <v>-8.5</v>
      </c>
      <c r="BC152" s="4">
        <f t="shared" ca="1" si="230"/>
        <v>-8.5</v>
      </c>
      <c r="BD152" s="4">
        <f t="shared" ca="1" si="230"/>
        <v>-3.5000000000000036</v>
      </c>
      <c r="BE152" s="4">
        <f t="shared" ca="1" si="230"/>
        <v>-7.4999999999999991</v>
      </c>
      <c r="BF152" s="4">
        <f t="shared" ca="1" si="46"/>
        <v>149</v>
      </c>
      <c r="BG152" s="4"/>
      <c r="BH152" s="4">
        <f t="shared" ca="1" si="140"/>
        <v>111.5</v>
      </c>
      <c r="BI152">
        <f t="shared" ca="1" si="41"/>
        <v>78</v>
      </c>
      <c r="BJ152">
        <f t="shared" ca="1" si="42"/>
        <v>78</v>
      </c>
    </row>
    <row r="155" spans="1:62" x14ac:dyDescent="0.25">
      <c r="A155" s="2" t="s">
        <v>25</v>
      </c>
      <c r="D155" s="23"/>
    </row>
    <row r="156" spans="1:62" x14ac:dyDescent="0.25">
      <c r="A156" s="2" t="s">
        <v>26</v>
      </c>
      <c r="B156" s="2" t="s">
        <v>27</v>
      </c>
      <c r="BH156" s="2" t="s">
        <v>28</v>
      </c>
      <c r="BI156" s="2"/>
    </row>
    <row r="157" spans="1:62" x14ac:dyDescent="0.25">
      <c r="A157">
        <v>15</v>
      </c>
      <c r="B157">
        <f>A157+4</f>
        <v>19</v>
      </c>
      <c r="C157" s="4">
        <f t="shared" ref="C157:L158" ca="1" si="231">MAX(C$68-SUMIF($B$3:$B$66,"&lt;"&amp;$A157,C$3:C$66)-SUMIF($B$3:$B$66,"&gt;"&amp;$B157,C$3:C$66),0)</f>
        <v>7</v>
      </c>
      <c r="D157" s="4">
        <f t="shared" ca="1" si="231"/>
        <v>7</v>
      </c>
      <c r="E157" s="4">
        <f t="shared" ca="1" si="231"/>
        <v>5</v>
      </c>
      <c r="F157" s="4">
        <f t="shared" ca="1" si="231"/>
        <v>5</v>
      </c>
      <c r="G157" s="4">
        <f t="shared" ca="1" si="231"/>
        <v>5</v>
      </c>
      <c r="H157" s="4">
        <f t="shared" ca="1" si="231"/>
        <v>0</v>
      </c>
      <c r="I157" s="4">
        <f t="shared" ca="1" si="231"/>
        <v>0</v>
      </c>
      <c r="J157" s="4">
        <f t="shared" ca="1" si="231"/>
        <v>0</v>
      </c>
      <c r="K157" s="4">
        <f t="shared" ca="1" si="231"/>
        <v>0</v>
      </c>
      <c r="L157" s="4">
        <f t="shared" ca="1" si="231"/>
        <v>0</v>
      </c>
      <c r="M157" s="4">
        <f t="shared" ref="M157:V158" ca="1" si="232">MAX(M$68-SUMIF($B$3:$B$66,"&lt;"&amp;$A157,M$3:M$66)-SUMIF($B$3:$B$66,"&gt;"&amp;$B157,M$3:M$66),0)</f>
        <v>0</v>
      </c>
      <c r="N157" s="4">
        <f t="shared" ca="1" si="232"/>
        <v>0</v>
      </c>
      <c r="O157" s="4">
        <f t="shared" ca="1" si="232"/>
        <v>0</v>
      </c>
      <c r="P157" s="4">
        <f t="shared" ca="1" si="232"/>
        <v>0</v>
      </c>
      <c r="Q157" s="4">
        <f t="shared" ca="1" si="232"/>
        <v>0</v>
      </c>
      <c r="R157" s="4">
        <f t="shared" ca="1" si="232"/>
        <v>0</v>
      </c>
      <c r="S157" s="4">
        <f t="shared" ca="1" si="232"/>
        <v>0</v>
      </c>
      <c r="T157" s="4">
        <f t="shared" ca="1" si="232"/>
        <v>0</v>
      </c>
      <c r="U157" s="4">
        <f t="shared" ca="1" si="232"/>
        <v>0</v>
      </c>
      <c r="V157" s="4">
        <f t="shared" ca="1" si="232"/>
        <v>0</v>
      </c>
      <c r="W157" s="4">
        <f t="shared" ref="W157:AF158" ca="1" si="233">MAX(W$68-SUMIF($B$3:$B$66,"&lt;"&amp;$A157,W$3:W$66)-SUMIF($B$3:$B$66,"&gt;"&amp;$B157,W$3:W$66),0)</f>
        <v>0</v>
      </c>
      <c r="X157" s="4">
        <f t="shared" ca="1" si="233"/>
        <v>0</v>
      </c>
      <c r="Y157" s="4">
        <f t="shared" ca="1" si="233"/>
        <v>0</v>
      </c>
      <c r="Z157" s="4">
        <f t="shared" ca="1" si="233"/>
        <v>0</v>
      </c>
      <c r="AA157" s="4">
        <f t="shared" ca="1" si="233"/>
        <v>0</v>
      </c>
      <c r="AB157" s="4">
        <f t="shared" ca="1" si="233"/>
        <v>0</v>
      </c>
      <c r="AC157" s="4">
        <f t="shared" ca="1" si="233"/>
        <v>0</v>
      </c>
      <c r="AD157" s="4">
        <f t="shared" ca="1" si="233"/>
        <v>0</v>
      </c>
      <c r="AE157" s="4">
        <f t="shared" ca="1" si="233"/>
        <v>0</v>
      </c>
      <c r="AF157" s="4">
        <f t="shared" ca="1" si="233"/>
        <v>0</v>
      </c>
      <c r="AG157" s="4">
        <f t="shared" ref="AG157:AV158" ca="1" si="234">MAX(AG$68-SUMIF($B$3:$B$66,"&lt;"&amp;$A157,AG$3:AG$66)-SUMIF($B$3:$B$66,"&gt;"&amp;$B157,AG$3:AG$66),0)</f>
        <v>0</v>
      </c>
      <c r="AH157" s="4">
        <f t="shared" ca="1" si="234"/>
        <v>0</v>
      </c>
      <c r="AI157" s="4">
        <f t="shared" ca="1" si="234"/>
        <v>0</v>
      </c>
      <c r="AJ157" s="4">
        <f t="shared" ca="1" si="234"/>
        <v>0</v>
      </c>
      <c r="AK157" s="4">
        <f t="shared" ca="1" si="234"/>
        <v>0</v>
      </c>
      <c r="AL157" s="4">
        <f t="shared" ca="1" si="234"/>
        <v>0</v>
      </c>
      <c r="AM157" s="4">
        <f t="shared" ca="1" si="234"/>
        <v>0</v>
      </c>
      <c r="AN157" s="4">
        <f t="shared" ca="1" si="234"/>
        <v>0</v>
      </c>
      <c r="AO157" s="4">
        <f t="shared" ca="1" si="234"/>
        <v>0</v>
      </c>
      <c r="AP157" s="4">
        <f t="shared" ca="1" si="234"/>
        <v>0</v>
      </c>
      <c r="AQ157" s="4">
        <f t="shared" ca="1" si="234"/>
        <v>0</v>
      </c>
      <c r="AR157" s="4">
        <f t="shared" ca="1" si="234"/>
        <v>0</v>
      </c>
      <c r="AS157" s="4">
        <f t="shared" ca="1" si="234"/>
        <v>0</v>
      </c>
      <c r="AT157" s="4">
        <f t="shared" ca="1" si="234"/>
        <v>0</v>
      </c>
      <c r="AU157" s="4">
        <f t="shared" ca="1" si="234"/>
        <v>0</v>
      </c>
      <c r="AV157" s="4">
        <f t="shared" ca="1" si="234"/>
        <v>0</v>
      </c>
      <c r="AW157" s="4">
        <f t="shared" ref="AV157:BE158" ca="1" si="235">MAX(AW$68-SUMIF($B$3:$B$66,"&lt;"&amp;$A157,AW$3:AW$66)-SUMIF($B$3:$B$66,"&gt;"&amp;$B157,AW$3:AW$66),0)</f>
        <v>0</v>
      </c>
      <c r="AX157" s="4">
        <f t="shared" ca="1" si="235"/>
        <v>0</v>
      </c>
      <c r="AY157" s="4">
        <f t="shared" ca="1" si="235"/>
        <v>0</v>
      </c>
      <c r="AZ157" s="4">
        <f t="shared" ca="1" si="235"/>
        <v>0</v>
      </c>
      <c r="BA157" s="4">
        <f t="shared" ca="1" si="235"/>
        <v>0</v>
      </c>
      <c r="BB157" s="4">
        <f t="shared" ca="1" si="235"/>
        <v>0</v>
      </c>
      <c r="BC157" s="4">
        <f t="shared" ca="1" si="235"/>
        <v>0</v>
      </c>
      <c r="BD157" s="4">
        <f t="shared" ca="1" si="235"/>
        <v>0</v>
      </c>
      <c r="BE157" s="4">
        <f t="shared" ca="1" si="235"/>
        <v>0</v>
      </c>
      <c r="BF157" s="4"/>
      <c r="BG157" s="4"/>
      <c r="BH157" s="4" t="str">
        <f>CONCATENATE(A157,"-",B157," Jahre")</f>
        <v>15-19 Jahre</v>
      </c>
      <c r="BI157" s="4" t="str">
        <f t="shared" ref="BI157:BI166" ca="1" si="236">IF(AND($A157&lt;=Median_Alter_akt,Median_Alter_akt&lt;=$B157),Median_Alter_akt,"")</f>
        <v/>
      </c>
      <c r="BJ157" s="4" t="str">
        <f t="shared" ref="BJ157:BJ166" ca="1" si="237">IF(AND($A157&lt;=Median_Alter_ende,Median_Alter_ende&lt;=$B157),Median_Alter_ende,"")</f>
        <v/>
      </c>
    </row>
    <row r="158" spans="1:62" x14ac:dyDescent="0.25">
      <c r="A158">
        <f>B157+1</f>
        <v>20</v>
      </c>
      <c r="B158">
        <f>A158+4</f>
        <v>24</v>
      </c>
      <c r="C158" s="4">
        <f t="shared" ca="1" si="231"/>
        <v>1</v>
      </c>
      <c r="D158" s="4">
        <f t="shared" ca="1" si="231"/>
        <v>0</v>
      </c>
      <c r="E158" s="4">
        <f t="shared" ca="1" si="231"/>
        <v>2</v>
      </c>
      <c r="F158" s="4">
        <f t="shared" ca="1" si="231"/>
        <v>2</v>
      </c>
      <c r="G158" s="4">
        <f t="shared" ca="1" si="231"/>
        <v>2</v>
      </c>
      <c r="H158" s="4">
        <f t="shared" ca="1" si="231"/>
        <v>7</v>
      </c>
      <c r="I158" s="4">
        <f t="shared" ca="1" si="231"/>
        <v>7</v>
      </c>
      <c r="J158" s="4">
        <f t="shared" ca="1" si="231"/>
        <v>5</v>
      </c>
      <c r="K158" s="4">
        <f t="shared" ca="1" si="231"/>
        <v>5</v>
      </c>
      <c r="L158" s="4">
        <f t="shared" ca="1" si="231"/>
        <v>5</v>
      </c>
      <c r="M158" s="4">
        <f t="shared" ca="1" si="232"/>
        <v>0</v>
      </c>
      <c r="N158" s="4">
        <f t="shared" ca="1" si="232"/>
        <v>0</v>
      </c>
      <c r="O158" s="4">
        <f t="shared" ca="1" si="232"/>
        <v>0</v>
      </c>
      <c r="P158" s="4">
        <f t="shared" ca="1" si="232"/>
        <v>0</v>
      </c>
      <c r="Q158" s="4">
        <f t="shared" ca="1" si="232"/>
        <v>0</v>
      </c>
      <c r="R158" s="4">
        <f t="shared" ca="1" si="232"/>
        <v>0</v>
      </c>
      <c r="S158" s="4">
        <f t="shared" ca="1" si="232"/>
        <v>0</v>
      </c>
      <c r="T158" s="4">
        <f t="shared" ca="1" si="232"/>
        <v>0</v>
      </c>
      <c r="U158" s="4">
        <f t="shared" ca="1" si="232"/>
        <v>0</v>
      </c>
      <c r="V158" s="4">
        <f t="shared" ca="1" si="232"/>
        <v>0</v>
      </c>
      <c r="W158" s="4">
        <f t="shared" ca="1" si="233"/>
        <v>0</v>
      </c>
      <c r="X158" s="4">
        <f t="shared" ca="1" si="233"/>
        <v>0</v>
      </c>
      <c r="Y158" s="4">
        <f t="shared" ca="1" si="233"/>
        <v>0</v>
      </c>
      <c r="Z158" s="4">
        <f t="shared" ca="1" si="233"/>
        <v>0</v>
      </c>
      <c r="AA158" s="4">
        <f t="shared" ca="1" si="233"/>
        <v>0</v>
      </c>
      <c r="AB158" s="4">
        <f t="shared" ca="1" si="233"/>
        <v>0</v>
      </c>
      <c r="AC158" s="4">
        <f t="shared" ca="1" si="233"/>
        <v>0</v>
      </c>
      <c r="AD158" s="4">
        <f t="shared" ca="1" si="233"/>
        <v>0</v>
      </c>
      <c r="AE158" s="4">
        <f t="shared" ca="1" si="233"/>
        <v>0</v>
      </c>
      <c r="AF158" s="4">
        <f t="shared" ca="1" si="233"/>
        <v>0</v>
      </c>
      <c r="AG158" s="4">
        <f t="shared" ca="1" si="234"/>
        <v>0</v>
      </c>
      <c r="AH158" s="4">
        <f t="shared" ca="1" si="234"/>
        <v>0</v>
      </c>
      <c r="AI158" s="4">
        <f t="shared" ca="1" si="234"/>
        <v>0</v>
      </c>
      <c r="AJ158" s="4">
        <f t="shared" ca="1" si="234"/>
        <v>0</v>
      </c>
      <c r="AK158" s="4">
        <f t="shared" ca="1" si="234"/>
        <v>0</v>
      </c>
      <c r="AL158" s="4">
        <f t="shared" ca="1" si="234"/>
        <v>0</v>
      </c>
      <c r="AM158" s="4">
        <f t="shared" ca="1" si="234"/>
        <v>0</v>
      </c>
      <c r="AN158" s="4">
        <f t="shared" ca="1" si="234"/>
        <v>0</v>
      </c>
      <c r="AO158" s="4">
        <f t="shared" ca="1" si="234"/>
        <v>0</v>
      </c>
      <c r="AP158" s="4">
        <f t="shared" ca="1" si="234"/>
        <v>0</v>
      </c>
      <c r="AQ158" s="4">
        <f t="shared" ca="1" si="234"/>
        <v>0</v>
      </c>
      <c r="AR158" s="4">
        <f t="shared" ca="1" si="234"/>
        <v>0</v>
      </c>
      <c r="AS158" s="4">
        <f t="shared" ca="1" si="234"/>
        <v>0</v>
      </c>
      <c r="AT158" s="4">
        <f t="shared" ca="1" si="234"/>
        <v>0</v>
      </c>
      <c r="AU158" s="4">
        <f t="shared" ca="1" si="234"/>
        <v>0</v>
      </c>
      <c r="AV158" s="4">
        <f t="shared" ca="1" si="235"/>
        <v>0</v>
      </c>
      <c r="AW158" s="4">
        <f t="shared" ca="1" si="235"/>
        <v>0</v>
      </c>
      <c r="AX158" s="4">
        <f t="shared" ca="1" si="235"/>
        <v>0</v>
      </c>
      <c r="AY158" s="4">
        <f t="shared" ca="1" si="235"/>
        <v>0</v>
      </c>
      <c r="AZ158" s="4">
        <f t="shared" ca="1" si="235"/>
        <v>0</v>
      </c>
      <c r="BA158" s="4">
        <f t="shared" ca="1" si="235"/>
        <v>0</v>
      </c>
      <c r="BB158" s="4">
        <f t="shared" ca="1" si="235"/>
        <v>0</v>
      </c>
      <c r="BC158" s="4">
        <f t="shared" ca="1" si="235"/>
        <v>0</v>
      </c>
      <c r="BD158" s="4">
        <f t="shared" ca="1" si="235"/>
        <v>0</v>
      </c>
      <c r="BE158" s="4">
        <f t="shared" ca="1" si="235"/>
        <v>0</v>
      </c>
      <c r="BF158" s="4"/>
      <c r="BG158" s="4"/>
      <c r="BH158" s="4" t="str">
        <f t="shared" ref="BH158:BH166" si="238">CONCATENATE(A158,"-",B158," Jahre")</f>
        <v>20-24 Jahre</v>
      </c>
      <c r="BI158" s="4" t="str">
        <f t="shared" ca="1" si="236"/>
        <v/>
      </c>
      <c r="BJ158" s="4" t="str">
        <f t="shared" ca="1" si="237"/>
        <v/>
      </c>
    </row>
    <row r="159" spans="1:62" x14ac:dyDescent="0.25">
      <c r="A159">
        <f t="shared" ref="A159:A164" si="239">B158+1</f>
        <v>25</v>
      </c>
      <c r="B159">
        <f t="shared" ref="B159:B164" si="240">A159+4</f>
        <v>29</v>
      </c>
      <c r="C159" s="4">
        <f ca="1">MAX(C$68-SUMIF($B$3:$B$66,"&lt;"&amp;$A159,C$3:C$66)-SUMIF($B$3:$B$66,"&gt;"&amp;$B159,C$3:C$66),0)</f>
        <v>5</v>
      </c>
      <c r="D159" s="4">
        <f t="shared" ref="C159:R164" ca="1" si="241">MAX(D$68-SUMIF($B$3:$B$66,"&lt;"&amp;$A159,D$3:D$66)-SUMIF($B$3:$B$66,"&gt;"&amp;$B159,D$3:D$66),0)</f>
        <v>6</v>
      </c>
      <c r="E159" s="4">
        <f t="shared" ca="1" si="241"/>
        <v>6</v>
      </c>
      <c r="F159" s="4">
        <f t="shared" ref="F159:BE164" ca="1" si="242">MAX(F$68-SUMIF($B$3:$B$66,"&lt;"&amp;$A159,F$3:F$66)-SUMIF($B$3:$B$66,"&gt;"&amp;$B159,F$3:F$66),0)</f>
        <v>6</v>
      </c>
      <c r="G159" s="4">
        <f t="shared" ca="1" si="242"/>
        <v>6</v>
      </c>
      <c r="H159" s="4">
        <f t="shared" ca="1" si="242"/>
        <v>1</v>
      </c>
      <c r="I159" s="4">
        <f t="shared" ca="1" si="242"/>
        <v>0</v>
      </c>
      <c r="J159" s="4">
        <f t="shared" ca="1" si="242"/>
        <v>2</v>
      </c>
      <c r="K159" s="4">
        <f t="shared" ca="1" si="242"/>
        <v>2</v>
      </c>
      <c r="L159" s="4">
        <f t="shared" ca="1" si="242"/>
        <v>2</v>
      </c>
      <c r="M159" s="4">
        <f t="shared" ca="1" si="242"/>
        <v>7</v>
      </c>
      <c r="N159" s="4">
        <f t="shared" ca="1" si="242"/>
        <v>7</v>
      </c>
      <c r="O159" s="4">
        <f t="shared" ca="1" si="242"/>
        <v>5</v>
      </c>
      <c r="P159" s="4">
        <f t="shared" ca="1" si="242"/>
        <v>5</v>
      </c>
      <c r="Q159" s="4">
        <f t="shared" ca="1" si="242"/>
        <v>5</v>
      </c>
      <c r="R159" s="4">
        <f t="shared" ca="1" si="242"/>
        <v>0</v>
      </c>
      <c r="S159" s="4">
        <f t="shared" ca="1" si="242"/>
        <v>0</v>
      </c>
      <c r="T159" s="4">
        <f t="shared" ca="1" si="242"/>
        <v>0</v>
      </c>
      <c r="U159" s="4">
        <f t="shared" ca="1" si="242"/>
        <v>0</v>
      </c>
      <c r="V159" s="4">
        <f t="shared" ca="1" si="242"/>
        <v>0</v>
      </c>
      <c r="W159" s="4">
        <f t="shared" ca="1" si="242"/>
        <v>0</v>
      </c>
      <c r="X159" s="4">
        <f t="shared" ca="1" si="242"/>
        <v>0</v>
      </c>
      <c r="Y159" s="4">
        <f t="shared" ca="1" si="242"/>
        <v>0</v>
      </c>
      <c r="Z159" s="4">
        <f t="shared" ca="1" si="242"/>
        <v>0</v>
      </c>
      <c r="AA159" s="4">
        <f t="shared" ca="1" si="242"/>
        <v>0</v>
      </c>
      <c r="AB159" s="4">
        <f t="shared" ca="1" si="242"/>
        <v>0</v>
      </c>
      <c r="AC159" s="4">
        <f t="shared" ca="1" si="242"/>
        <v>0</v>
      </c>
      <c r="AD159" s="4">
        <f t="shared" ca="1" si="242"/>
        <v>0</v>
      </c>
      <c r="AE159" s="4">
        <f t="shared" ca="1" si="242"/>
        <v>0</v>
      </c>
      <c r="AF159" s="4">
        <f t="shared" ca="1" si="242"/>
        <v>0</v>
      </c>
      <c r="AG159" s="4">
        <f t="shared" ca="1" si="242"/>
        <v>0</v>
      </c>
      <c r="AH159" s="4">
        <f t="shared" ca="1" si="242"/>
        <v>0</v>
      </c>
      <c r="AI159" s="4">
        <f t="shared" ca="1" si="242"/>
        <v>0</v>
      </c>
      <c r="AJ159" s="4">
        <f t="shared" ca="1" si="242"/>
        <v>0</v>
      </c>
      <c r="AK159" s="4">
        <f t="shared" ca="1" si="242"/>
        <v>0</v>
      </c>
      <c r="AL159" s="4">
        <f t="shared" ca="1" si="242"/>
        <v>0</v>
      </c>
      <c r="AM159" s="4">
        <f t="shared" ca="1" si="242"/>
        <v>0</v>
      </c>
      <c r="AN159" s="4">
        <f t="shared" ca="1" si="242"/>
        <v>0</v>
      </c>
      <c r="AO159" s="4">
        <f t="shared" ca="1" si="242"/>
        <v>0</v>
      </c>
      <c r="AP159" s="4">
        <f t="shared" ca="1" si="242"/>
        <v>0</v>
      </c>
      <c r="AQ159" s="4">
        <f t="shared" ca="1" si="242"/>
        <v>0</v>
      </c>
      <c r="AR159" s="4">
        <f t="shared" ca="1" si="242"/>
        <v>0</v>
      </c>
      <c r="AS159" s="4">
        <f t="shared" ca="1" si="242"/>
        <v>0</v>
      </c>
      <c r="AT159" s="4">
        <f t="shared" ca="1" si="242"/>
        <v>0</v>
      </c>
      <c r="AU159" s="4">
        <f t="shared" ca="1" si="242"/>
        <v>0</v>
      </c>
      <c r="AV159" s="4">
        <f t="shared" ca="1" si="242"/>
        <v>0</v>
      </c>
      <c r="AW159" s="4">
        <f t="shared" ca="1" si="242"/>
        <v>0</v>
      </c>
      <c r="AX159" s="4">
        <f t="shared" ca="1" si="242"/>
        <v>0</v>
      </c>
      <c r="AY159" s="4">
        <f t="shared" ca="1" si="242"/>
        <v>0</v>
      </c>
      <c r="AZ159" s="4">
        <f t="shared" ca="1" si="242"/>
        <v>0</v>
      </c>
      <c r="BA159" s="4">
        <f t="shared" ca="1" si="242"/>
        <v>0</v>
      </c>
      <c r="BB159" s="4">
        <f t="shared" ca="1" si="242"/>
        <v>0</v>
      </c>
      <c r="BC159" s="4">
        <f t="shared" ca="1" si="242"/>
        <v>0</v>
      </c>
      <c r="BD159" s="4">
        <f t="shared" ca="1" si="242"/>
        <v>0</v>
      </c>
      <c r="BE159" s="4">
        <f t="shared" ca="1" si="242"/>
        <v>0</v>
      </c>
      <c r="BF159" s="4"/>
      <c r="BG159" s="4"/>
      <c r="BH159" s="4" t="str">
        <f t="shared" si="238"/>
        <v>25-29 Jahre</v>
      </c>
      <c r="BI159" s="4" t="str">
        <f t="shared" ca="1" si="236"/>
        <v/>
      </c>
      <c r="BJ159" s="4" t="str">
        <f t="shared" ca="1" si="237"/>
        <v/>
      </c>
    </row>
    <row r="160" spans="1:62" x14ac:dyDescent="0.25">
      <c r="A160">
        <f t="shared" si="239"/>
        <v>30</v>
      </c>
      <c r="B160">
        <f t="shared" si="240"/>
        <v>34</v>
      </c>
      <c r="C160" s="4">
        <f t="shared" ca="1" si="241"/>
        <v>5</v>
      </c>
      <c r="D160" s="4">
        <f t="shared" ca="1" si="241"/>
        <v>5</v>
      </c>
      <c r="E160" s="4">
        <f t="shared" ca="1" si="241"/>
        <v>5</v>
      </c>
      <c r="F160" s="4">
        <f t="shared" ref="F160:AL160" ca="1" si="243">MAX(F$68-SUMIF($B$3:$B$66,"&lt;"&amp;$A160,F$3:F$66)-SUMIF($B$3:$B$66,"&gt;"&amp;$B160,F$3:F$66),0)</f>
        <v>0</v>
      </c>
      <c r="G160" s="4">
        <f t="shared" ca="1" si="243"/>
        <v>0</v>
      </c>
      <c r="H160" s="4">
        <f t="shared" ca="1" si="243"/>
        <v>5</v>
      </c>
      <c r="I160" s="4">
        <f t="shared" ca="1" si="243"/>
        <v>6</v>
      </c>
      <c r="J160" s="4">
        <f t="shared" ca="1" si="243"/>
        <v>6</v>
      </c>
      <c r="K160" s="4">
        <f t="shared" ca="1" si="243"/>
        <v>6</v>
      </c>
      <c r="L160" s="4">
        <f t="shared" ca="1" si="243"/>
        <v>6</v>
      </c>
      <c r="M160" s="4">
        <f t="shared" ca="1" si="243"/>
        <v>1</v>
      </c>
      <c r="N160" s="4">
        <f t="shared" ca="1" si="243"/>
        <v>0</v>
      </c>
      <c r="O160" s="4">
        <f t="shared" ca="1" si="243"/>
        <v>2</v>
      </c>
      <c r="P160" s="4">
        <f t="shared" ca="1" si="243"/>
        <v>2</v>
      </c>
      <c r="Q160" s="4">
        <f t="shared" ca="1" si="243"/>
        <v>2</v>
      </c>
      <c r="R160" s="4">
        <f t="shared" ca="1" si="243"/>
        <v>7</v>
      </c>
      <c r="S160" s="4">
        <f t="shared" ca="1" si="243"/>
        <v>7</v>
      </c>
      <c r="T160" s="4">
        <f t="shared" ca="1" si="243"/>
        <v>5</v>
      </c>
      <c r="U160" s="4">
        <f t="shared" ca="1" si="243"/>
        <v>5</v>
      </c>
      <c r="V160" s="4">
        <f t="shared" ca="1" si="243"/>
        <v>5</v>
      </c>
      <c r="W160" s="4">
        <f t="shared" ca="1" si="243"/>
        <v>0</v>
      </c>
      <c r="X160" s="4">
        <f t="shared" ca="1" si="243"/>
        <v>0</v>
      </c>
      <c r="Y160" s="4">
        <f t="shared" ca="1" si="243"/>
        <v>0</v>
      </c>
      <c r="Z160" s="4">
        <f t="shared" ca="1" si="243"/>
        <v>0</v>
      </c>
      <c r="AA160" s="4">
        <f t="shared" ca="1" si="243"/>
        <v>0</v>
      </c>
      <c r="AB160" s="4">
        <f t="shared" ca="1" si="243"/>
        <v>0</v>
      </c>
      <c r="AC160" s="4">
        <f t="shared" ca="1" si="243"/>
        <v>0</v>
      </c>
      <c r="AD160" s="4">
        <f t="shared" ca="1" si="243"/>
        <v>0</v>
      </c>
      <c r="AE160" s="4">
        <f t="shared" ca="1" si="243"/>
        <v>0</v>
      </c>
      <c r="AF160" s="4">
        <f t="shared" ca="1" si="243"/>
        <v>0</v>
      </c>
      <c r="AG160" s="4">
        <f t="shared" ca="1" si="243"/>
        <v>0</v>
      </c>
      <c r="AH160" s="4">
        <f t="shared" ca="1" si="243"/>
        <v>0</v>
      </c>
      <c r="AI160" s="4">
        <f t="shared" ca="1" si="243"/>
        <v>0</v>
      </c>
      <c r="AJ160" s="4">
        <f t="shared" ca="1" si="243"/>
        <v>0</v>
      </c>
      <c r="AK160" s="4">
        <f t="shared" ca="1" si="243"/>
        <v>0</v>
      </c>
      <c r="AL160" s="4">
        <f t="shared" ca="1" si="243"/>
        <v>0</v>
      </c>
      <c r="AM160" s="4">
        <f t="shared" ref="AM160:BB164" ca="1" si="244">MAX(AM$68-SUMIF($B$3:$B$66,"&lt;"&amp;$A160,AM$3:AM$66)-SUMIF($B$3:$B$66,"&gt;"&amp;$B160,AM$3:AM$66),0)</f>
        <v>0</v>
      </c>
      <c r="AN160" s="4">
        <f t="shared" ca="1" si="244"/>
        <v>0</v>
      </c>
      <c r="AO160" s="4">
        <f t="shared" ca="1" si="244"/>
        <v>0</v>
      </c>
      <c r="AP160" s="4">
        <f t="shared" ca="1" si="244"/>
        <v>0</v>
      </c>
      <c r="AQ160" s="4">
        <f t="shared" ca="1" si="244"/>
        <v>0</v>
      </c>
      <c r="AR160" s="4">
        <f t="shared" ca="1" si="244"/>
        <v>0</v>
      </c>
      <c r="AS160" s="4">
        <f t="shared" ca="1" si="244"/>
        <v>0</v>
      </c>
      <c r="AT160" s="4">
        <f t="shared" ca="1" si="244"/>
        <v>0</v>
      </c>
      <c r="AU160" s="4">
        <f t="shared" ca="1" si="244"/>
        <v>0</v>
      </c>
      <c r="AV160" s="4">
        <f t="shared" ca="1" si="244"/>
        <v>0</v>
      </c>
      <c r="AW160" s="4">
        <f t="shared" ca="1" si="244"/>
        <v>0</v>
      </c>
      <c r="AX160" s="4">
        <f t="shared" ca="1" si="244"/>
        <v>0</v>
      </c>
      <c r="AY160" s="4">
        <f t="shared" ca="1" si="244"/>
        <v>0</v>
      </c>
      <c r="AZ160" s="4">
        <f t="shared" ca="1" si="244"/>
        <v>0</v>
      </c>
      <c r="BA160" s="4">
        <f t="shared" ca="1" si="244"/>
        <v>0</v>
      </c>
      <c r="BB160" s="4">
        <f t="shared" ca="1" si="244"/>
        <v>0</v>
      </c>
      <c r="BC160" s="4">
        <f t="shared" ca="1" si="242"/>
        <v>0</v>
      </c>
      <c r="BD160" s="4">
        <f t="shared" ca="1" si="242"/>
        <v>0</v>
      </c>
      <c r="BE160" s="4">
        <f t="shared" ca="1" si="242"/>
        <v>0</v>
      </c>
      <c r="BF160" s="4"/>
      <c r="BG160" s="4"/>
      <c r="BH160" s="4" t="str">
        <f t="shared" si="238"/>
        <v>30-34 Jahre</v>
      </c>
      <c r="BI160" s="4" t="str">
        <f t="shared" ca="1" si="236"/>
        <v/>
      </c>
      <c r="BJ160" s="4" t="str">
        <f t="shared" ca="1" si="237"/>
        <v/>
      </c>
    </row>
    <row r="161" spans="1:62" x14ac:dyDescent="0.25">
      <c r="A161">
        <f t="shared" si="239"/>
        <v>35</v>
      </c>
      <c r="B161">
        <f t="shared" si="240"/>
        <v>39</v>
      </c>
      <c r="C161" s="4">
        <f t="shared" ca="1" si="241"/>
        <v>10</v>
      </c>
      <c r="D161" s="4">
        <f t="shared" ca="1" si="241"/>
        <v>6</v>
      </c>
      <c r="E161" s="4">
        <f t="shared" ca="1" si="241"/>
        <v>3</v>
      </c>
      <c r="F161" s="4">
        <f t="shared" ca="1" si="241"/>
        <v>6</v>
      </c>
      <c r="G161" s="4">
        <f t="shared" ca="1" si="241"/>
        <v>5</v>
      </c>
      <c r="H161" s="4">
        <f t="shared" ca="1" si="241"/>
        <v>5</v>
      </c>
      <c r="I161" s="4">
        <f t="shared" ca="1" si="241"/>
        <v>5</v>
      </c>
      <c r="J161" s="4">
        <f t="shared" ca="1" si="241"/>
        <v>5</v>
      </c>
      <c r="K161" s="4">
        <f t="shared" ca="1" si="241"/>
        <v>0</v>
      </c>
      <c r="L161" s="4">
        <f t="shared" ca="1" si="241"/>
        <v>0</v>
      </c>
      <c r="M161" s="4">
        <f t="shared" ca="1" si="241"/>
        <v>5</v>
      </c>
      <c r="N161" s="4">
        <f t="shared" ca="1" si="241"/>
        <v>6</v>
      </c>
      <c r="O161" s="4">
        <f t="shared" ca="1" si="241"/>
        <v>6</v>
      </c>
      <c r="P161" s="4">
        <f t="shared" ca="1" si="241"/>
        <v>6</v>
      </c>
      <c r="Q161" s="4">
        <f t="shared" ca="1" si="241"/>
        <v>6</v>
      </c>
      <c r="R161" s="4">
        <f t="shared" ca="1" si="241"/>
        <v>1</v>
      </c>
      <c r="S161" s="4">
        <f t="shared" ref="S161:AH164" ca="1" si="245">MAX(S$68-SUMIF($B$3:$B$66,"&lt;"&amp;$A161,S$3:S$66)-SUMIF($B$3:$B$66,"&gt;"&amp;$B161,S$3:S$66),0)</f>
        <v>0</v>
      </c>
      <c r="T161" s="4">
        <f t="shared" ca="1" si="245"/>
        <v>2</v>
      </c>
      <c r="U161" s="4">
        <f t="shared" ca="1" si="245"/>
        <v>2</v>
      </c>
      <c r="V161" s="4">
        <f t="shared" ca="1" si="245"/>
        <v>2.0000000000000071</v>
      </c>
      <c r="W161" s="4">
        <f t="shared" ca="1" si="245"/>
        <v>7.0000000000000071</v>
      </c>
      <c r="X161" s="4">
        <f ca="1">MAX(X$68-SUMIF($B$3:$B$66,"&lt;"&amp;$A161,X$3:X$66)-SUMIF($B$3:$B$66,"&gt;"&amp;$B161,X$3:X$66),0)</f>
        <v>7</v>
      </c>
      <c r="Y161" s="4">
        <f t="shared" ca="1" si="245"/>
        <v>5</v>
      </c>
      <c r="Z161" s="4">
        <f t="shared" ca="1" si="245"/>
        <v>5</v>
      </c>
      <c r="AA161" s="4">
        <f t="shared" ca="1" si="245"/>
        <v>5</v>
      </c>
      <c r="AB161" s="4">
        <f t="shared" ca="1" si="245"/>
        <v>0</v>
      </c>
      <c r="AC161" s="4">
        <f t="shared" ca="1" si="245"/>
        <v>0</v>
      </c>
      <c r="AD161" s="4">
        <f t="shared" ca="1" si="245"/>
        <v>0</v>
      </c>
      <c r="AE161" s="4">
        <f t="shared" ca="1" si="245"/>
        <v>0</v>
      </c>
      <c r="AF161" s="4">
        <f t="shared" ca="1" si="245"/>
        <v>0</v>
      </c>
      <c r="AG161" s="4">
        <f t="shared" ca="1" si="245"/>
        <v>0</v>
      </c>
      <c r="AH161" s="4">
        <f t="shared" ca="1" si="245"/>
        <v>0</v>
      </c>
      <c r="AI161" s="4">
        <f t="shared" ref="AI161:AL164" ca="1" si="246">MAX(AI$68-SUMIF($B$3:$B$66,"&lt;"&amp;$A161,AI$3:AI$66)-SUMIF($B$3:$B$66,"&gt;"&amp;$B161,AI$3:AI$66),0)</f>
        <v>0</v>
      </c>
      <c r="AJ161" s="4">
        <f t="shared" ca="1" si="246"/>
        <v>0</v>
      </c>
      <c r="AK161" s="4">
        <f t="shared" ca="1" si="246"/>
        <v>0</v>
      </c>
      <c r="AL161" s="4">
        <f t="shared" ca="1" si="246"/>
        <v>0</v>
      </c>
      <c r="AM161" s="4">
        <f t="shared" ca="1" si="244"/>
        <v>0</v>
      </c>
      <c r="AN161" s="4">
        <f t="shared" ca="1" si="244"/>
        <v>0</v>
      </c>
      <c r="AO161" s="4">
        <f t="shared" ca="1" si="244"/>
        <v>0</v>
      </c>
      <c r="AP161" s="4">
        <f t="shared" ca="1" si="244"/>
        <v>0</v>
      </c>
      <c r="AQ161" s="4">
        <f t="shared" ca="1" si="244"/>
        <v>0</v>
      </c>
      <c r="AR161" s="4">
        <f t="shared" ca="1" si="244"/>
        <v>0</v>
      </c>
      <c r="AS161" s="4">
        <f t="shared" ca="1" si="244"/>
        <v>0</v>
      </c>
      <c r="AT161" s="4">
        <f t="shared" ca="1" si="244"/>
        <v>0</v>
      </c>
      <c r="AU161" s="4">
        <f t="shared" ca="1" si="244"/>
        <v>0</v>
      </c>
      <c r="AV161" s="4">
        <f t="shared" ca="1" si="242"/>
        <v>0</v>
      </c>
      <c r="AW161" s="4">
        <f t="shared" ca="1" si="242"/>
        <v>0</v>
      </c>
      <c r="AX161" s="4">
        <f t="shared" ca="1" si="242"/>
        <v>0</v>
      </c>
      <c r="AY161" s="4">
        <f t="shared" ca="1" si="242"/>
        <v>0</v>
      </c>
      <c r="AZ161" s="4">
        <f t="shared" ca="1" si="242"/>
        <v>0</v>
      </c>
      <c r="BA161" s="4">
        <f t="shared" ca="1" si="242"/>
        <v>0</v>
      </c>
      <c r="BB161" s="4">
        <f t="shared" ca="1" si="242"/>
        <v>0</v>
      </c>
      <c r="BC161" s="4">
        <f t="shared" ca="1" si="242"/>
        <v>0</v>
      </c>
      <c r="BD161" s="4">
        <f t="shared" ca="1" si="242"/>
        <v>0</v>
      </c>
      <c r="BE161" s="4">
        <f t="shared" ca="1" si="242"/>
        <v>0</v>
      </c>
      <c r="BF161" s="4"/>
      <c r="BG161" s="4"/>
      <c r="BH161" s="4" t="str">
        <f t="shared" si="238"/>
        <v>35-39 Jahre</v>
      </c>
      <c r="BI161" s="4" t="str">
        <f t="shared" ca="1" si="236"/>
        <v/>
      </c>
      <c r="BJ161" s="4" t="str">
        <f t="shared" ca="1" si="237"/>
        <v/>
      </c>
    </row>
    <row r="162" spans="1:62" x14ac:dyDescent="0.25">
      <c r="A162">
        <f t="shared" si="239"/>
        <v>40</v>
      </c>
      <c r="B162">
        <f t="shared" si="240"/>
        <v>44</v>
      </c>
      <c r="C162" s="4">
        <f t="shared" ca="1" si="241"/>
        <v>111</v>
      </c>
      <c r="D162" s="4">
        <f t="shared" ca="1" si="241"/>
        <v>115</v>
      </c>
      <c r="E162" s="4">
        <f t="shared" ca="1" si="241"/>
        <v>118</v>
      </c>
      <c r="F162" s="4">
        <f t="shared" ca="1" si="241"/>
        <v>20</v>
      </c>
      <c r="G162" s="4">
        <f t="shared" ca="1" si="241"/>
        <v>15</v>
      </c>
      <c r="H162" s="4">
        <f t="shared" ca="1" si="241"/>
        <v>10</v>
      </c>
      <c r="I162" s="4">
        <f t="shared" ca="1" si="241"/>
        <v>6</v>
      </c>
      <c r="J162" s="4">
        <f t="shared" ca="1" si="241"/>
        <v>3</v>
      </c>
      <c r="K162" s="4">
        <f t="shared" ca="1" si="241"/>
        <v>6</v>
      </c>
      <c r="L162" s="4">
        <f t="shared" ca="1" si="241"/>
        <v>5</v>
      </c>
      <c r="M162" s="4">
        <f t="shared" ca="1" si="241"/>
        <v>5</v>
      </c>
      <c r="N162" s="4">
        <f t="shared" ca="1" si="241"/>
        <v>5</v>
      </c>
      <c r="O162" s="4">
        <f t="shared" ca="1" si="241"/>
        <v>5.0000000000000071</v>
      </c>
      <c r="P162" s="4">
        <f t="shared" ca="1" si="241"/>
        <v>0</v>
      </c>
      <c r="Q162" s="4">
        <f t="shared" ca="1" si="241"/>
        <v>0</v>
      </c>
      <c r="R162" s="4">
        <f t="shared" ca="1" si="241"/>
        <v>5</v>
      </c>
      <c r="S162" s="4">
        <f t="shared" ca="1" si="245"/>
        <v>6</v>
      </c>
      <c r="T162" s="4">
        <f t="shared" ca="1" si="245"/>
        <v>5.9999999999999929</v>
      </c>
      <c r="U162" s="4">
        <f t="shared" ca="1" si="245"/>
        <v>6</v>
      </c>
      <c r="V162" s="4">
        <f t="shared" ca="1" si="245"/>
        <v>6.0000000000000071</v>
      </c>
      <c r="W162" s="4">
        <f t="shared" ca="1" si="245"/>
        <v>1.0000000000000071</v>
      </c>
      <c r="X162" s="4">
        <f ca="1">MAX(X$68-SUMIF($B$3:$B$66,"&lt;"&amp;$A162,X$3:X$66)-SUMIF($B$3:$B$66,"&gt;"&amp;$B162,X$3:X$66),0)</f>
        <v>0</v>
      </c>
      <c r="Y162" s="4">
        <f t="shared" ca="1" si="245"/>
        <v>2</v>
      </c>
      <c r="Z162" s="4">
        <f t="shared" ca="1" si="245"/>
        <v>2</v>
      </c>
      <c r="AA162" s="4">
        <f t="shared" ca="1" si="245"/>
        <v>2</v>
      </c>
      <c r="AB162" s="4">
        <f t="shared" ca="1" si="245"/>
        <v>7</v>
      </c>
      <c r="AC162" s="4">
        <f t="shared" ca="1" si="245"/>
        <v>7</v>
      </c>
      <c r="AD162" s="4">
        <f t="shared" ca="1" si="245"/>
        <v>5</v>
      </c>
      <c r="AE162" s="4">
        <f t="shared" ca="1" si="245"/>
        <v>5</v>
      </c>
      <c r="AF162" s="4">
        <f t="shared" ca="1" si="245"/>
        <v>5</v>
      </c>
      <c r="AG162" s="4">
        <f t="shared" ca="1" si="245"/>
        <v>0</v>
      </c>
      <c r="AH162" s="4">
        <f t="shared" ca="1" si="245"/>
        <v>0</v>
      </c>
      <c r="AI162" s="4">
        <f t="shared" ca="1" si="246"/>
        <v>0</v>
      </c>
      <c r="AJ162" s="4">
        <f t="shared" ca="1" si="246"/>
        <v>0</v>
      </c>
      <c r="AK162" s="4">
        <f t="shared" ca="1" si="246"/>
        <v>0</v>
      </c>
      <c r="AL162" s="4">
        <f t="shared" ca="1" si="246"/>
        <v>0</v>
      </c>
      <c r="AM162" s="4">
        <f t="shared" ca="1" si="244"/>
        <v>0</v>
      </c>
      <c r="AN162" s="4">
        <f t="shared" ca="1" si="244"/>
        <v>0</v>
      </c>
      <c r="AO162" s="4">
        <f t="shared" ca="1" si="244"/>
        <v>0</v>
      </c>
      <c r="AP162" s="4">
        <f t="shared" ca="1" si="244"/>
        <v>0</v>
      </c>
      <c r="AQ162" s="4">
        <f t="shared" ca="1" si="244"/>
        <v>0</v>
      </c>
      <c r="AR162" s="4">
        <f t="shared" ca="1" si="244"/>
        <v>0</v>
      </c>
      <c r="AS162" s="4">
        <f t="shared" ca="1" si="244"/>
        <v>0</v>
      </c>
      <c r="AT162" s="4">
        <f t="shared" ca="1" si="244"/>
        <v>0</v>
      </c>
      <c r="AU162" s="4">
        <f t="shared" ca="1" si="244"/>
        <v>0</v>
      </c>
      <c r="AV162" s="4">
        <f t="shared" ca="1" si="242"/>
        <v>0</v>
      </c>
      <c r="AW162" s="4">
        <f t="shared" ca="1" si="242"/>
        <v>0</v>
      </c>
      <c r="AX162" s="4">
        <f t="shared" ca="1" si="242"/>
        <v>0</v>
      </c>
      <c r="AY162" s="4">
        <f t="shared" ca="1" si="242"/>
        <v>0</v>
      </c>
      <c r="AZ162" s="4">
        <f t="shared" ca="1" si="242"/>
        <v>0</v>
      </c>
      <c r="BA162" s="4">
        <f t="shared" ca="1" si="242"/>
        <v>0</v>
      </c>
      <c r="BB162" s="4">
        <f t="shared" ca="1" si="242"/>
        <v>0</v>
      </c>
      <c r="BC162" s="4">
        <f t="shared" ca="1" si="242"/>
        <v>0</v>
      </c>
      <c r="BD162" s="4">
        <f t="shared" ca="1" si="242"/>
        <v>0</v>
      </c>
      <c r="BE162" s="4">
        <f t="shared" ca="1" si="242"/>
        <v>0</v>
      </c>
      <c r="BF162" s="4"/>
      <c r="BG162" s="4"/>
      <c r="BH162" s="4" t="str">
        <f t="shared" si="238"/>
        <v>40-44 Jahre</v>
      </c>
      <c r="BI162" s="4">
        <f t="shared" ca="1" si="236"/>
        <v>42</v>
      </c>
      <c r="BJ162" s="4" t="str">
        <f t="shared" ca="1" si="237"/>
        <v/>
      </c>
    </row>
    <row r="163" spans="1:62" x14ac:dyDescent="0.25">
      <c r="A163">
        <f t="shared" si="239"/>
        <v>45</v>
      </c>
      <c r="B163">
        <f t="shared" si="240"/>
        <v>49</v>
      </c>
      <c r="C163" s="4">
        <f t="shared" ca="1" si="241"/>
        <v>4</v>
      </c>
      <c r="D163" s="4">
        <f t="shared" ca="1" si="241"/>
        <v>4.0000000000000009</v>
      </c>
      <c r="E163" s="4">
        <f t="shared" ca="1" si="241"/>
        <v>5.3290705182007514E-15</v>
      </c>
      <c r="F163" s="4">
        <f t="shared" ca="1" si="241"/>
        <v>100</v>
      </c>
      <c r="G163" s="4">
        <f t="shared" ca="1" si="241"/>
        <v>106</v>
      </c>
      <c r="H163" s="4">
        <f t="shared" ca="1" si="241"/>
        <v>111</v>
      </c>
      <c r="I163" s="4">
        <f t="shared" ca="1" si="241"/>
        <v>115</v>
      </c>
      <c r="J163" s="4">
        <f t="shared" ca="1" si="241"/>
        <v>118</v>
      </c>
      <c r="K163" s="4">
        <f t="shared" ca="1" si="241"/>
        <v>20</v>
      </c>
      <c r="L163" s="4">
        <f t="shared" ca="1" si="241"/>
        <v>15</v>
      </c>
      <c r="M163" s="4">
        <f t="shared" ca="1" si="241"/>
        <v>9.9999999999999929</v>
      </c>
      <c r="N163" s="4">
        <f t="shared" ca="1" si="241"/>
        <v>5.9999999999999929</v>
      </c>
      <c r="O163" s="4">
        <f t="shared" ca="1" si="241"/>
        <v>3.0000000000000071</v>
      </c>
      <c r="P163" s="4">
        <f t="shared" ca="1" si="241"/>
        <v>6</v>
      </c>
      <c r="Q163" s="4">
        <f t="shared" ca="1" si="241"/>
        <v>5</v>
      </c>
      <c r="R163" s="4">
        <f t="shared" ca="1" si="241"/>
        <v>5</v>
      </c>
      <c r="S163" s="4">
        <f t="shared" ca="1" si="245"/>
        <v>5</v>
      </c>
      <c r="T163" s="4">
        <f t="shared" ca="1" si="245"/>
        <v>4.9999999999999929</v>
      </c>
      <c r="U163" s="4">
        <f t="shared" ca="1" si="245"/>
        <v>0</v>
      </c>
      <c r="V163" s="4">
        <f t="shared" ca="1" si="245"/>
        <v>7.1054273576010019E-15</v>
      </c>
      <c r="W163" s="4">
        <f t="shared" ca="1" si="245"/>
        <v>5.0000000000000071</v>
      </c>
      <c r="X163" s="4">
        <f ca="1">MAX(X$68-SUMIF($B$3:$B$66,"&lt;"&amp;$A163,X$3:X$66)-SUMIF($B$3:$B$66,"&gt;"&amp;$B163,X$3:X$66),0)</f>
        <v>6.0000000000000071</v>
      </c>
      <c r="Y163" s="4">
        <f t="shared" ca="1" si="245"/>
        <v>6</v>
      </c>
      <c r="Z163" s="4">
        <f t="shared" ca="1" si="245"/>
        <v>6</v>
      </c>
      <c r="AA163" s="4">
        <f t="shared" ca="1" si="245"/>
        <v>6.0000000000000071</v>
      </c>
      <c r="AB163" s="4">
        <f t="shared" ca="1" si="245"/>
        <v>1</v>
      </c>
      <c r="AC163" s="4">
        <f t="shared" ca="1" si="245"/>
        <v>0</v>
      </c>
      <c r="AD163" s="4">
        <f t="shared" ca="1" si="245"/>
        <v>2</v>
      </c>
      <c r="AE163" s="4">
        <f t="shared" ca="1" si="245"/>
        <v>2</v>
      </c>
      <c r="AF163" s="4">
        <f t="shared" ca="1" si="245"/>
        <v>2</v>
      </c>
      <c r="AG163" s="4">
        <f t="shared" ca="1" si="245"/>
        <v>7</v>
      </c>
      <c r="AH163" s="4">
        <f t="shared" ca="1" si="245"/>
        <v>7.0000000000000071</v>
      </c>
      <c r="AI163" s="4">
        <f t="shared" ca="1" si="246"/>
        <v>5</v>
      </c>
      <c r="AJ163" s="4">
        <f t="shared" ca="1" si="246"/>
        <v>4.9999999999999929</v>
      </c>
      <c r="AK163" s="4">
        <f t="shared" ca="1" si="246"/>
        <v>5</v>
      </c>
      <c r="AL163" s="4">
        <f t="shared" ca="1" si="246"/>
        <v>0</v>
      </c>
      <c r="AM163" s="4">
        <f t="shared" ca="1" si="244"/>
        <v>0</v>
      </c>
      <c r="AN163" s="4">
        <f t="shared" ca="1" si="244"/>
        <v>0</v>
      </c>
      <c r="AO163" s="4">
        <f t="shared" ca="1" si="244"/>
        <v>0</v>
      </c>
      <c r="AP163" s="4">
        <f t="shared" ca="1" si="244"/>
        <v>0</v>
      </c>
      <c r="AQ163" s="4">
        <f t="shared" ca="1" si="244"/>
        <v>0</v>
      </c>
      <c r="AR163" s="4">
        <f t="shared" ca="1" si="244"/>
        <v>0</v>
      </c>
      <c r="AS163" s="4">
        <f t="shared" ca="1" si="244"/>
        <v>0</v>
      </c>
      <c r="AT163" s="4">
        <f t="shared" ca="1" si="244"/>
        <v>0</v>
      </c>
      <c r="AU163" s="4">
        <f t="shared" ca="1" si="244"/>
        <v>0</v>
      </c>
      <c r="AV163" s="4">
        <f t="shared" ca="1" si="242"/>
        <v>0</v>
      </c>
      <c r="AW163" s="4">
        <f t="shared" ca="1" si="242"/>
        <v>0</v>
      </c>
      <c r="AX163" s="4">
        <f t="shared" ca="1" si="242"/>
        <v>0</v>
      </c>
      <c r="AY163" s="4">
        <f t="shared" ca="1" si="242"/>
        <v>0</v>
      </c>
      <c r="AZ163" s="4">
        <f t="shared" ca="1" si="242"/>
        <v>0</v>
      </c>
      <c r="BA163" s="4">
        <f t="shared" ca="1" si="242"/>
        <v>0</v>
      </c>
      <c r="BB163" s="4">
        <f t="shared" ca="1" si="242"/>
        <v>0</v>
      </c>
      <c r="BC163" s="4">
        <f t="shared" ca="1" si="242"/>
        <v>0</v>
      </c>
      <c r="BD163" s="4">
        <f t="shared" ca="1" si="242"/>
        <v>0</v>
      </c>
      <c r="BE163" s="4">
        <f t="shared" ca="1" si="242"/>
        <v>0</v>
      </c>
      <c r="BF163" s="4"/>
      <c r="BG163" s="4"/>
      <c r="BH163" s="4" t="str">
        <f t="shared" si="238"/>
        <v>45-49 Jahre</v>
      </c>
      <c r="BI163" s="4" t="str">
        <f t="shared" ca="1" si="236"/>
        <v/>
      </c>
      <c r="BJ163" s="4">
        <f t="shared" ca="1" si="237"/>
        <v>47</v>
      </c>
    </row>
    <row r="164" spans="1:62" x14ac:dyDescent="0.25">
      <c r="A164">
        <f t="shared" si="239"/>
        <v>50</v>
      </c>
      <c r="B164">
        <f t="shared" si="240"/>
        <v>54</v>
      </c>
      <c r="C164" s="4">
        <f t="shared" ca="1" si="241"/>
        <v>1</v>
      </c>
      <c r="D164" s="4">
        <f t="shared" ca="1" si="241"/>
        <v>0.50000000000000133</v>
      </c>
      <c r="E164" s="4">
        <f t="shared" ca="1" si="241"/>
        <v>4.9000000000000021</v>
      </c>
      <c r="F164" s="4">
        <f t="shared" ca="1" si="241"/>
        <v>5.1999999999999957</v>
      </c>
      <c r="G164" s="4">
        <f t="shared" ca="1" si="241"/>
        <v>5.3999999999999915</v>
      </c>
      <c r="H164" s="4">
        <f t="shared" ca="1" si="241"/>
        <v>5.5</v>
      </c>
      <c r="I164" s="4">
        <f t="shared" ca="1" si="241"/>
        <v>5.4999999999999929</v>
      </c>
      <c r="J164" s="4">
        <f t="shared" ca="1" si="241"/>
        <v>1.5</v>
      </c>
      <c r="K164" s="4">
        <f t="shared" ca="1" si="241"/>
        <v>101.5</v>
      </c>
      <c r="L164" s="4">
        <f t="shared" ca="1" si="241"/>
        <v>107.49999999999999</v>
      </c>
      <c r="M164" s="4">
        <f t="shared" ca="1" si="241"/>
        <v>112.49999999999997</v>
      </c>
      <c r="N164" s="4">
        <f t="shared" ca="1" si="241"/>
        <v>116.49999999999997</v>
      </c>
      <c r="O164" s="4">
        <f t="shared" ca="1" si="241"/>
        <v>119.49999999999997</v>
      </c>
      <c r="P164" s="4">
        <f t="shared" ca="1" si="241"/>
        <v>21.5</v>
      </c>
      <c r="Q164" s="4">
        <f t="shared" ca="1" si="241"/>
        <v>16.5</v>
      </c>
      <c r="R164" s="4">
        <f t="shared" ca="1" si="241"/>
        <v>11.5</v>
      </c>
      <c r="S164" s="4">
        <f t="shared" ca="1" si="245"/>
        <v>7.5</v>
      </c>
      <c r="T164" s="4">
        <f t="shared" ca="1" si="245"/>
        <v>4.4999999999999929</v>
      </c>
      <c r="U164" s="4">
        <f t="shared" ca="1" si="245"/>
        <v>7.5</v>
      </c>
      <c r="V164" s="4">
        <f t="shared" ca="1" si="245"/>
        <v>6.5000000000000071</v>
      </c>
      <c r="W164" s="4">
        <f t="shared" ca="1" si="245"/>
        <v>6.5000000000000071</v>
      </c>
      <c r="X164" s="4">
        <f ca="1">MAX(X$68-SUMIF($B$3:$B$66,"&lt;"&amp;$A164,X$3:X$66)-SUMIF($B$3:$B$66,"&gt;"&amp;$B164,X$3:X$66),0)</f>
        <v>6.5000000000000071</v>
      </c>
      <c r="Y164" s="4">
        <f t="shared" ca="1" si="245"/>
        <v>6.5</v>
      </c>
      <c r="Z164" s="4">
        <f t="shared" ca="1" si="245"/>
        <v>1.5</v>
      </c>
      <c r="AA164" s="4">
        <f t="shared" ca="1" si="245"/>
        <v>1.5000000000000071</v>
      </c>
      <c r="AB164" s="4">
        <f t="shared" ca="1" si="245"/>
        <v>6.5</v>
      </c>
      <c r="AC164" s="4">
        <f t="shared" ca="1" si="245"/>
        <v>7.4999999999999858</v>
      </c>
      <c r="AD164" s="4">
        <f t="shared" ca="1" si="245"/>
        <v>7.4999999999999858</v>
      </c>
      <c r="AE164" s="4">
        <f t="shared" ca="1" si="245"/>
        <v>7.5</v>
      </c>
      <c r="AF164" s="4">
        <f t="shared" ca="1" si="245"/>
        <v>7.5</v>
      </c>
      <c r="AG164" s="4">
        <f t="shared" ca="1" si="245"/>
        <v>2.5</v>
      </c>
      <c r="AH164" s="4">
        <f t="shared" ca="1" si="245"/>
        <v>1.5000000000000071</v>
      </c>
      <c r="AI164" s="4">
        <f t="shared" ca="1" si="246"/>
        <v>3.5</v>
      </c>
      <c r="AJ164" s="4">
        <f t="shared" ca="1" si="246"/>
        <v>3.4999999999999929</v>
      </c>
      <c r="AK164" s="4">
        <f t="shared" ca="1" si="246"/>
        <v>3.5</v>
      </c>
      <c r="AL164" s="4">
        <f t="shared" ca="1" si="246"/>
        <v>8.5</v>
      </c>
      <c r="AM164" s="4">
        <f t="shared" ca="1" si="244"/>
        <v>8.4999999999999858</v>
      </c>
      <c r="AN164" s="4">
        <f t="shared" ca="1" si="244"/>
        <v>6.4999999999999964</v>
      </c>
      <c r="AO164" s="4">
        <f t="shared" ca="1" si="244"/>
        <v>6.5</v>
      </c>
      <c r="AP164" s="4">
        <f t="shared" ca="1" si="244"/>
        <v>6.5</v>
      </c>
      <c r="AQ164" s="4">
        <f t="shared" ca="1" si="244"/>
        <v>1.5</v>
      </c>
      <c r="AR164" s="4">
        <f t="shared" ca="1" si="244"/>
        <v>1.5</v>
      </c>
      <c r="AS164" s="4">
        <f t="shared" ca="1" si="244"/>
        <v>1.5</v>
      </c>
      <c r="AT164" s="4">
        <f t="shared" ca="1" si="244"/>
        <v>1.5</v>
      </c>
      <c r="AU164" s="4">
        <f t="shared" ca="1" si="244"/>
        <v>1.5</v>
      </c>
      <c r="AV164" s="4">
        <f t="shared" ca="1" si="242"/>
        <v>1.5</v>
      </c>
      <c r="AW164" s="4">
        <f t="shared" ca="1" si="242"/>
        <v>1.5</v>
      </c>
      <c r="AX164" s="4">
        <f t="shared" ca="1" si="242"/>
        <v>1.5</v>
      </c>
      <c r="AY164" s="4">
        <f t="shared" ca="1" si="242"/>
        <v>1.5</v>
      </c>
      <c r="AZ164" s="4">
        <f t="shared" ca="1" si="242"/>
        <v>1.5</v>
      </c>
      <c r="BA164" s="4">
        <f t="shared" ca="1" si="242"/>
        <v>1.5</v>
      </c>
      <c r="BB164" s="4">
        <f t="shared" ca="1" si="242"/>
        <v>1.5</v>
      </c>
      <c r="BC164" s="4">
        <f t="shared" ca="1" si="242"/>
        <v>1.5</v>
      </c>
      <c r="BD164" s="4">
        <f t="shared" ca="1" si="242"/>
        <v>1.5</v>
      </c>
      <c r="BE164" s="4">
        <f t="shared" ca="1" si="242"/>
        <v>1.5</v>
      </c>
      <c r="BF164" s="4"/>
      <c r="BG164" s="4"/>
      <c r="BH164" s="4" t="str">
        <f t="shared" si="238"/>
        <v>50-54 Jahre</v>
      </c>
      <c r="BI164" s="4" t="str">
        <f t="shared" ca="1" si="236"/>
        <v/>
      </c>
      <c r="BJ164" s="4" t="str">
        <f t="shared" ca="1" si="237"/>
        <v/>
      </c>
    </row>
    <row r="165" spans="1:62" x14ac:dyDescent="0.25">
      <c r="A165">
        <f>B164+1</f>
        <v>55</v>
      </c>
      <c r="B165">
        <f>IF(rente&lt;60,rente,59)</f>
        <v>59</v>
      </c>
      <c r="C165" s="4">
        <f ca="1">IF($A$78="",MAX(C$68-SUMIF($B$3:$B$66,"&lt;"&amp;$A77,C$3:C$66)-SUMIF($B$3:$B$66,"&gt;="&amp;$B77,C$3:C$66),0),IF($A$78=60,MAX(C$68-SUMIF($B$3:$B$66,"&lt;"&amp;$A77,C$3:C$66)-SUMIF($B$3:$B$66,"&gt;"&amp;$B77,C$3:C$66),0),0))</f>
        <v>3</v>
      </c>
      <c r="D165" s="4">
        <f t="shared" ref="D165:AR165" ca="1" si="247">IF($A$78="",MAX(D$68-SUMIF($B$3:$B$66,"&lt;"&amp;$A77,D$3:D$66)-SUMIF($B$3:$B$66,"&gt;="&amp;$B77,D$3:D$66),0),IF($A$78=60,MAX(D$68-SUMIF($B$3:$B$66,"&lt;"&amp;$A77,D$3:D$66)-SUMIF($B$3:$B$66,"&gt;"&amp;$B77,D$3:D$66),0),0))</f>
        <v>4</v>
      </c>
      <c r="E165" s="4">
        <f t="shared" ca="1" si="247"/>
        <v>8.9</v>
      </c>
      <c r="F165" s="4">
        <f t="shared" ca="1" si="247"/>
        <v>9.6999999999999993</v>
      </c>
      <c r="G165" s="4">
        <f t="shared" ca="1" si="247"/>
        <v>9.3999999999999844</v>
      </c>
      <c r="H165" s="4">
        <f t="shared" ca="1" si="247"/>
        <v>9</v>
      </c>
      <c r="I165" s="4">
        <f t="shared" ca="1" si="247"/>
        <v>8.5</v>
      </c>
      <c r="J165" s="4">
        <f t="shared" ca="1" si="247"/>
        <v>8.9000000000000128</v>
      </c>
      <c r="K165" s="4">
        <f t="shared" ca="1" si="247"/>
        <v>109.19999999999999</v>
      </c>
      <c r="L165" s="4">
        <f t="shared" ca="1" si="247"/>
        <v>115.39999999999998</v>
      </c>
      <c r="M165" s="4">
        <f t="shared" ca="1" si="247"/>
        <v>120.49999999999997</v>
      </c>
      <c r="N165" s="4">
        <f t="shared" ca="1" si="247"/>
        <v>124.49999999999997</v>
      </c>
      <c r="O165" s="4">
        <f t="shared" ca="1" si="247"/>
        <v>123.49999999999997</v>
      </c>
      <c r="P165" s="4">
        <f t="shared" ca="1" si="247"/>
        <v>125.49999999999997</v>
      </c>
      <c r="Q165" s="4">
        <f t="shared" ca="1" si="247"/>
        <v>126.49999999999996</v>
      </c>
      <c r="R165" s="4">
        <f t="shared" ca="1" si="247"/>
        <v>126.49999999999996</v>
      </c>
      <c r="S165" s="4">
        <f t="shared" ca="1" si="247"/>
        <v>126.49999999999994</v>
      </c>
      <c r="T165" s="4">
        <f t="shared" ca="1" si="247"/>
        <v>126.49999999999993</v>
      </c>
      <c r="U165" s="4">
        <f t="shared" ca="1" si="247"/>
        <v>31.5</v>
      </c>
      <c r="V165" s="4">
        <f t="shared" ca="1" si="247"/>
        <v>25.500000000000004</v>
      </c>
      <c r="W165" s="4">
        <f t="shared" ca="1" si="247"/>
        <v>20.500000000000007</v>
      </c>
      <c r="X165" s="4">
        <f t="shared" ca="1" si="247"/>
        <v>16.500000000000014</v>
      </c>
      <c r="Y165" s="4">
        <f t="shared" ca="1" si="247"/>
        <v>13.5</v>
      </c>
      <c r="Z165" s="4">
        <f t="shared" ca="1" si="247"/>
        <v>11.5</v>
      </c>
      <c r="AA165" s="4">
        <f t="shared" ca="1" si="247"/>
        <v>10.5</v>
      </c>
      <c r="AB165" s="4">
        <f t="shared" ca="1" si="247"/>
        <v>15.5</v>
      </c>
      <c r="AC165" s="4">
        <f t="shared" ca="1" si="247"/>
        <v>16.499999999999986</v>
      </c>
      <c r="AD165" s="4">
        <f t="shared" ca="1" si="247"/>
        <v>16.499999999999986</v>
      </c>
      <c r="AE165" s="4">
        <f t="shared" ca="1" si="247"/>
        <v>11.5</v>
      </c>
      <c r="AF165" s="4">
        <f t="shared" ca="1" si="247"/>
        <v>11.5</v>
      </c>
      <c r="AG165" s="4">
        <f t="shared" ca="1" si="247"/>
        <v>11.5</v>
      </c>
      <c r="AH165" s="4">
        <f t="shared" ca="1" si="247"/>
        <v>11.5</v>
      </c>
      <c r="AI165" s="4">
        <f t="shared" ca="1" si="247"/>
        <v>13.5</v>
      </c>
      <c r="AJ165" s="4">
        <f t="shared" ca="1" si="247"/>
        <v>13.5</v>
      </c>
      <c r="AK165" s="4">
        <f t="shared" ca="1" si="247"/>
        <v>13.5</v>
      </c>
      <c r="AL165" s="4">
        <f t="shared" ca="1" si="247"/>
        <v>13.5</v>
      </c>
      <c r="AM165" s="4">
        <f t="shared" ca="1" si="247"/>
        <v>12.499999999999986</v>
      </c>
      <c r="AN165" s="4">
        <f t="shared" ca="1" si="247"/>
        <v>12.499999999999996</v>
      </c>
      <c r="AO165" s="4">
        <f t="shared" ca="1" si="247"/>
        <v>12.5</v>
      </c>
      <c r="AP165" s="4">
        <f t="shared" ca="1" si="247"/>
        <v>12.500000000000007</v>
      </c>
      <c r="AQ165" s="4">
        <f t="shared" ca="1" si="247"/>
        <v>12.5</v>
      </c>
      <c r="AR165" s="4">
        <f t="shared" ca="1" si="247"/>
        <v>12.499999999999993</v>
      </c>
      <c r="AS165" s="4">
        <f t="shared" ref="AS165:AU165" ca="1" si="248">IF($A$78="",MAX(AS$68-SUMIF($B$3:$B$66,"&lt;"&amp;$A77,AS$3:AS$66)-SUMIF($B$3:$B$66,"&gt;="&amp;$B77,AS$3:AS$66),0),IF($A$78=60,MAX(AS$68-SUMIF($B$3:$B$66,"&lt;"&amp;$A77,AS$3:AS$66)-SUMIF($B$3:$B$66,"&gt;"&amp;$B77,AS$3:AS$66),0),0))</f>
        <v>10.5</v>
      </c>
      <c r="AT165" s="4">
        <f t="shared" ca="1" si="248"/>
        <v>10.5</v>
      </c>
      <c r="AU165" s="4">
        <f t="shared" ca="1" si="248"/>
        <v>10.5</v>
      </c>
      <c r="AV165" s="4">
        <f t="shared" ref="AV165:BE165" ca="1" si="249">IF($A$78="",MAX(AV$68-SUMIF($B$3:$B$66,"&lt;"&amp;$A77,AV$3:AV$66)-SUMIF($B$3:$B$66,"&gt;="&amp;$B77,AV$3:AV$66),0),IF($A$78=60,MAX(AV$68-SUMIF($B$3:$B$66,"&lt;"&amp;$A77,AV$3:AV$66)-SUMIF($B$3:$B$66,"&gt;"&amp;$B77,AV$3:AV$66),0),0))</f>
        <v>5.5</v>
      </c>
      <c r="AW165" s="4">
        <f t="shared" ca="1" si="249"/>
        <v>5.5</v>
      </c>
      <c r="AX165" s="4">
        <f t="shared" ca="1" si="249"/>
        <v>5.5</v>
      </c>
      <c r="AY165" s="4">
        <f t="shared" ca="1" si="249"/>
        <v>5.5</v>
      </c>
      <c r="AZ165" s="4">
        <f t="shared" ca="1" si="249"/>
        <v>5.5</v>
      </c>
      <c r="BA165" s="4">
        <f t="shared" ca="1" si="249"/>
        <v>5.5</v>
      </c>
      <c r="BB165" s="4">
        <f t="shared" ca="1" si="249"/>
        <v>5.5</v>
      </c>
      <c r="BC165" s="4">
        <f t="shared" ca="1" si="249"/>
        <v>5.5</v>
      </c>
      <c r="BD165" s="4">
        <f t="shared" ca="1" si="249"/>
        <v>5.5</v>
      </c>
      <c r="BE165" s="4">
        <f t="shared" ca="1" si="249"/>
        <v>5.5000000000000071</v>
      </c>
      <c r="BF165" s="4"/>
      <c r="BG165" s="4"/>
      <c r="BH165" s="4" t="str">
        <f t="shared" si="238"/>
        <v>55-59 Jahre</v>
      </c>
      <c r="BI165" s="4" t="str">
        <f t="shared" ca="1" si="236"/>
        <v/>
      </c>
      <c r="BJ165" s="4" t="str">
        <f t="shared" ca="1" si="237"/>
        <v/>
      </c>
    </row>
    <row r="166" spans="1:62" x14ac:dyDescent="0.25">
      <c r="A166">
        <f>IF(rente&gt;=60,B165+1,"")</f>
        <v>60</v>
      </c>
      <c r="B166">
        <f>IF(rente&gt;=60,Dropdown!C19,"")</f>
        <v>62</v>
      </c>
      <c r="C166" s="4">
        <f ca="1">IF($A$78="",0,MAX(C$68-SUMIF($B$3:$B$66,"&lt;"&amp;$A78,C$3:C$66)-SUMIF($B$3:$B$66,"&gt;="&amp;$B78,C$3:C$66),0))</f>
        <v>3</v>
      </c>
      <c r="D166" s="4">
        <f t="shared" ref="D166:AR166" ca="1" si="250">IF($A$78="",0,MAX(D$68-SUMIF($B$3:$B$66,"&lt;"&amp;$A78,D$3:D$66)-SUMIF($B$3:$B$66,"&gt;="&amp;$B78,D$3:D$66),0))</f>
        <v>2</v>
      </c>
      <c r="E166" s="4">
        <f t="shared" ca="1" si="250"/>
        <v>0</v>
      </c>
      <c r="F166" s="4">
        <f t="shared" ca="1" si="250"/>
        <v>0</v>
      </c>
      <c r="G166" s="4">
        <f t="shared" ca="1" si="250"/>
        <v>0</v>
      </c>
      <c r="H166" s="4">
        <f t="shared" ca="1" si="250"/>
        <v>1.1999999999999957</v>
      </c>
      <c r="I166" s="4">
        <f t="shared" ca="1" si="250"/>
        <v>1.3999999999999986</v>
      </c>
      <c r="J166" s="4">
        <f t="shared" ca="1" si="250"/>
        <v>0.60000000000003695</v>
      </c>
      <c r="K166" s="4">
        <f t="shared" ca="1" si="250"/>
        <v>0</v>
      </c>
      <c r="L166" s="4">
        <f t="shared" ca="1" si="250"/>
        <v>7.1054273576010019E-15</v>
      </c>
      <c r="M166" s="4">
        <f t="shared" ca="1" si="250"/>
        <v>0.19999999999999574</v>
      </c>
      <c r="N166" s="4">
        <f t="shared" ca="1" si="250"/>
        <v>0.40000000000000568</v>
      </c>
      <c r="O166" s="4">
        <f t="shared" ca="1" si="250"/>
        <v>4.5</v>
      </c>
      <c r="P166" s="4">
        <f t="shared" ca="1" si="250"/>
        <v>4.5</v>
      </c>
      <c r="Q166" s="4">
        <f t="shared" ca="1" si="250"/>
        <v>0.50000000000001421</v>
      </c>
      <c r="R166" s="4">
        <f t="shared" ca="1" si="250"/>
        <v>0.50000000000001421</v>
      </c>
      <c r="S166" s="4">
        <f t="shared" ca="1" si="250"/>
        <v>0.5</v>
      </c>
      <c r="T166" s="4">
        <f t="shared" ca="1" si="250"/>
        <v>0.49999999999998579</v>
      </c>
      <c r="U166" s="4">
        <f t="shared" ca="1" si="250"/>
        <v>100.49999999999996</v>
      </c>
      <c r="V166" s="4">
        <f t="shared" ca="1" si="250"/>
        <v>106.49999999999994</v>
      </c>
      <c r="W166" s="4">
        <f t="shared" ca="1" si="250"/>
        <v>11.5</v>
      </c>
      <c r="X166" s="4">
        <f t="shared" ca="1" si="250"/>
        <v>9.5000000000000142</v>
      </c>
      <c r="Y166" s="4">
        <f t="shared" ca="1" si="250"/>
        <v>7.5</v>
      </c>
      <c r="Z166" s="4">
        <f t="shared" ca="1" si="250"/>
        <v>5.5</v>
      </c>
      <c r="AA166" s="4">
        <f t="shared" ca="1" si="250"/>
        <v>3.5</v>
      </c>
      <c r="AB166" s="4">
        <f t="shared" ca="1" si="250"/>
        <v>1.5</v>
      </c>
      <c r="AC166" s="4">
        <f t="shared" ca="1" si="250"/>
        <v>0.49999999999998579</v>
      </c>
      <c r="AD166" s="4">
        <f t="shared" ca="1" si="250"/>
        <v>0.49999999999998579</v>
      </c>
      <c r="AE166" s="4">
        <f t="shared" ca="1" si="250"/>
        <v>5.5</v>
      </c>
      <c r="AF166" s="4">
        <f t="shared" ca="1" si="250"/>
        <v>5.5</v>
      </c>
      <c r="AG166" s="4">
        <f t="shared" ca="1" si="250"/>
        <v>0.5</v>
      </c>
      <c r="AH166" s="4">
        <f t="shared" ca="1" si="250"/>
        <v>0.5</v>
      </c>
      <c r="AI166" s="4">
        <f t="shared" ca="1" si="250"/>
        <v>0.5</v>
      </c>
      <c r="AJ166" s="4">
        <f t="shared" ca="1" si="250"/>
        <v>0.5</v>
      </c>
      <c r="AK166" s="4">
        <f t="shared" ca="1" si="250"/>
        <v>0.5</v>
      </c>
      <c r="AL166" s="4">
        <f t="shared" ca="1" si="250"/>
        <v>5.5</v>
      </c>
      <c r="AM166" s="4">
        <f t="shared" ca="1" si="250"/>
        <v>6.4999999999999858</v>
      </c>
      <c r="AN166" s="4">
        <f t="shared" ca="1" si="250"/>
        <v>1.5</v>
      </c>
      <c r="AO166" s="4">
        <f t="shared" ca="1" si="250"/>
        <v>0.5</v>
      </c>
      <c r="AP166" s="4">
        <f t="shared" ca="1" si="250"/>
        <v>0.50000000000000711</v>
      </c>
      <c r="AQ166" s="4">
        <f t="shared" ca="1" si="250"/>
        <v>0.5</v>
      </c>
      <c r="AR166" s="4">
        <f t="shared" ca="1" si="250"/>
        <v>0.49999999999999289</v>
      </c>
      <c r="AS166" s="4">
        <f t="shared" ref="AS166:AU166" ca="1" si="251">IF($A$78="",0,MAX(AS$68-SUMIF($B$3:$B$66,"&lt;"&amp;$A78,AS$3:AS$66)-SUMIF($B$3:$B$66,"&gt;="&amp;$B78,AS$3:AS$66),0))</f>
        <v>2.5</v>
      </c>
      <c r="AT166" s="4">
        <f t="shared" ca="1" si="251"/>
        <v>2.5</v>
      </c>
      <c r="AU166" s="4">
        <f t="shared" ca="1" si="251"/>
        <v>0.5</v>
      </c>
      <c r="AV166" s="4">
        <f t="shared" ref="AV166:BE166" ca="1" si="252">IF($A$78="",0,MAX(AV$68-SUMIF($B$3:$B$66,"&lt;"&amp;$A78,AV$3:AV$66)-SUMIF($B$3:$B$66,"&gt;="&amp;$B78,AV$3:AV$66),0))</f>
        <v>5.5</v>
      </c>
      <c r="AW166" s="4">
        <f t="shared" ca="1" si="252"/>
        <v>5.5</v>
      </c>
      <c r="AX166" s="4">
        <f t="shared" ca="1" si="252"/>
        <v>0.5</v>
      </c>
      <c r="AY166" s="4">
        <f t="shared" ca="1" si="252"/>
        <v>0.5</v>
      </c>
      <c r="AZ166" s="4">
        <f t="shared" ca="1" si="252"/>
        <v>0.5</v>
      </c>
      <c r="BA166" s="4">
        <f t="shared" ca="1" si="252"/>
        <v>0.5</v>
      </c>
      <c r="BB166" s="4">
        <f t="shared" ca="1" si="252"/>
        <v>0.5</v>
      </c>
      <c r="BC166" s="4">
        <f t="shared" ca="1" si="252"/>
        <v>0.5</v>
      </c>
      <c r="BD166" s="4">
        <f t="shared" ca="1" si="252"/>
        <v>0.5</v>
      </c>
      <c r="BE166" s="4">
        <f t="shared" ca="1" si="252"/>
        <v>0.5</v>
      </c>
      <c r="BF166" s="4"/>
      <c r="BG166" s="4"/>
      <c r="BH166" s="4" t="str">
        <f t="shared" si="238"/>
        <v>60-62 Jahre</v>
      </c>
      <c r="BI166" s="4" t="str">
        <f t="shared" ca="1" si="236"/>
        <v/>
      </c>
      <c r="BJ166" s="4" t="str">
        <f t="shared" ca="1" si="237"/>
        <v/>
      </c>
    </row>
    <row r="167" spans="1:62" x14ac:dyDescent="0.25">
      <c r="C167" s="4"/>
      <c r="D167" s="4"/>
      <c r="E167" s="4"/>
      <c r="F167" s="4"/>
      <c r="G167" s="4"/>
      <c r="H167" s="4"/>
      <c r="I167" s="4"/>
      <c r="J167" s="4"/>
      <c r="K167" s="4"/>
      <c r="L167" s="4"/>
      <c r="M167" s="4"/>
      <c r="N167" s="4"/>
      <c r="O167" s="4"/>
    </row>
    <row r="168" spans="1:62" x14ac:dyDescent="0.25">
      <c r="C168" s="4"/>
      <c r="D168" s="4"/>
      <c r="E168" s="4"/>
      <c r="F168" s="4"/>
      <c r="G168" s="4"/>
      <c r="H168" s="4"/>
      <c r="I168" s="4"/>
      <c r="J168" s="4"/>
      <c r="K168" s="4"/>
      <c r="L168" s="4"/>
      <c r="M168" s="4"/>
      <c r="N168" s="4"/>
    </row>
  </sheetData>
  <sheetProtection selectLockedCells="1" selectUnlockedCells="1"/>
  <phoneticPr fontId="5"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rgb="FFFF0000"/>
  </sheetPr>
  <dimension ref="A1:H38"/>
  <sheetViews>
    <sheetView workbookViewId="0">
      <selection activeCell="H18" sqref="H18"/>
    </sheetView>
  </sheetViews>
  <sheetFormatPr baseColWidth="10" defaultRowHeight="13.2" x14ac:dyDescent="0.25"/>
  <cols>
    <col min="1" max="1" width="16.33203125" customWidth="1"/>
    <col min="2" max="2" width="19.44140625" customWidth="1"/>
    <col min="3" max="7" width="13.6640625" customWidth="1"/>
  </cols>
  <sheetData>
    <row r="1" spans="1:8" x14ac:dyDescent="0.25">
      <c r="A1" s="1" t="s">
        <v>31</v>
      </c>
    </row>
    <row r="3" spans="1:8" x14ac:dyDescent="0.25">
      <c r="B3" s="2"/>
    </row>
    <row r="4" spans="1:8" x14ac:dyDescent="0.25">
      <c r="A4" s="2"/>
      <c r="B4" s="2" t="str">
        <f>"Beschäftigungsentwicklung im Unternehmen (15-"&amp;  rente &amp; " Jahre)"</f>
        <v>Beschäftigungsentwicklung im Unternehmen (15-62 Jahre)</v>
      </c>
    </row>
    <row r="5" spans="1:8" x14ac:dyDescent="0.25">
      <c r="A5" s="2"/>
    </row>
    <row r="6" spans="1:8" x14ac:dyDescent="0.25">
      <c r="B6" s="5" t="str">
        <f>"Gesamt (15-"&amp;rente&amp;")"</f>
        <v>Gesamt (15-62)</v>
      </c>
      <c r="C6" s="6" t="s">
        <v>59</v>
      </c>
      <c r="D6" s="6" t="s">
        <v>60</v>
      </c>
      <c r="E6" s="6" t="s">
        <v>61</v>
      </c>
      <c r="F6" s="6" t="s">
        <v>62</v>
      </c>
      <c r="G6" s="6" t="str">
        <f>IF(rente&lt;=59,"50-"&amp;rente&amp;" Jahre","50-59 Jahre")</f>
        <v>50-59 Jahre</v>
      </c>
      <c r="H6" s="6" t="str">
        <f>IF(rente&gt;=60,"60-"&amp;rente&amp;" Jahre","")</f>
        <v>60-62 Jahre</v>
      </c>
    </row>
    <row r="7" spans="1:8" x14ac:dyDescent="0.25">
      <c r="A7" s="24" t="str">
        <f ca="1">"Beschäftigte "&amp;YEAR(TODAY())</f>
        <v>Beschäftigte 2020</v>
      </c>
      <c r="B7" s="14">
        <f ca="1">SUM(C7:H7)</f>
        <v>149</v>
      </c>
      <c r="C7" s="14">
        <f ca="1">MA!C73</f>
        <v>7</v>
      </c>
      <c r="D7" s="14">
        <f ca="1">MA!C74</f>
        <v>6</v>
      </c>
      <c r="E7" s="14">
        <f ca="1">MA!C75</f>
        <v>15</v>
      </c>
      <c r="F7" s="14">
        <f ca="1">MA!C76</f>
        <v>115</v>
      </c>
      <c r="G7" s="14">
        <f ca="1">MA!C77</f>
        <v>3</v>
      </c>
      <c r="H7" s="14">
        <f ca="1">MA!C78</f>
        <v>3</v>
      </c>
    </row>
    <row r="8" spans="1:8" x14ac:dyDescent="0.25">
      <c r="A8" s="24" t="str">
        <f>"Beschäftigte "&amp;Dropdown!G15</f>
        <v>Beschäftigte 2025</v>
      </c>
      <c r="B8" s="14">
        <f ca="1">SUM(C8:H8)</f>
        <v>149.19999999999999</v>
      </c>
      <c r="C8" s="14">
        <f ca="1">LOOKUP(Dropdown!G15,MA!C2:BE2,MA!C73:BE73)</f>
        <v>0</v>
      </c>
      <c r="D8" s="14">
        <f ca="1">LOOKUP(Dropdown!G15,MA!C2:BE2,MA!C74:BE74)</f>
        <v>8</v>
      </c>
      <c r="E8" s="14">
        <f ca="1">LOOKUP(Dropdown!G15,MA!C2:BE2,MA!C75:BE75)</f>
        <v>10</v>
      </c>
      <c r="F8" s="14">
        <f ca="1">LOOKUP(Dropdown!G15,MA!C2:BE2,MA!C76:BE76)</f>
        <v>121</v>
      </c>
      <c r="G8" s="14">
        <f ca="1">LOOKUP(Dropdown!G15,MA!C2:BE2,MA!C77:BE77)</f>
        <v>9</v>
      </c>
      <c r="H8" s="14">
        <f ca="1">LOOKUP(Dropdown!G15,MA!C2:BE2,MA!C78:BE78)</f>
        <v>1.1999999999999957</v>
      </c>
    </row>
    <row r="9" spans="1:8" x14ac:dyDescent="0.25">
      <c r="A9" t="s">
        <v>32</v>
      </c>
      <c r="B9" s="21">
        <f t="shared" ref="B9:H9" ca="1" si="0">B8/B7-1</f>
        <v>1.3422818791946067E-3</v>
      </c>
      <c r="C9" s="21">
        <f t="shared" ca="1" si="0"/>
        <v>-1</v>
      </c>
      <c r="D9" s="21">
        <f t="shared" ca="1" si="0"/>
        <v>0.33333333333333326</v>
      </c>
      <c r="E9" s="21">
        <f t="shared" ca="1" si="0"/>
        <v>-0.33333333333333337</v>
      </c>
      <c r="F9" s="21">
        <f t="shared" ca="1" si="0"/>
        <v>5.2173913043478182E-2</v>
      </c>
      <c r="G9" s="21">
        <f t="shared" ca="1" si="0"/>
        <v>2</v>
      </c>
      <c r="H9" s="21">
        <f t="shared" ca="1" si="0"/>
        <v>-0.60000000000000142</v>
      </c>
    </row>
    <row r="10" spans="1:8" x14ac:dyDescent="0.25">
      <c r="A10" s="9"/>
      <c r="B10" s="2"/>
      <c r="C10" s="14"/>
      <c r="D10" s="21"/>
      <c r="E10" s="21"/>
    </row>
    <row r="11" spans="1:8" x14ac:dyDescent="0.25">
      <c r="A11" s="9"/>
      <c r="B11" s="2"/>
      <c r="C11" s="14"/>
      <c r="D11" s="21"/>
      <c r="E11" s="21"/>
    </row>
    <row r="12" spans="1:8" x14ac:dyDescent="0.25">
      <c r="B12" s="2"/>
    </row>
    <row r="13" spans="1:8" x14ac:dyDescent="0.25">
      <c r="B13" t="str">
        <f>"Bevölkerungsentwicklung (Region: "&amp;Dropdown!K16&amp;", 15-64 Jahre)"</f>
        <v>Bevölkerungsentwicklung (Region: Burgenland, 15-64 Jahre)</v>
      </c>
    </row>
    <row r="15" spans="1:8" x14ac:dyDescent="0.25">
      <c r="B15" s="5" t="s">
        <v>77</v>
      </c>
      <c r="C15" s="6" t="s">
        <v>59</v>
      </c>
      <c r="D15" s="6" t="s">
        <v>60</v>
      </c>
      <c r="E15" s="6" t="s">
        <v>61</v>
      </c>
      <c r="F15" s="6" t="s">
        <v>62</v>
      </c>
      <c r="G15" s="6" t="s">
        <v>63</v>
      </c>
      <c r="H15" t="s">
        <v>74</v>
      </c>
    </row>
    <row r="16" spans="1:8" x14ac:dyDescent="0.25">
      <c r="A16" s="24" t="str">
        <f ca="1">"Bevölkerung "&amp;YEAR(TODAY())</f>
        <v>Bevölkerung 2020</v>
      </c>
      <c r="B16" s="14">
        <f ca="1">SUM(C16:H16)</f>
        <v>190203</v>
      </c>
      <c r="C16" s="14">
        <f ca="1">SUM(OFFSET(BEV!C4:C4,(Dropdown!I16-1)*12,YEAR(TODAY())-2018))</f>
        <v>13683</v>
      </c>
      <c r="D16" s="14">
        <f ca="1">SUM(OFFSET(BEV!C5:C6,(Dropdown!I16-1)*12,YEAR(TODAY())-2018))</f>
        <v>28718</v>
      </c>
      <c r="E16" s="14">
        <f ca="1">SUM(OFFSET(BEV!C7:C8,(Dropdown!I16-1)*12,YEAR(TODAY())-2018))</f>
        <v>34896</v>
      </c>
      <c r="F16" s="14">
        <f ca="1">SUM(OFFSET(BEV!C9:C10,(Dropdown!I16-1)*12,YEAR(TODAY())-2018))</f>
        <v>40878</v>
      </c>
      <c r="G16" s="14">
        <f ca="1">SUM(OFFSET(BEV!C11:C12,(Dropdown!I16-1)*12,YEAR(TODAY())-2018))</f>
        <v>49145</v>
      </c>
      <c r="H16" s="14">
        <f ca="1">SUM(OFFSET(BEV!C13:C13,(Dropdown!I16-1)*12,YEAR(TODAY())-2018))</f>
        <v>22883</v>
      </c>
    </row>
    <row r="17" spans="1:8" x14ac:dyDescent="0.25">
      <c r="A17" s="24" t="str">
        <f>"Bevölkerung "&amp;Dropdown!G15</f>
        <v>Bevölkerung 2025</v>
      </c>
      <c r="B17" s="14">
        <f ca="1">SUM(C17:H17)</f>
        <v>187038</v>
      </c>
      <c r="C17" s="14">
        <f ca="1">SUM(OFFSET(BEV!C4:C4,(Dropdown!I16-1)*12,Dropdown!G15-BEV!$C$1))</f>
        <v>13675</v>
      </c>
      <c r="D17" s="14">
        <f ca="1">SUM(OFFSET(BEV!C5:C6,(Dropdown!I16-1)*12,Dropdown!G15-BEV!$C$1))</f>
        <v>27074</v>
      </c>
      <c r="E17" s="14">
        <f ca="1">SUM(OFFSET(BEV!C7:C8,(Dropdown!I16-1)*12,Dropdown!G15-BEV!$C$1))</f>
        <v>34482</v>
      </c>
      <c r="F17" s="14">
        <f ca="1">SUM(OFFSET(BEV!C9:C10,(Dropdown!I16-1)*12,Dropdown!G15-BEV!$C$1))</f>
        <v>39563</v>
      </c>
      <c r="G17" s="14">
        <f ca="1">SUM(OFFSET(BEV!C11:C12,(Dropdown!I16-1)*12,Dropdown!G15-BEV!$C$1))</f>
        <v>47043</v>
      </c>
      <c r="H17" s="14">
        <f ca="1">SUM(OFFSET(BEV!C13:C13,(Dropdown!I16-1)*12,Dropdown!G15-BEV!$C$1))</f>
        <v>25201</v>
      </c>
    </row>
    <row r="18" spans="1:8" x14ac:dyDescent="0.25">
      <c r="A18" t="s">
        <v>32</v>
      </c>
      <c r="B18" s="21">
        <f t="shared" ref="B18:G18" ca="1" si="1">B17/B16-1</f>
        <v>-1.664011608649707E-2</v>
      </c>
      <c r="C18" s="21">
        <f t="shared" ca="1" si="1"/>
        <v>-5.8466710516702491E-4</v>
      </c>
      <c r="D18" s="21">
        <f t="shared" ca="1" si="1"/>
        <v>-5.724632634584581E-2</v>
      </c>
      <c r="E18" s="21">
        <f t="shared" ca="1" si="1"/>
        <v>-1.1863823933975226E-2</v>
      </c>
      <c r="F18" s="21">
        <f t="shared" ca="1" si="1"/>
        <v>-3.2168892802974747E-2</v>
      </c>
      <c r="G18" s="21">
        <f t="shared" ca="1" si="1"/>
        <v>-4.2771390782378682E-2</v>
      </c>
      <c r="H18" s="21">
        <f ca="1">H17/H16-1</f>
        <v>0.10129790674299688</v>
      </c>
    </row>
    <row r="20" spans="1:8" x14ac:dyDescent="0.25">
      <c r="B20" s="5" t="s">
        <v>78</v>
      </c>
      <c r="C20" s="6" t="s">
        <v>59</v>
      </c>
      <c r="D20" s="6" t="s">
        <v>60</v>
      </c>
      <c r="E20" s="6" t="s">
        <v>61</v>
      </c>
      <c r="F20" s="6" t="s">
        <v>62</v>
      </c>
      <c r="G20" s="6" t="s">
        <v>63</v>
      </c>
      <c r="H20" t="s">
        <v>79</v>
      </c>
    </row>
    <row r="23" spans="1:8" x14ac:dyDescent="0.25">
      <c r="B23" s="2"/>
    </row>
    <row r="24" spans="1:8" x14ac:dyDescent="0.25">
      <c r="A24">
        <v>41</v>
      </c>
      <c r="B24">
        <v>109</v>
      </c>
      <c r="C24">
        <f>A24*B24</f>
        <v>4469</v>
      </c>
      <c r="D24">
        <f>C24+C25</f>
        <v>9467</v>
      </c>
    </row>
    <row r="25" spans="1:8" x14ac:dyDescent="0.25">
      <c r="A25">
        <v>42</v>
      </c>
      <c r="B25" s="6">
        <v>119</v>
      </c>
      <c r="C25" s="5">
        <f>A25*B25</f>
        <v>4998</v>
      </c>
      <c r="D25" s="5">
        <f>D24/2</f>
        <v>4733.5</v>
      </c>
      <c r="E25" s="5"/>
    </row>
    <row r="26" spans="1:8" x14ac:dyDescent="0.25">
      <c r="A26" s="9"/>
      <c r="B26" s="14">
        <v>113.5</v>
      </c>
      <c r="C26" s="14"/>
      <c r="D26" s="26">
        <f>D25/B26</f>
        <v>41.704845814977972</v>
      </c>
      <c r="E26" s="14"/>
    </row>
    <row r="27" spans="1:8" x14ac:dyDescent="0.25">
      <c r="A27" s="9"/>
      <c r="B27" s="21"/>
      <c r="C27" s="21"/>
      <c r="D27" s="21"/>
      <c r="E27" s="21"/>
    </row>
    <row r="28" spans="1:8" x14ac:dyDescent="0.25">
      <c r="A28" s="9"/>
      <c r="B28" s="14"/>
      <c r="C28" s="14"/>
      <c r="D28" s="14"/>
      <c r="E28" s="14"/>
    </row>
    <row r="29" spans="1:8" x14ac:dyDescent="0.25">
      <c r="A29" s="9"/>
      <c r="B29" s="21"/>
      <c r="C29" s="21"/>
      <c r="D29" s="21"/>
      <c r="E29" s="21"/>
    </row>
    <row r="30" spans="1:8" x14ac:dyDescent="0.25">
      <c r="B30" s="21"/>
      <c r="C30" s="21"/>
      <c r="D30" s="21"/>
      <c r="E30" s="21"/>
    </row>
    <row r="32" spans="1:8" x14ac:dyDescent="0.25">
      <c r="A32" s="2"/>
      <c r="B32" s="2"/>
    </row>
    <row r="33" spans="1:5" x14ac:dyDescent="0.25">
      <c r="A33" s="2"/>
    </row>
    <row r="34" spans="1:5" x14ac:dyDescent="0.25">
      <c r="B34" s="6"/>
      <c r="C34" s="5"/>
      <c r="D34" s="5"/>
      <c r="E34" s="5"/>
    </row>
    <row r="35" spans="1:5" x14ac:dyDescent="0.25">
      <c r="A35" s="9"/>
      <c r="B35" s="14"/>
      <c r="C35" s="14"/>
      <c r="D35" s="14"/>
      <c r="E35" s="14"/>
    </row>
    <row r="36" spans="1:5" x14ac:dyDescent="0.25">
      <c r="A36" s="9"/>
      <c r="B36" s="21"/>
      <c r="C36" s="21"/>
      <c r="D36" s="21"/>
      <c r="E36" s="21"/>
    </row>
    <row r="37" spans="1:5" x14ac:dyDescent="0.25">
      <c r="A37" s="9"/>
      <c r="B37" s="14"/>
      <c r="C37" s="14"/>
      <c r="D37" s="14"/>
      <c r="E37" s="14"/>
    </row>
    <row r="38" spans="1:5" x14ac:dyDescent="0.25">
      <c r="A38" s="9"/>
      <c r="B38" s="21"/>
      <c r="C38" s="21"/>
      <c r="D38" s="21"/>
      <c r="E38" s="21"/>
    </row>
  </sheetData>
  <sheetProtection selectLockedCells="1" selectUnlockedCells="1"/>
  <phoneticPr fontId="5"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R167"/>
  <sheetViews>
    <sheetView showGridLines="0" showRowColHeaders="0" zoomScaleNormal="100" zoomScaleSheetLayoutView="75" workbookViewId="0"/>
  </sheetViews>
  <sheetFormatPr baseColWidth="10" defaultRowHeight="13.2" x14ac:dyDescent="0.25"/>
  <cols>
    <col min="1" max="1" width="0.88671875" style="27" customWidth="1"/>
    <col min="2" max="2" width="10.6640625" customWidth="1"/>
    <col min="3" max="3" width="6.33203125" customWidth="1"/>
    <col min="4" max="4" width="11.33203125" customWidth="1"/>
    <col min="5" max="5" width="10.6640625" customWidth="1"/>
    <col min="6" max="6" width="6.33203125" customWidth="1"/>
    <col min="7" max="7" width="11.33203125" customWidth="1"/>
    <col min="8" max="8" width="10.6640625" customWidth="1"/>
    <col min="9" max="9" width="6.33203125" customWidth="1"/>
    <col min="10" max="10" width="11.5546875" customWidth="1"/>
    <col min="11" max="11" width="10.6640625" customWidth="1"/>
    <col min="12" max="12" width="6.33203125" customWidth="1"/>
    <col min="13" max="13" width="11.6640625" customWidth="1"/>
    <col min="14" max="14" width="0.88671875" style="27" customWidth="1"/>
    <col min="15" max="29" width="11.44140625" style="28"/>
  </cols>
  <sheetData>
    <row r="1" spans="1:13" ht="4.5" customHeight="1" x14ac:dyDescent="0.25">
      <c r="A1" s="85"/>
      <c r="B1" s="27"/>
      <c r="C1" s="27"/>
      <c r="D1" s="27"/>
      <c r="E1" s="27"/>
      <c r="F1" s="27"/>
      <c r="G1" s="27"/>
      <c r="H1" s="27"/>
      <c r="I1" s="27"/>
      <c r="J1" s="27"/>
      <c r="K1" s="27"/>
      <c r="L1" s="27"/>
      <c r="M1" s="27"/>
    </row>
    <row r="2" spans="1:13" ht="155.1" customHeight="1" x14ac:dyDescent="0.25">
      <c r="B2" s="101"/>
      <c r="C2" s="101"/>
      <c r="D2" s="101"/>
      <c r="E2" s="101"/>
      <c r="F2" s="101"/>
      <c r="G2" s="101"/>
      <c r="H2" s="101"/>
      <c r="I2" s="101"/>
      <c r="J2" s="101"/>
      <c r="K2" s="101"/>
      <c r="L2" s="101"/>
      <c r="M2" s="101"/>
    </row>
    <row r="3" spans="1:13" ht="171.75" customHeight="1" x14ac:dyDescent="0.25">
      <c r="B3" s="102" t="s">
        <v>101</v>
      </c>
      <c r="C3" s="102"/>
      <c r="D3" s="102"/>
      <c r="E3" s="102"/>
      <c r="F3" s="102"/>
      <c r="G3" s="102"/>
      <c r="H3" s="102"/>
      <c r="I3" s="102"/>
      <c r="J3" s="102"/>
      <c r="K3" s="102"/>
      <c r="L3" s="102"/>
      <c r="M3" s="102"/>
    </row>
    <row r="4" spans="1:13" ht="24" x14ac:dyDescent="0.25">
      <c r="B4" s="40" t="s">
        <v>22</v>
      </c>
      <c r="C4" s="40" t="s">
        <v>0</v>
      </c>
      <c r="D4" s="40" t="s">
        <v>33</v>
      </c>
      <c r="E4" s="40" t="s">
        <v>22</v>
      </c>
      <c r="F4" s="40" t="s">
        <v>0</v>
      </c>
      <c r="G4" s="40" t="s">
        <v>33</v>
      </c>
      <c r="H4" s="40" t="s">
        <v>22</v>
      </c>
      <c r="I4" s="40" t="s">
        <v>0</v>
      </c>
      <c r="J4" s="40" t="s">
        <v>33</v>
      </c>
      <c r="K4" s="40" t="s">
        <v>22</v>
      </c>
      <c r="L4" s="40" t="s">
        <v>0</v>
      </c>
      <c r="M4" s="40" t="s">
        <v>33</v>
      </c>
    </row>
    <row r="5" spans="1:13" ht="15" customHeight="1" x14ac:dyDescent="0.3">
      <c r="B5" s="38">
        <f>MA!A66</f>
        <v>2005</v>
      </c>
      <c r="C5" s="38">
        <f ca="1">YEAR(TODAY())-B5</f>
        <v>15</v>
      </c>
      <c r="D5" s="39">
        <v>5</v>
      </c>
      <c r="E5" s="38">
        <f>B20-1</f>
        <v>1989</v>
      </c>
      <c r="F5" s="38">
        <f ca="1">YEAR(TODAY())-E5</f>
        <v>31</v>
      </c>
      <c r="G5" s="39"/>
      <c r="H5" s="38">
        <f>E20-1</f>
        <v>1973</v>
      </c>
      <c r="I5" s="38">
        <f ca="1">YEAR(TODAY())-H5</f>
        <v>47</v>
      </c>
      <c r="J5" s="39"/>
      <c r="K5" s="38">
        <f>H20-1</f>
        <v>1957</v>
      </c>
      <c r="L5" s="38">
        <f ca="1">YEAR(TODAY())-K5</f>
        <v>63</v>
      </c>
      <c r="M5" s="39"/>
    </row>
    <row r="6" spans="1:13" ht="15" customHeight="1" x14ac:dyDescent="0.3">
      <c r="B6" s="38">
        <f>B5-1</f>
        <v>2004</v>
      </c>
      <c r="C6" s="38">
        <f t="shared" ref="C6:C20" ca="1" si="0">YEAR(TODAY())-B6</f>
        <v>16</v>
      </c>
      <c r="D6" s="39"/>
      <c r="E6" s="38">
        <f>E5-1</f>
        <v>1988</v>
      </c>
      <c r="F6" s="38">
        <f t="shared" ref="F6:F20" ca="1" si="1">YEAR(TODAY())-E6</f>
        <v>32</v>
      </c>
      <c r="G6" s="39">
        <v>5</v>
      </c>
      <c r="H6" s="38">
        <f>H5-1</f>
        <v>1972</v>
      </c>
      <c r="I6" s="38">
        <f t="shared" ref="I6:I20" ca="1" si="2">YEAR(TODAY())-H6</f>
        <v>48</v>
      </c>
      <c r="J6" s="39">
        <v>4</v>
      </c>
      <c r="K6" s="38">
        <f>K5-1</f>
        <v>1956</v>
      </c>
      <c r="L6" s="38">
        <f t="shared" ref="L6:L20" ca="1" si="3">YEAR(TODAY())-K6</f>
        <v>64</v>
      </c>
      <c r="M6" s="39"/>
    </row>
    <row r="7" spans="1:13" ht="15" customHeight="1" x14ac:dyDescent="0.3">
      <c r="B7" s="38">
        <f t="shared" ref="B7:B20" si="4">B6-1</f>
        <v>2003</v>
      </c>
      <c r="C7" s="38">
        <f t="shared" ca="1" si="0"/>
        <v>17</v>
      </c>
      <c r="D7" s="39"/>
      <c r="E7" s="38">
        <f t="shared" ref="E7:E20" si="5">E6-1</f>
        <v>1987</v>
      </c>
      <c r="F7" s="38">
        <f t="shared" ca="1" si="1"/>
        <v>33</v>
      </c>
      <c r="G7" s="39"/>
      <c r="H7" s="38">
        <f t="shared" ref="H7:H20" si="6">H6-1</f>
        <v>1971</v>
      </c>
      <c r="I7" s="38">
        <f t="shared" ca="1" si="2"/>
        <v>49</v>
      </c>
      <c r="J7" s="39"/>
      <c r="K7" s="38">
        <f t="shared" ref="K7:K20" si="7">K6-1</f>
        <v>1955</v>
      </c>
      <c r="L7" s="38">
        <f t="shared" ca="1" si="3"/>
        <v>65</v>
      </c>
      <c r="M7" s="39"/>
    </row>
    <row r="8" spans="1:13" ht="15" customHeight="1" x14ac:dyDescent="0.3">
      <c r="B8" s="38">
        <f t="shared" si="4"/>
        <v>2002</v>
      </c>
      <c r="C8" s="38">
        <f t="shared" ca="1" si="0"/>
        <v>18</v>
      </c>
      <c r="D8" s="39">
        <v>2</v>
      </c>
      <c r="E8" s="38">
        <f t="shared" si="5"/>
        <v>1986</v>
      </c>
      <c r="F8" s="38">
        <f t="shared" ca="1" si="1"/>
        <v>34</v>
      </c>
      <c r="G8" s="39"/>
      <c r="H8" s="38">
        <f t="shared" si="6"/>
        <v>1970</v>
      </c>
      <c r="I8" s="38">
        <f t="shared" ca="1" si="2"/>
        <v>50</v>
      </c>
      <c r="J8" s="39"/>
      <c r="K8" s="38">
        <f t="shared" si="7"/>
        <v>1954</v>
      </c>
      <c r="L8" s="38">
        <f t="shared" ca="1" si="3"/>
        <v>66</v>
      </c>
      <c r="M8" s="39"/>
    </row>
    <row r="9" spans="1:13" ht="15" customHeight="1" x14ac:dyDescent="0.3">
      <c r="B9" s="38">
        <f t="shared" si="4"/>
        <v>2001</v>
      </c>
      <c r="C9" s="38">
        <f t="shared" ca="1" si="0"/>
        <v>19</v>
      </c>
      <c r="D9" s="39"/>
      <c r="E9" s="38">
        <f t="shared" si="5"/>
        <v>1985</v>
      </c>
      <c r="F9" s="38">
        <f t="shared" ca="1" si="1"/>
        <v>35</v>
      </c>
      <c r="G9" s="39"/>
      <c r="H9" s="38">
        <f t="shared" si="6"/>
        <v>1969</v>
      </c>
      <c r="I9" s="38">
        <f t="shared" ca="1" si="2"/>
        <v>51</v>
      </c>
      <c r="J9" s="39"/>
      <c r="K9" s="38">
        <f t="shared" si="7"/>
        <v>1953</v>
      </c>
      <c r="L9" s="38">
        <f t="shared" ca="1" si="3"/>
        <v>67</v>
      </c>
      <c r="M9" s="39"/>
    </row>
    <row r="10" spans="1:13" ht="15" customHeight="1" x14ac:dyDescent="0.3">
      <c r="B10" s="38">
        <f t="shared" si="4"/>
        <v>2000</v>
      </c>
      <c r="C10" s="38">
        <f t="shared" ca="1" si="0"/>
        <v>20</v>
      </c>
      <c r="D10" s="39"/>
      <c r="E10" s="38">
        <f t="shared" si="5"/>
        <v>1984</v>
      </c>
      <c r="F10" s="38">
        <f t="shared" ca="1" si="1"/>
        <v>36</v>
      </c>
      <c r="G10" s="39">
        <v>1</v>
      </c>
      <c r="H10" s="38">
        <f t="shared" si="6"/>
        <v>1968</v>
      </c>
      <c r="I10" s="38">
        <f t="shared" ca="1" si="2"/>
        <v>52</v>
      </c>
      <c r="J10" s="39"/>
      <c r="K10" s="38">
        <f t="shared" si="7"/>
        <v>1952</v>
      </c>
      <c r="L10" s="38">
        <f t="shared" ca="1" si="3"/>
        <v>68</v>
      </c>
      <c r="M10" s="39"/>
    </row>
    <row r="11" spans="1:13" ht="15" customHeight="1" x14ac:dyDescent="0.3">
      <c r="B11" s="38">
        <f t="shared" si="4"/>
        <v>1999</v>
      </c>
      <c r="C11" s="38">
        <f t="shared" ca="1" si="0"/>
        <v>21</v>
      </c>
      <c r="D11" s="39"/>
      <c r="E11" s="38">
        <f t="shared" si="5"/>
        <v>1983</v>
      </c>
      <c r="F11" s="38">
        <f t="shared" ca="1" si="1"/>
        <v>37</v>
      </c>
      <c r="G11" s="39">
        <v>2</v>
      </c>
      <c r="H11" s="38">
        <f t="shared" si="6"/>
        <v>1967</v>
      </c>
      <c r="I11" s="38">
        <f t="shared" ca="1" si="2"/>
        <v>53</v>
      </c>
      <c r="J11" s="39"/>
      <c r="K11" s="38">
        <f t="shared" si="7"/>
        <v>1951</v>
      </c>
      <c r="L11" s="38">
        <f t="shared" ca="1" si="3"/>
        <v>69</v>
      </c>
      <c r="M11" s="39"/>
    </row>
    <row r="12" spans="1:13" ht="15" customHeight="1" x14ac:dyDescent="0.3">
      <c r="B12" s="38">
        <f t="shared" si="4"/>
        <v>1998</v>
      </c>
      <c r="C12" s="38">
        <f t="shared" ca="1" si="0"/>
        <v>22</v>
      </c>
      <c r="D12" s="39"/>
      <c r="E12" s="38">
        <f t="shared" si="5"/>
        <v>1982</v>
      </c>
      <c r="F12" s="38">
        <f t="shared" ca="1" si="1"/>
        <v>38</v>
      </c>
      <c r="G12" s="39">
        <v>3</v>
      </c>
      <c r="H12" s="38">
        <f t="shared" si="6"/>
        <v>1966</v>
      </c>
      <c r="I12" s="38">
        <f t="shared" ca="1" si="2"/>
        <v>54</v>
      </c>
      <c r="J12" s="39">
        <v>1</v>
      </c>
      <c r="K12" s="38">
        <f t="shared" si="7"/>
        <v>1950</v>
      </c>
      <c r="L12" s="38">
        <f t="shared" ca="1" si="3"/>
        <v>70</v>
      </c>
      <c r="M12" s="39"/>
    </row>
    <row r="13" spans="1:13" ht="15" customHeight="1" x14ac:dyDescent="0.3">
      <c r="B13" s="38">
        <f t="shared" si="4"/>
        <v>1997</v>
      </c>
      <c r="C13" s="38">
        <f t="shared" ca="1" si="0"/>
        <v>23</v>
      </c>
      <c r="D13" s="39"/>
      <c r="E13" s="38">
        <f t="shared" si="5"/>
        <v>1981</v>
      </c>
      <c r="F13" s="38">
        <f t="shared" ca="1" si="1"/>
        <v>39</v>
      </c>
      <c r="G13" s="39">
        <v>4</v>
      </c>
      <c r="H13" s="38">
        <f t="shared" si="6"/>
        <v>1965</v>
      </c>
      <c r="I13" s="38">
        <f t="shared" ca="1" si="2"/>
        <v>55</v>
      </c>
      <c r="J13" s="39">
        <v>1</v>
      </c>
      <c r="K13" s="38">
        <f t="shared" si="7"/>
        <v>1949</v>
      </c>
      <c r="L13" s="38">
        <f t="shared" ca="1" si="3"/>
        <v>71</v>
      </c>
      <c r="M13" s="39"/>
    </row>
    <row r="14" spans="1:13" ht="15" customHeight="1" x14ac:dyDescent="0.3">
      <c r="B14" s="38">
        <f t="shared" si="4"/>
        <v>1996</v>
      </c>
      <c r="C14" s="38">
        <f t="shared" ca="1" si="0"/>
        <v>24</v>
      </c>
      <c r="D14" s="39">
        <v>1</v>
      </c>
      <c r="E14" s="38">
        <f t="shared" si="5"/>
        <v>1980</v>
      </c>
      <c r="F14" s="38">
        <f t="shared" ca="1" si="1"/>
        <v>40</v>
      </c>
      <c r="G14" s="39">
        <v>5</v>
      </c>
      <c r="H14" s="38">
        <f t="shared" si="6"/>
        <v>1964</v>
      </c>
      <c r="I14" s="38">
        <f t="shared" ca="1" si="2"/>
        <v>56</v>
      </c>
      <c r="J14" s="39">
        <v>1</v>
      </c>
      <c r="K14" s="38">
        <f t="shared" si="7"/>
        <v>1948</v>
      </c>
      <c r="L14" s="38">
        <f t="shared" ca="1" si="3"/>
        <v>72</v>
      </c>
      <c r="M14" s="39"/>
    </row>
    <row r="15" spans="1:13" ht="15" customHeight="1" x14ac:dyDescent="0.3">
      <c r="B15" s="38">
        <f t="shared" si="4"/>
        <v>1995</v>
      </c>
      <c r="C15" s="38">
        <f t="shared" ca="1" si="0"/>
        <v>25</v>
      </c>
      <c r="D15" s="39">
        <v>5</v>
      </c>
      <c r="E15" s="38">
        <f t="shared" si="5"/>
        <v>1979</v>
      </c>
      <c r="F15" s="38">
        <f t="shared" ca="1" si="1"/>
        <v>41</v>
      </c>
      <c r="G15" s="39">
        <v>6</v>
      </c>
      <c r="H15" s="38">
        <f t="shared" si="6"/>
        <v>1963</v>
      </c>
      <c r="I15" s="38">
        <f t="shared" ca="1" si="2"/>
        <v>57</v>
      </c>
      <c r="J15" s="39"/>
      <c r="K15" s="38">
        <f t="shared" si="7"/>
        <v>1947</v>
      </c>
      <c r="L15" s="38">
        <f t="shared" ca="1" si="3"/>
        <v>73</v>
      </c>
      <c r="M15" s="39"/>
    </row>
    <row r="16" spans="1:13" ht="15" customHeight="1" x14ac:dyDescent="0.3">
      <c r="B16" s="38">
        <f t="shared" si="4"/>
        <v>1994</v>
      </c>
      <c r="C16" s="38">
        <f t="shared" ca="1" si="0"/>
        <v>26</v>
      </c>
      <c r="D16" s="39"/>
      <c r="E16" s="38">
        <f t="shared" si="5"/>
        <v>1978</v>
      </c>
      <c r="F16" s="38">
        <f t="shared" ca="1" si="1"/>
        <v>42</v>
      </c>
      <c r="G16" s="39">
        <v>100</v>
      </c>
      <c r="H16" s="38">
        <f t="shared" si="6"/>
        <v>1962</v>
      </c>
      <c r="I16" s="38">
        <f t="shared" ca="1" si="2"/>
        <v>58</v>
      </c>
      <c r="J16" s="39"/>
      <c r="K16" s="38">
        <f t="shared" si="7"/>
        <v>1946</v>
      </c>
      <c r="L16" s="38">
        <f t="shared" ca="1" si="3"/>
        <v>74</v>
      </c>
      <c r="M16" s="39"/>
    </row>
    <row r="17" spans="1:14" ht="15" customHeight="1" x14ac:dyDescent="0.3">
      <c r="B17" s="38">
        <f t="shared" si="4"/>
        <v>1993</v>
      </c>
      <c r="C17" s="38">
        <f t="shared" ca="1" si="0"/>
        <v>27</v>
      </c>
      <c r="D17" s="39"/>
      <c r="E17" s="38">
        <f t="shared" si="5"/>
        <v>1977</v>
      </c>
      <c r="F17" s="38">
        <f t="shared" ca="1" si="1"/>
        <v>43</v>
      </c>
      <c r="G17" s="39"/>
      <c r="H17" s="38">
        <f t="shared" si="6"/>
        <v>1961</v>
      </c>
      <c r="I17" s="38">
        <f t="shared" ca="1" si="2"/>
        <v>59</v>
      </c>
      <c r="J17" s="39"/>
      <c r="K17" s="38">
        <f t="shared" si="7"/>
        <v>1945</v>
      </c>
      <c r="L17" s="38">
        <f t="shared" ca="1" si="3"/>
        <v>75</v>
      </c>
      <c r="M17" s="39"/>
    </row>
    <row r="18" spans="1:14" ht="15" customHeight="1" x14ac:dyDescent="0.3">
      <c r="B18" s="38">
        <f t="shared" si="4"/>
        <v>1992</v>
      </c>
      <c r="C18" s="38">
        <f t="shared" ca="1" si="0"/>
        <v>28</v>
      </c>
      <c r="D18" s="39"/>
      <c r="E18" s="38">
        <f t="shared" si="5"/>
        <v>1976</v>
      </c>
      <c r="F18" s="38">
        <f t="shared" ca="1" si="1"/>
        <v>44</v>
      </c>
      <c r="G18" s="39"/>
      <c r="H18" s="38">
        <f t="shared" si="6"/>
        <v>1960</v>
      </c>
      <c r="I18" s="38">
        <f t="shared" ca="1" si="2"/>
        <v>60</v>
      </c>
      <c r="J18" s="39">
        <v>3</v>
      </c>
      <c r="K18" s="38">
        <f t="shared" si="7"/>
        <v>1944</v>
      </c>
      <c r="L18" s="38">
        <f t="shared" ca="1" si="3"/>
        <v>76</v>
      </c>
      <c r="M18" s="39"/>
    </row>
    <row r="19" spans="1:14" ht="15" customHeight="1" x14ac:dyDescent="0.3">
      <c r="B19" s="38">
        <f t="shared" si="4"/>
        <v>1991</v>
      </c>
      <c r="C19" s="38">
        <f t="shared" ca="1" si="0"/>
        <v>29</v>
      </c>
      <c r="D19" s="39"/>
      <c r="E19" s="38">
        <f t="shared" si="5"/>
        <v>1975</v>
      </c>
      <c r="F19" s="38">
        <f t="shared" ca="1" si="1"/>
        <v>45</v>
      </c>
      <c r="G19" s="39"/>
      <c r="H19" s="38">
        <f t="shared" si="6"/>
        <v>1959</v>
      </c>
      <c r="I19" s="38">
        <f t="shared" ca="1" si="2"/>
        <v>61</v>
      </c>
      <c r="J19" s="39"/>
      <c r="K19" s="38">
        <f t="shared" si="7"/>
        <v>1943</v>
      </c>
      <c r="L19" s="38">
        <f t="shared" ca="1" si="3"/>
        <v>77</v>
      </c>
      <c r="M19" s="39"/>
    </row>
    <row r="20" spans="1:14" ht="15" customHeight="1" x14ac:dyDescent="0.3">
      <c r="B20" s="38">
        <f t="shared" si="4"/>
        <v>1990</v>
      </c>
      <c r="C20" s="38">
        <f t="shared" ca="1" si="0"/>
        <v>30</v>
      </c>
      <c r="D20" s="39"/>
      <c r="E20" s="38">
        <f t="shared" si="5"/>
        <v>1974</v>
      </c>
      <c r="F20" s="38">
        <f t="shared" ca="1" si="1"/>
        <v>46</v>
      </c>
      <c r="G20" s="39"/>
      <c r="H20" s="38">
        <f t="shared" si="6"/>
        <v>1958</v>
      </c>
      <c r="I20" s="38">
        <f t="shared" ca="1" si="2"/>
        <v>62</v>
      </c>
      <c r="J20" s="39"/>
      <c r="K20" s="38">
        <f t="shared" si="7"/>
        <v>1942</v>
      </c>
      <c r="L20" s="38">
        <f t="shared" ca="1" si="3"/>
        <v>78</v>
      </c>
      <c r="M20" s="39"/>
    </row>
    <row r="21" spans="1:14" ht="24.9" customHeight="1" x14ac:dyDescent="0.25">
      <c r="B21" s="105"/>
      <c r="C21" s="105"/>
      <c r="D21" s="105"/>
      <c r="E21" s="105"/>
      <c r="F21" s="105"/>
      <c r="G21" s="105"/>
      <c r="H21" s="105"/>
      <c r="I21" s="105"/>
      <c r="J21" s="105"/>
      <c r="K21" s="105"/>
      <c r="L21" s="105"/>
      <c r="M21" s="105"/>
    </row>
    <row r="22" spans="1:14" ht="30" customHeight="1" x14ac:dyDescent="0.25">
      <c r="B22" s="57" t="s">
        <v>97</v>
      </c>
      <c r="C22" s="103">
        <f>SUM(D5:D20,G5:G20,J5:J20,M5:M20)</f>
        <v>149</v>
      </c>
      <c r="D22" s="104"/>
      <c r="E22" s="106"/>
      <c r="F22" s="106"/>
      <c r="G22" s="106"/>
      <c r="H22" s="106"/>
      <c r="I22" s="106"/>
      <c r="J22" s="106"/>
      <c r="K22" s="106"/>
      <c r="L22" s="106"/>
      <c r="M22" s="106"/>
    </row>
    <row r="23" spans="1:14" ht="69.900000000000006" customHeight="1" x14ac:dyDescent="0.25">
      <c r="B23" s="100"/>
      <c r="C23" s="100"/>
      <c r="D23" s="100"/>
      <c r="E23" s="100"/>
      <c r="F23" s="100"/>
      <c r="G23" s="100"/>
      <c r="H23" s="100"/>
      <c r="I23" s="100"/>
      <c r="J23" s="100"/>
      <c r="K23" s="100"/>
      <c r="L23" s="100"/>
      <c r="M23" s="100"/>
    </row>
    <row r="24" spans="1:14" ht="23.1" customHeight="1" x14ac:dyDescent="0.25">
      <c r="B24" s="27"/>
      <c r="C24" s="27"/>
      <c r="D24" s="27"/>
      <c r="E24" s="27"/>
      <c r="F24" s="27"/>
      <c r="G24" s="27"/>
      <c r="H24" s="27"/>
      <c r="I24" s="27"/>
      <c r="J24" s="27"/>
      <c r="K24" s="27"/>
      <c r="L24" s="27"/>
      <c r="M24" s="27"/>
    </row>
    <row r="25" spans="1:14" x14ac:dyDescent="0.25">
      <c r="A25" s="28"/>
      <c r="B25" s="28"/>
      <c r="C25" s="28"/>
      <c r="D25" s="28"/>
      <c r="E25" s="28"/>
      <c r="F25" s="28"/>
      <c r="G25" s="28"/>
      <c r="H25" s="28"/>
      <c r="I25" s="28"/>
      <c r="J25" s="28"/>
      <c r="K25" s="28"/>
      <c r="L25" s="28"/>
      <c r="M25" s="28"/>
      <c r="N25" s="28"/>
    </row>
    <row r="26" spans="1:14" x14ac:dyDescent="0.25">
      <c r="A26" s="28"/>
      <c r="B26" s="28"/>
      <c r="C26" s="28"/>
      <c r="D26" s="28"/>
      <c r="E26" s="28"/>
      <c r="F26" s="28"/>
      <c r="G26" s="28"/>
      <c r="H26" s="28"/>
      <c r="I26" s="28"/>
      <c r="J26" s="28"/>
      <c r="K26" s="28"/>
      <c r="L26" s="28"/>
      <c r="M26" s="28"/>
      <c r="N26" s="28"/>
    </row>
    <row r="27" spans="1:14" x14ac:dyDescent="0.25">
      <c r="A27" s="28"/>
      <c r="B27" s="28"/>
      <c r="C27" s="28"/>
      <c r="D27" s="28"/>
      <c r="E27" s="28"/>
      <c r="F27" s="28"/>
      <c r="G27" s="28"/>
      <c r="H27" s="28"/>
      <c r="I27" s="28"/>
      <c r="J27" s="28"/>
      <c r="K27" s="28"/>
      <c r="L27" s="28"/>
      <c r="M27" s="28"/>
      <c r="N27" s="28"/>
    </row>
    <row r="28" spans="1:14" x14ac:dyDescent="0.25">
      <c r="A28" s="28"/>
      <c r="B28" s="28"/>
      <c r="C28" s="28"/>
      <c r="D28" s="28"/>
      <c r="E28" s="28"/>
      <c r="F28" s="28"/>
      <c r="G28" s="28"/>
      <c r="H28" s="28"/>
      <c r="I28" s="28"/>
      <c r="J28" s="28"/>
      <c r="K28" s="28"/>
      <c r="L28" s="28"/>
      <c r="M28" s="28"/>
      <c r="N28" s="28"/>
    </row>
    <row r="29" spans="1:14" x14ac:dyDescent="0.25">
      <c r="A29" s="28"/>
      <c r="B29" s="28"/>
      <c r="C29" s="28"/>
      <c r="D29" s="28"/>
      <c r="E29" s="28"/>
      <c r="F29" s="28"/>
      <c r="G29" s="28"/>
      <c r="H29" s="28"/>
      <c r="I29" s="28"/>
      <c r="J29" s="28"/>
      <c r="K29" s="28"/>
      <c r="L29" s="28"/>
      <c r="M29" s="28"/>
      <c r="N29" s="28"/>
    </row>
    <row r="30" spans="1:14" x14ac:dyDescent="0.25">
      <c r="A30" s="28"/>
      <c r="B30" s="28"/>
      <c r="C30" s="28"/>
      <c r="D30" s="28"/>
      <c r="E30" s="28"/>
      <c r="F30" s="28"/>
      <c r="G30" s="28"/>
      <c r="H30" s="28"/>
      <c r="I30" s="28"/>
      <c r="J30" s="28"/>
      <c r="K30" s="28"/>
      <c r="L30" s="28"/>
      <c r="M30" s="28"/>
      <c r="N30" s="28"/>
    </row>
    <row r="31" spans="1:14" x14ac:dyDescent="0.25">
      <c r="A31" s="28"/>
      <c r="B31" s="28"/>
      <c r="C31" s="28"/>
      <c r="D31" s="28"/>
      <c r="E31" s="28"/>
      <c r="F31" s="28"/>
      <c r="G31" s="28"/>
      <c r="H31" s="28"/>
      <c r="I31" s="28"/>
      <c r="J31" s="28"/>
      <c r="K31" s="28"/>
      <c r="L31" s="28"/>
      <c r="M31" s="28"/>
      <c r="N31" s="28"/>
    </row>
    <row r="32" spans="1:14" x14ac:dyDescent="0.25">
      <c r="A32" s="28"/>
      <c r="B32" s="28"/>
      <c r="C32" s="28"/>
      <c r="D32" s="28"/>
      <c r="E32" s="28"/>
      <c r="F32" s="28"/>
      <c r="G32" s="28"/>
      <c r="H32" s="28"/>
      <c r="I32" s="28"/>
      <c r="J32" s="28"/>
      <c r="K32" s="28"/>
      <c r="L32" s="28"/>
      <c r="M32" s="28"/>
      <c r="N32" s="28"/>
    </row>
    <row r="33" spans="1:14" x14ac:dyDescent="0.25">
      <c r="A33" s="28"/>
      <c r="B33" s="28"/>
      <c r="C33" s="28"/>
      <c r="D33" s="28"/>
      <c r="E33" s="28"/>
      <c r="F33" s="28"/>
      <c r="G33" s="28"/>
      <c r="H33" s="28"/>
      <c r="I33" s="28"/>
      <c r="J33" s="28"/>
      <c r="K33" s="28"/>
      <c r="L33" s="28"/>
      <c r="M33" s="28"/>
      <c r="N33" s="28"/>
    </row>
    <row r="34" spans="1:14" x14ac:dyDescent="0.25">
      <c r="A34" s="28"/>
      <c r="B34" s="28"/>
      <c r="C34" s="28"/>
      <c r="D34" s="28"/>
      <c r="E34" s="28"/>
      <c r="F34" s="28"/>
      <c r="G34" s="28"/>
      <c r="H34" s="28"/>
      <c r="I34" s="28"/>
      <c r="J34" s="28"/>
      <c r="K34" s="28"/>
      <c r="L34" s="28"/>
      <c r="M34" s="28"/>
      <c r="N34" s="28"/>
    </row>
    <row r="35" spans="1:14" x14ac:dyDescent="0.25">
      <c r="A35" s="28"/>
      <c r="B35" s="28"/>
      <c r="C35" s="28"/>
      <c r="D35" s="28"/>
      <c r="E35" s="28"/>
      <c r="F35" s="28"/>
      <c r="G35" s="28"/>
      <c r="H35" s="28"/>
      <c r="I35" s="28"/>
      <c r="J35" s="28"/>
      <c r="K35" s="28"/>
      <c r="L35" s="28"/>
      <c r="M35" s="28"/>
      <c r="N35" s="28"/>
    </row>
    <row r="36" spans="1:14" x14ac:dyDescent="0.25">
      <c r="A36" s="28"/>
      <c r="B36" s="28"/>
      <c r="C36" s="28"/>
      <c r="D36" s="28"/>
      <c r="E36" s="28"/>
      <c r="F36" s="28"/>
      <c r="G36" s="28"/>
      <c r="H36" s="28"/>
      <c r="I36" s="28"/>
      <c r="J36" s="28"/>
      <c r="K36" s="28"/>
      <c r="L36" s="28"/>
      <c r="M36" s="28"/>
      <c r="N36" s="28"/>
    </row>
    <row r="37" spans="1:14" x14ac:dyDescent="0.25">
      <c r="A37" s="28"/>
      <c r="B37" s="28"/>
      <c r="C37" s="28"/>
      <c r="D37" s="28"/>
      <c r="E37" s="28"/>
      <c r="F37" s="28"/>
      <c r="G37" s="28"/>
      <c r="H37" s="28"/>
      <c r="I37" s="28"/>
      <c r="J37" s="28"/>
      <c r="K37" s="28"/>
      <c r="L37" s="28"/>
      <c r="M37" s="28"/>
      <c r="N37" s="28"/>
    </row>
    <row r="38" spans="1:14" x14ac:dyDescent="0.25">
      <c r="A38" s="28"/>
      <c r="B38" s="28"/>
      <c r="C38" s="28"/>
      <c r="D38" s="28"/>
      <c r="E38" s="28"/>
      <c r="F38" s="28"/>
      <c r="G38" s="28"/>
      <c r="H38" s="28"/>
      <c r="I38" s="28"/>
      <c r="J38" s="28"/>
      <c r="K38" s="28"/>
      <c r="L38" s="28"/>
      <c r="M38" s="28"/>
      <c r="N38" s="28"/>
    </row>
    <row r="39" spans="1:14" x14ac:dyDescent="0.25">
      <c r="A39" s="28"/>
      <c r="B39" s="28"/>
      <c r="C39" s="28"/>
      <c r="D39" s="28"/>
      <c r="E39" s="28"/>
      <c r="F39" s="28"/>
      <c r="G39" s="28"/>
      <c r="H39" s="28"/>
      <c r="I39" s="28"/>
      <c r="J39" s="28"/>
      <c r="K39" s="28"/>
      <c r="L39" s="28"/>
      <c r="M39" s="28"/>
      <c r="N39" s="28"/>
    </row>
    <row r="40" spans="1:14" x14ac:dyDescent="0.25">
      <c r="A40" s="28"/>
      <c r="B40" s="28"/>
      <c r="C40" s="28"/>
      <c r="D40" s="28"/>
      <c r="E40" s="28"/>
      <c r="F40" s="28"/>
      <c r="G40" s="28"/>
      <c r="H40" s="28"/>
      <c r="I40" s="28"/>
      <c r="J40" s="28"/>
      <c r="K40" s="28"/>
      <c r="L40" s="28"/>
      <c r="M40" s="28"/>
      <c r="N40" s="28"/>
    </row>
    <row r="41" spans="1:14" x14ac:dyDescent="0.25">
      <c r="A41" s="28"/>
      <c r="B41" s="28"/>
      <c r="C41" s="28"/>
      <c r="D41" s="28"/>
      <c r="E41" s="28"/>
      <c r="F41" s="28"/>
      <c r="G41" s="28"/>
      <c r="H41" s="28"/>
      <c r="I41" s="28"/>
      <c r="J41" s="28"/>
      <c r="K41" s="28"/>
      <c r="L41" s="28"/>
      <c r="M41" s="28"/>
      <c r="N41" s="28"/>
    </row>
    <row r="42" spans="1:14" x14ac:dyDescent="0.25">
      <c r="A42" s="28"/>
      <c r="B42" s="28"/>
      <c r="C42" s="28"/>
      <c r="D42" s="28"/>
      <c r="E42" s="28"/>
      <c r="F42" s="28"/>
      <c r="G42" s="28"/>
      <c r="H42" s="28"/>
      <c r="I42" s="28"/>
      <c r="J42" s="28"/>
      <c r="K42" s="28"/>
      <c r="L42" s="28"/>
      <c r="M42" s="28"/>
      <c r="N42" s="28"/>
    </row>
    <row r="43" spans="1:14" x14ac:dyDescent="0.25">
      <c r="A43" s="28"/>
      <c r="B43" s="28"/>
      <c r="C43" s="28"/>
      <c r="D43" s="28"/>
      <c r="E43" s="28"/>
      <c r="F43" s="28"/>
      <c r="G43" s="28"/>
      <c r="H43" s="28"/>
      <c r="I43" s="28"/>
      <c r="J43" s="28"/>
      <c r="K43" s="28"/>
      <c r="L43" s="28"/>
      <c r="M43" s="28"/>
      <c r="N43" s="28"/>
    </row>
    <row r="44" spans="1:14" x14ac:dyDescent="0.25">
      <c r="A44" s="28"/>
      <c r="B44" s="28"/>
      <c r="C44" s="28"/>
      <c r="D44" s="28"/>
      <c r="E44" s="28"/>
      <c r="F44" s="28"/>
      <c r="G44" s="28"/>
      <c r="H44" s="28"/>
      <c r="I44" s="28"/>
      <c r="J44" s="28"/>
      <c r="K44" s="28"/>
      <c r="L44" s="28"/>
      <c r="M44" s="28"/>
      <c r="N44" s="28"/>
    </row>
    <row r="45" spans="1:14" x14ac:dyDescent="0.25">
      <c r="A45" s="28"/>
      <c r="B45" s="28"/>
      <c r="C45" s="28"/>
      <c r="D45" s="28"/>
      <c r="E45" s="28"/>
      <c r="F45" s="28"/>
      <c r="G45" s="28"/>
      <c r="H45" s="28"/>
      <c r="I45" s="28"/>
      <c r="J45" s="28"/>
      <c r="K45" s="28"/>
      <c r="L45" s="28"/>
      <c r="M45" s="28"/>
      <c r="N45" s="28"/>
    </row>
    <row r="46" spans="1:14" x14ac:dyDescent="0.25">
      <c r="A46" s="28"/>
      <c r="B46" s="28"/>
      <c r="C46" s="28"/>
      <c r="D46" s="28"/>
      <c r="E46" s="28"/>
      <c r="F46" s="28"/>
      <c r="G46" s="28"/>
      <c r="H46" s="28"/>
      <c r="I46" s="28"/>
      <c r="J46" s="28"/>
      <c r="K46" s="28"/>
      <c r="L46" s="28"/>
      <c r="M46" s="28"/>
      <c r="N46" s="28"/>
    </row>
    <row r="47" spans="1:14" x14ac:dyDescent="0.25">
      <c r="A47" s="28"/>
      <c r="B47" s="28"/>
      <c r="C47" s="28"/>
      <c r="D47" s="28"/>
      <c r="E47" s="28"/>
      <c r="F47" s="28"/>
      <c r="G47" s="28"/>
      <c r="H47" s="28"/>
      <c r="I47" s="28"/>
      <c r="J47" s="28"/>
      <c r="K47" s="28"/>
      <c r="L47" s="28"/>
      <c r="M47" s="28"/>
      <c r="N47" s="28"/>
    </row>
    <row r="48" spans="1:14" x14ac:dyDescent="0.25">
      <c r="A48" s="28"/>
      <c r="B48" s="28"/>
      <c r="C48" s="28"/>
      <c r="D48" s="28"/>
      <c r="E48" s="28"/>
      <c r="F48" s="28"/>
      <c r="G48" s="28"/>
      <c r="H48" s="28"/>
      <c r="I48" s="28"/>
      <c r="J48" s="28"/>
      <c r="K48" s="28"/>
      <c r="L48" s="28"/>
      <c r="M48" s="28"/>
      <c r="N48" s="28"/>
    </row>
    <row r="49" spans="1:14" x14ac:dyDescent="0.25">
      <c r="A49" s="28"/>
      <c r="B49" s="28"/>
      <c r="C49" s="28"/>
      <c r="D49" s="28"/>
      <c r="E49" s="28"/>
      <c r="F49" s="28"/>
      <c r="G49" s="28"/>
      <c r="H49" s="28"/>
      <c r="I49" s="28"/>
      <c r="J49" s="28"/>
      <c r="K49" s="28"/>
      <c r="L49" s="28"/>
      <c r="M49" s="28"/>
      <c r="N49" s="28"/>
    </row>
    <row r="50" spans="1:14" x14ac:dyDescent="0.25">
      <c r="A50" s="28"/>
      <c r="B50" s="28"/>
      <c r="C50" s="28"/>
      <c r="D50" s="28"/>
      <c r="E50" s="28"/>
      <c r="F50" s="28"/>
      <c r="G50" s="28"/>
      <c r="H50" s="28"/>
      <c r="I50" s="28"/>
      <c r="J50" s="28"/>
      <c r="K50" s="28"/>
      <c r="L50" s="28"/>
      <c r="M50" s="28"/>
      <c r="N50" s="28"/>
    </row>
    <row r="51" spans="1:14" x14ac:dyDescent="0.25">
      <c r="A51" s="28"/>
      <c r="B51" s="28"/>
      <c r="C51" s="28"/>
      <c r="D51" s="28"/>
      <c r="E51" s="28"/>
      <c r="F51" s="28"/>
      <c r="G51" s="28"/>
      <c r="H51" s="28"/>
      <c r="I51" s="28"/>
      <c r="J51" s="28"/>
      <c r="K51" s="28"/>
      <c r="L51" s="28"/>
      <c r="M51" s="28"/>
      <c r="N51" s="28"/>
    </row>
    <row r="52" spans="1:14" x14ac:dyDescent="0.25">
      <c r="A52" s="28"/>
      <c r="B52" s="28"/>
      <c r="C52" s="28"/>
      <c r="D52" s="28"/>
      <c r="E52" s="28"/>
      <c r="F52" s="28"/>
      <c r="G52" s="28"/>
      <c r="H52" s="28"/>
      <c r="I52" s="28"/>
      <c r="J52" s="28"/>
      <c r="K52" s="28"/>
      <c r="L52" s="28"/>
      <c r="M52" s="28"/>
      <c r="N52" s="28"/>
    </row>
    <row r="53" spans="1:14" x14ac:dyDescent="0.25">
      <c r="A53" s="28"/>
      <c r="B53" s="28"/>
      <c r="C53" s="28"/>
      <c r="D53" s="28"/>
      <c r="E53" s="28"/>
      <c r="F53" s="28"/>
      <c r="G53" s="28"/>
      <c r="H53" s="28"/>
      <c r="I53" s="28"/>
      <c r="J53" s="28"/>
      <c r="K53" s="28"/>
      <c r="L53" s="28"/>
      <c r="M53" s="28"/>
      <c r="N53" s="28"/>
    </row>
    <row r="54" spans="1:14" x14ac:dyDescent="0.25">
      <c r="A54" s="28"/>
      <c r="B54" s="28"/>
      <c r="C54" s="28"/>
      <c r="D54" s="28"/>
      <c r="E54" s="28"/>
      <c r="F54" s="28"/>
      <c r="G54" s="28"/>
      <c r="H54" s="28"/>
      <c r="I54" s="28"/>
      <c r="J54" s="28"/>
      <c r="K54" s="28"/>
      <c r="L54" s="28"/>
      <c r="M54" s="28"/>
      <c r="N54" s="28"/>
    </row>
    <row r="55" spans="1:14" x14ac:dyDescent="0.25">
      <c r="A55" s="28"/>
      <c r="B55" s="28"/>
      <c r="C55" s="28"/>
      <c r="D55" s="28"/>
      <c r="E55" s="28"/>
      <c r="F55" s="28"/>
      <c r="G55" s="28"/>
      <c r="H55" s="28"/>
      <c r="I55" s="28"/>
      <c r="J55" s="28"/>
      <c r="K55" s="28"/>
      <c r="L55" s="28"/>
      <c r="M55" s="28"/>
      <c r="N55" s="28"/>
    </row>
    <row r="56" spans="1:14" x14ac:dyDescent="0.25">
      <c r="A56" s="28"/>
      <c r="B56" s="28"/>
      <c r="C56" s="28"/>
      <c r="D56" s="28"/>
      <c r="E56" s="28"/>
      <c r="F56" s="28"/>
      <c r="G56" s="28"/>
      <c r="H56" s="28"/>
      <c r="I56" s="28"/>
      <c r="J56" s="28"/>
      <c r="K56" s="28"/>
      <c r="L56" s="28"/>
      <c r="M56" s="28"/>
      <c r="N56" s="28"/>
    </row>
    <row r="57" spans="1:14" x14ac:dyDescent="0.25">
      <c r="A57" s="28"/>
      <c r="B57" s="28"/>
      <c r="C57" s="28"/>
      <c r="D57" s="28"/>
      <c r="E57" s="28"/>
      <c r="F57" s="28"/>
      <c r="G57" s="28"/>
      <c r="H57" s="28"/>
      <c r="I57" s="28"/>
      <c r="J57" s="28"/>
      <c r="K57" s="28"/>
      <c r="L57" s="28"/>
      <c r="M57" s="28"/>
      <c r="N57" s="28"/>
    </row>
    <row r="58" spans="1:14" x14ac:dyDescent="0.25">
      <c r="A58" s="28"/>
      <c r="B58" s="28"/>
      <c r="C58" s="28"/>
      <c r="D58" s="28"/>
      <c r="E58" s="28"/>
      <c r="F58" s="28"/>
      <c r="G58" s="28"/>
      <c r="H58" s="28"/>
      <c r="I58" s="28"/>
      <c r="J58" s="28"/>
      <c r="K58" s="28"/>
      <c r="L58" s="28"/>
      <c r="M58" s="28"/>
      <c r="N58" s="28"/>
    </row>
    <row r="59" spans="1:14" x14ac:dyDescent="0.25">
      <c r="A59" s="28"/>
      <c r="B59" s="28"/>
      <c r="C59" s="28"/>
      <c r="D59" s="28"/>
      <c r="E59" s="28"/>
      <c r="F59" s="28"/>
      <c r="G59" s="28"/>
      <c r="H59" s="28"/>
      <c r="I59" s="28"/>
      <c r="J59" s="28"/>
      <c r="K59" s="28"/>
      <c r="L59" s="28"/>
      <c r="M59" s="28"/>
      <c r="N59" s="28"/>
    </row>
    <row r="60" spans="1:14" x14ac:dyDescent="0.25">
      <c r="A60" s="28"/>
      <c r="B60" s="28"/>
      <c r="C60" s="28"/>
      <c r="D60" s="28"/>
      <c r="E60" s="28"/>
      <c r="F60" s="28"/>
      <c r="G60" s="28"/>
      <c r="H60" s="28"/>
      <c r="I60" s="28"/>
      <c r="J60" s="28"/>
      <c r="K60" s="28"/>
      <c r="L60" s="28"/>
      <c r="M60" s="28"/>
      <c r="N60" s="28"/>
    </row>
    <row r="61" spans="1:14" x14ac:dyDescent="0.25">
      <c r="A61" s="28"/>
      <c r="B61" s="28"/>
      <c r="C61" s="28"/>
      <c r="D61" s="28"/>
      <c r="E61" s="28"/>
      <c r="F61" s="28"/>
      <c r="G61" s="28"/>
      <c r="H61" s="28"/>
      <c r="I61" s="28"/>
      <c r="J61" s="28"/>
      <c r="K61" s="28"/>
      <c r="L61" s="28"/>
      <c r="M61" s="28"/>
      <c r="N61" s="28"/>
    </row>
    <row r="62" spans="1:14" x14ac:dyDescent="0.25">
      <c r="A62" s="28"/>
      <c r="B62" s="28"/>
      <c r="C62" s="28"/>
      <c r="D62" s="28"/>
      <c r="E62" s="28"/>
      <c r="F62" s="28"/>
      <c r="G62" s="28"/>
      <c r="H62" s="28"/>
      <c r="I62" s="28"/>
      <c r="J62" s="28"/>
      <c r="K62" s="28"/>
      <c r="L62" s="28"/>
      <c r="M62" s="28"/>
      <c r="N62" s="28"/>
    </row>
    <row r="63" spans="1:14" x14ac:dyDescent="0.25">
      <c r="A63" s="28"/>
      <c r="B63" s="28"/>
      <c r="C63" s="28"/>
      <c r="D63" s="28"/>
      <c r="E63" s="28"/>
      <c r="F63" s="28"/>
      <c r="G63" s="28"/>
      <c r="H63" s="28"/>
      <c r="I63" s="28"/>
      <c r="J63" s="28"/>
      <c r="K63" s="28"/>
      <c r="L63" s="28"/>
      <c r="M63" s="28"/>
      <c r="N63" s="28"/>
    </row>
    <row r="64" spans="1:14" x14ac:dyDescent="0.25">
      <c r="A64" s="28"/>
      <c r="B64" s="28"/>
      <c r="C64" s="28"/>
      <c r="D64" s="28"/>
      <c r="E64" s="28"/>
      <c r="F64" s="28"/>
      <c r="G64" s="28"/>
      <c r="H64" s="28"/>
      <c r="I64" s="28"/>
      <c r="J64" s="28"/>
      <c r="K64" s="28"/>
      <c r="L64" s="28"/>
      <c r="M64" s="28"/>
      <c r="N64" s="28"/>
    </row>
    <row r="65" spans="1:44" x14ac:dyDescent="0.25">
      <c r="A65" s="28"/>
      <c r="B65" s="28"/>
      <c r="C65" s="28"/>
      <c r="D65" s="28"/>
      <c r="E65" s="28"/>
      <c r="F65" s="28"/>
      <c r="G65" s="28"/>
      <c r="H65" s="28"/>
      <c r="I65" s="28"/>
      <c r="J65" s="28"/>
      <c r="K65" s="28"/>
      <c r="L65" s="28"/>
      <c r="M65" s="28"/>
      <c r="N65" s="28"/>
    </row>
    <row r="66" spans="1:44" x14ac:dyDescent="0.25">
      <c r="A66" s="28"/>
      <c r="B66" s="28"/>
      <c r="C66" s="28"/>
      <c r="D66" s="28"/>
      <c r="E66" s="28"/>
      <c r="F66" s="28"/>
      <c r="G66" s="28"/>
      <c r="H66" s="28"/>
      <c r="I66" s="28"/>
      <c r="J66" s="28"/>
      <c r="K66" s="28"/>
      <c r="L66" s="28"/>
      <c r="M66" s="28"/>
      <c r="N66" s="28"/>
    </row>
    <row r="67" spans="1:44" x14ac:dyDescent="0.25">
      <c r="A67" s="28"/>
      <c r="B67" s="28"/>
      <c r="C67" s="28"/>
      <c r="D67" s="28"/>
      <c r="E67" s="28"/>
      <c r="F67" s="28"/>
      <c r="G67" s="28"/>
      <c r="H67" s="28"/>
      <c r="I67" s="28"/>
      <c r="J67" s="28"/>
      <c r="K67" s="28"/>
      <c r="L67" s="28"/>
      <c r="M67" s="28"/>
      <c r="N67" s="28"/>
    </row>
    <row r="68" spans="1:44" x14ac:dyDescent="0.25">
      <c r="A68" s="28"/>
      <c r="B68" s="28"/>
      <c r="C68" s="28"/>
      <c r="D68" s="28"/>
      <c r="E68" s="28"/>
      <c r="F68" s="28"/>
      <c r="G68" s="28"/>
      <c r="H68" s="28"/>
      <c r="I68" s="28"/>
      <c r="J68" s="28"/>
      <c r="K68" s="28"/>
      <c r="L68" s="28"/>
      <c r="M68" s="28"/>
      <c r="N68" s="28"/>
    </row>
    <row r="69" spans="1:44" x14ac:dyDescent="0.25">
      <c r="A69" s="28"/>
      <c r="B69" s="28"/>
      <c r="C69" s="28"/>
      <c r="D69" s="28"/>
      <c r="E69" s="28"/>
      <c r="F69" s="28"/>
      <c r="G69" s="28"/>
      <c r="H69" s="28"/>
      <c r="I69" s="28"/>
      <c r="J69" s="28"/>
      <c r="K69" s="28"/>
      <c r="L69" s="28"/>
      <c r="M69" s="28"/>
      <c r="N69" s="28"/>
    </row>
    <row r="70" spans="1:44" x14ac:dyDescent="0.25">
      <c r="A70" s="28"/>
      <c r="B70" s="28"/>
      <c r="C70" s="28"/>
      <c r="D70" s="28"/>
      <c r="E70" s="28"/>
      <c r="F70" s="28"/>
      <c r="G70" s="28"/>
      <c r="H70" s="28"/>
      <c r="I70" s="28"/>
      <c r="J70" s="28"/>
      <c r="K70" s="28"/>
      <c r="L70" s="28"/>
      <c r="M70" s="28"/>
      <c r="N70" s="28"/>
    </row>
    <row r="71" spans="1:44" x14ac:dyDescent="0.25">
      <c r="A71" s="28"/>
      <c r="B71" s="28"/>
      <c r="C71" s="28"/>
      <c r="D71" s="28"/>
      <c r="E71" s="28"/>
      <c r="F71" s="28"/>
      <c r="G71" s="28"/>
      <c r="H71" s="28"/>
      <c r="I71" s="28"/>
      <c r="J71" s="28"/>
      <c r="K71" s="28"/>
      <c r="L71" s="28"/>
      <c r="M71" s="28"/>
      <c r="N71" s="28"/>
    </row>
    <row r="72" spans="1:44" x14ac:dyDescent="0.25">
      <c r="A72" s="28"/>
      <c r="B72" s="28"/>
      <c r="C72" s="28"/>
      <c r="D72" s="28"/>
      <c r="E72" s="28"/>
      <c r="F72" s="28"/>
      <c r="G72" s="28"/>
      <c r="H72" s="28"/>
      <c r="I72" s="28"/>
      <c r="J72" s="28"/>
      <c r="K72" s="28"/>
      <c r="L72" s="28"/>
      <c r="M72" s="28"/>
      <c r="N72" s="28"/>
    </row>
    <row r="73" spans="1:44" x14ac:dyDescent="0.25">
      <c r="A73" s="28"/>
      <c r="B73" s="28"/>
      <c r="C73" s="28"/>
      <c r="D73" s="28"/>
      <c r="E73" s="28"/>
      <c r="F73" s="28"/>
      <c r="G73" s="28"/>
      <c r="H73" s="28"/>
      <c r="I73" s="28"/>
      <c r="J73" s="28"/>
      <c r="K73" s="28"/>
      <c r="L73" s="28"/>
      <c r="M73" s="28"/>
      <c r="N73" s="28"/>
    </row>
    <row r="74" spans="1:44" x14ac:dyDescent="0.25">
      <c r="A74" s="28"/>
      <c r="B74" s="28"/>
      <c r="C74" s="28"/>
      <c r="D74" s="28"/>
      <c r="E74" s="28"/>
      <c r="F74" s="28"/>
      <c r="G74" s="28"/>
      <c r="H74" s="28"/>
      <c r="I74" s="28"/>
      <c r="J74" s="28"/>
      <c r="K74" s="28"/>
      <c r="L74" s="28"/>
      <c r="M74" s="28"/>
      <c r="N74" s="28"/>
    </row>
    <row r="75" spans="1:44" x14ac:dyDescent="0.25">
      <c r="A75" s="28"/>
      <c r="B75" s="28"/>
      <c r="C75" s="28"/>
      <c r="D75" s="28"/>
      <c r="E75" s="28"/>
      <c r="F75" s="28"/>
      <c r="G75" s="28"/>
      <c r="H75" s="28"/>
      <c r="I75" s="28"/>
      <c r="J75" s="28"/>
      <c r="K75" s="28"/>
      <c r="L75" s="28"/>
      <c r="M75" s="28"/>
      <c r="N75" s="28"/>
    </row>
    <row r="76" spans="1:44" x14ac:dyDescent="0.25">
      <c r="A76" s="28"/>
      <c r="B76" s="28"/>
      <c r="C76" s="28"/>
      <c r="D76" s="28"/>
      <c r="E76" s="28"/>
      <c r="F76" s="28"/>
      <c r="G76" s="28"/>
      <c r="H76" s="28"/>
      <c r="I76" s="28"/>
      <c r="J76" s="28"/>
      <c r="K76" s="28"/>
      <c r="L76" s="28"/>
      <c r="M76" s="28"/>
      <c r="N76" s="28"/>
    </row>
    <row r="77" spans="1:44" x14ac:dyDescent="0.25">
      <c r="A77" s="28"/>
      <c r="B77" s="28"/>
      <c r="C77" s="28"/>
      <c r="D77" s="28"/>
      <c r="E77" s="28"/>
      <c r="F77" s="28"/>
      <c r="G77" s="28"/>
      <c r="H77" s="28"/>
      <c r="I77" s="28"/>
      <c r="J77" s="28"/>
      <c r="K77" s="28"/>
      <c r="L77" s="28"/>
      <c r="M77" s="28"/>
      <c r="N77" s="28"/>
    </row>
    <row r="78" spans="1:44" x14ac:dyDescent="0.25">
      <c r="A78" s="28"/>
      <c r="B78" s="28"/>
      <c r="C78" s="28"/>
      <c r="D78" s="28"/>
      <c r="E78" s="28"/>
      <c r="F78" s="28"/>
      <c r="G78" s="28"/>
      <c r="H78" s="28"/>
      <c r="I78" s="28"/>
      <c r="J78" s="28"/>
      <c r="K78" s="28"/>
      <c r="L78" s="28"/>
      <c r="M78" s="28"/>
      <c r="N78" s="28"/>
    </row>
    <row r="79" spans="1:44" x14ac:dyDescent="0.25">
      <c r="A79" s="28"/>
      <c r="B79" s="28"/>
      <c r="C79" s="28"/>
      <c r="D79" s="28"/>
      <c r="E79" s="28"/>
      <c r="F79" s="28"/>
      <c r="G79" s="28"/>
      <c r="H79" s="28"/>
      <c r="I79" s="28"/>
      <c r="J79" s="28"/>
      <c r="K79" s="28"/>
      <c r="L79" s="28"/>
      <c r="M79" s="28"/>
      <c r="N79" s="28"/>
    </row>
    <row r="80" spans="1:44" x14ac:dyDescent="0.25">
      <c r="A80" s="28"/>
      <c r="B80" s="28"/>
      <c r="C80" s="28"/>
      <c r="D80" s="28"/>
      <c r="E80" s="28"/>
      <c r="F80" s="28"/>
      <c r="G80" s="28"/>
      <c r="H80" s="28"/>
      <c r="I80" s="28"/>
      <c r="J80" s="28"/>
      <c r="K80" s="28"/>
      <c r="L80" s="28"/>
      <c r="M80" s="28"/>
      <c r="N80" s="28"/>
      <c r="AD80" s="28"/>
      <c r="AE80" s="28"/>
      <c r="AF80" s="28"/>
      <c r="AG80" s="28"/>
      <c r="AH80" s="28"/>
      <c r="AI80" s="28"/>
      <c r="AJ80" s="28"/>
      <c r="AK80" s="28"/>
      <c r="AL80" s="28"/>
      <c r="AM80" s="28"/>
      <c r="AN80" s="28"/>
      <c r="AO80" s="28"/>
      <c r="AP80" s="28"/>
      <c r="AQ80" s="28"/>
      <c r="AR80" s="28"/>
    </row>
    <row r="81" spans="1:44" x14ac:dyDescent="0.25">
      <c r="A81" s="28"/>
      <c r="B81" s="28"/>
      <c r="C81" s="28"/>
      <c r="D81" s="28"/>
      <c r="E81" s="28"/>
      <c r="F81" s="28"/>
      <c r="G81" s="28"/>
      <c r="H81" s="28"/>
      <c r="I81" s="28"/>
      <c r="J81" s="28"/>
      <c r="K81" s="28"/>
      <c r="L81" s="28"/>
      <c r="M81" s="28"/>
      <c r="N81" s="28"/>
      <c r="AD81" s="28"/>
      <c r="AE81" s="28"/>
      <c r="AF81" s="28"/>
      <c r="AG81" s="28"/>
      <c r="AH81" s="28"/>
      <c r="AI81" s="28"/>
      <c r="AJ81" s="28"/>
      <c r="AK81" s="28"/>
      <c r="AL81" s="28"/>
      <c r="AM81" s="28"/>
      <c r="AN81" s="28"/>
      <c r="AO81" s="28"/>
      <c r="AP81" s="28"/>
      <c r="AQ81" s="28"/>
      <c r="AR81" s="28"/>
    </row>
    <row r="82" spans="1:44" x14ac:dyDescent="0.25">
      <c r="A82" s="28"/>
      <c r="B82" s="28"/>
      <c r="C82" s="28">
        <f>MAX(C$68-SUMIF($B$3:$B$66,"&lt;"&amp;$A82,C$3:C$66)-SUMIF($B$3:$B$66,"&gt;="&amp;$B82,C$3:C$66),0)</f>
        <v>0</v>
      </c>
      <c r="D82" s="28">
        <f t="shared" ref="D82:AR82" si="8">MAX(D$68-SUMIF($B$3:$B$66,"&lt;"&amp;$A82,D$3:D$66)-SUMIF($B$3:$B$66,"&gt;="&amp;$B82,D$3:D$66),0)</f>
        <v>0</v>
      </c>
      <c r="E82" s="28">
        <f t="shared" si="8"/>
        <v>0</v>
      </c>
      <c r="F82" s="28">
        <f t="shared" si="8"/>
        <v>0</v>
      </c>
      <c r="G82" s="28">
        <f t="shared" si="8"/>
        <v>0</v>
      </c>
      <c r="H82" s="28">
        <f t="shared" si="8"/>
        <v>0</v>
      </c>
      <c r="I82" s="28">
        <f t="shared" si="8"/>
        <v>0</v>
      </c>
      <c r="J82" s="28">
        <f t="shared" si="8"/>
        <v>0</v>
      </c>
      <c r="K82" s="28">
        <f t="shared" si="8"/>
        <v>0</v>
      </c>
      <c r="L82" s="28">
        <f t="shared" si="8"/>
        <v>0</v>
      </c>
      <c r="M82" s="28">
        <f t="shared" si="8"/>
        <v>0</v>
      </c>
      <c r="N82" s="28">
        <f t="shared" si="8"/>
        <v>0</v>
      </c>
      <c r="O82" s="28">
        <f t="shared" si="8"/>
        <v>0</v>
      </c>
      <c r="P82" s="28">
        <f t="shared" si="8"/>
        <v>0</v>
      </c>
      <c r="Q82" s="28">
        <f t="shared" si="8"/>
        <v>0</v>
      </c>
      <c r="R82" s="28">
        <f t="shared" si="8"/>
        <v>0</v>
      </c>
      <c r="S82" s="28">
        <f t="shared" si="8"/>
        <v>0</v>
      </c>
      <c r="T82" s="28">
        <f t="shared" si="8"/>
        <v>0</v>
      </c>
      <c r="U82" s="28">
        <f t="shared" si="8"/>
        <v>0</v>
      </c>
      <c r="V82" s="28">
        <f t="shared" si="8"/>
        <v>0</v>
      </c>
      <c r="W82" s="28">
        <f t="shared" si="8"/>
        <v>0</v>
      </c>
      <c r="X82" s="28">
        <f t="shared" si="8"/>
        <v>0</v>
      </c>
      <c r="Y82" s="28">
        <f t="shared" si="8"/>
        <v>0</v>
      </c>
      <c r="Z82" s="28">
        <f t="shared" si="8"/>
        <v>0</v>
      </c>
      <c r="AA82" s="28">
        <f t="shared" si="8"/>
        <v>0</v>
      </c>
      <c r="AB82" s="28">
        <f t="shared" si="8"/>
        <v>0</v>
      </c>
      <c r="AC82" s="28">
        <f t="shared" si="8"/>
        <v>0</v>
      </c>
      <c r="AD82" s="28">
        <f t="shared" si="8"/>
        <v>0</v>
      </c>
      <c r="AE82" s="28">
        <f t="shared" si="8"/>
        <v>0</v>
      </c>
      <c r="AF82" s="28">
        <f t="shared" si="8"/>
        <v>0</v>
      </c>
      <c r="AG82" s="28">
        <f t="shared" si="8"/>
        <v>0</v>
      </c>
      <c r="AH82" s="28">
        <f t="shared" si="8"/>
        <v>0</v>
      </c>
      <c r="AI82" s="28">
        <f t="shared" si="8"/>
        <v>0</v>
      </c>
      <c r="AJ82" s="28">
        <f t="shared" si="8"/>
        <v>0</v>
      </c>
      <c r="AK82" s="28">
        <f t="shared" si="8"/>
        <v>0</v>
      </c>
      <c r="AL82" s="28">
        <f t="shared" si="8"/>
        <v>0</v>
      </c>
      <c r="AM82" s="28">
        <f t="shared" si="8"/>
        <v>0</v>
      </c>
      <c r="AN82" s="28">
        <f t="shared" si="8"/>
        <v>0</v>
      </c>
      <c r="AO82" s="28">
        <f t="shared" si="8"/>
        <v>0</v>
      </c>
      <c r="AP82" s="28">
        <f t="shared" si="8"/>
        <v>0</v>
      </c>
      <c r="AQ82" s="28">
        <f t="shared" si="8"/>
        <v>0</v>
      </c>
      <c r="AR82" s="28">
        <f t="shared" si="8"/>
        <v>0</v>
      </c>
    </row>
    <row r="83" spans="1:44" x14ac:dyDescent="0.25">
      <c r="A83" s="28"/>
      <c r="B83" s="28"/>
      <c r="C83" s="28"/>
      <c r="D83" s="28"/>
      <c r="E83" s="28"/>
      <c r="F83" s="28"/>
      <c r="G83" s="28"/>
      <c r="H83" s="28"/>
      <c r="I83" s="28"/>
      <c r="J83" s="28"/>
      <c r="K83" s="28"/>
      <c r="L83" s="28"/>
      <c r="M83" s="28"/>
      <c r="N83" s="28"/>
    </row>
    <row r="84" spans="1:44" x14ac:dyDescent="0.25">
      <c r="A84" s="28"/>
      <c r="B84" s="28"/>
      <c r="C84" s="28"/>
      <c r="D84" s="28"/>
      <c r="E84" s="28"/>
      <c r="F84" s="28"/>
      <c r="G84" s="28"/>
      <c r="H84" s="28"/>
      <c r="I84" s="28"/>
      <c r="J84" s="28"/>
      <c r="K84" s="28"/>
      <c r="L84" s="28"/>
      <c r="M84" s="28"/>
      <c r="N84" s="28"/>
    </row>
    <row r="85" spans="1:44" x14ac:dyDescent="0.25">
      <c r="A85" s="28"/>
      <c r="B85" s="28"/>
      <c r="C85" s="28"/>
      <c r="D85" s="28"/>
      <c r="E85" s="28"/>
      <c r="F85" s="28"/>
      <c r="G85" s="28"/>
      <c r="H85" s="28"/>
      <c r="I85" s="28"/>
      <c r="J85" s="28"/>
      <c r="K85" s="28"/>
      <c r="L85" s="28"/>
      <c r="M85" s="28"/>
      <c r="N85" s="28"/>
    </row>
    <row r="86" spans="1:44" x14ac:dyDescent="0.25">
      <c r="A86" s="28"/>
      <c r="B86" s="28"/>
      <c r="C86" s="28"/>
      <c r="D86" s="28"/>
      <c r="E86" s="28"/>
      <c r="F86" s="28"/>
      <c r="G86" s="28"/>
      <c r="H86" s="28"/>
      <c r="I86" s="28"/>
      <c r="J86" s="28"/>
      <c r="K86" s="28"/>
      <c r="L86" s="28"/>
      <c r="M86" s="28"/>
      <c r="N86" s="28"/>
    </row>
    <row r="87" spans="1:44" x14ac:dyDescent="0.25">
      <c r="A87" s="28"/>
      <c r="B87" s="28"/>
      <c r="C87" s="28"/>
      <c r="D87" s="28"/>
      <c r="E87" s="28"/>
      <c r="F87" s="28"/>
      <c r="G87" s="28"/>
      <c r="H87" s="28"/>
      <c r="I87" s="28"/>
      <c r="J87" s="28"/>
      <c r="K87" s="28"/>
      <c r="L87" s="28"/>
      <c r="M87" s="28"/>
      <c r="N87" s="28"/>
    </row>
    <row r="88" spans="1:44" x14ac:dyDescent="0.25">
      <c r="A88" s="28"/>
      <c r="B88" s="28"/>
      <c r="C88" s="28"/>
      <c r="D88" s="28"/>
      <c r="E88" s="28"/>
      <c r="F88" s="28"/>
      <c r="G88" s="28"/>
      <c r="H88" s="28"/>
      <c r="I88" s="28"/>
      <c r="J88" s="28"/>
      <c r="K88" s="28"/>
      <c r="L88" s="28"/>
      <c r="M88" s="28"/>
      <c r="N88" s="28"/>
    </row>
    <row r="89" spans="1:44" x14ac:dyDescent="0.25">
      <c r="A89" s="28"/>
      <c r="B89" s="28"/>
      <c r="C89" s="28"/>
      <c r="D89" s="28"/>
      <c r="E89" s="28"/>
      <c r="F89" s="28"/>
      <c r="G89" s="28"/>
      <c r="H89" s="28"/>
      <c r="I89" s="28"/>
      <c r="J89" s="28"/>
      <c r="K89" s="28"/>
      <c r="L89" s="28"/>
      <c r="M89" s="28"/>
      <c r="N89" s="28"/>
    </row>
    <row r="90" spans="1:44" x14ac:dyDescent="0.25">
      <c r="A90" s="28"/>
      <c r="B90" s="28"/>
      <c r="C90" s="28"/>
      <c r="D90" s="28"/>
      <c r="E90" s="28"/>
      <c r="F90" s="28"/>
      <c r="G90" s="28"/>
      <c r="H90" s="28"/>
      <c r="I90" s="28"/>
      <c r="J90" s="28"/>
      <c r="K90" s="28"/>
      <c r="L90" s="28"/>
      <c r="M90" s="28"/>
      <c r="N90" s="28"/>
    </row>
    <row r="91" spans="1:44" x14ac:dyDescent="0.25">
      <c r="A91" s="28"/>
      <c r="B91" s="28"/>
      <c r="C91" s="28"/>
      <c r="D91" s="28"/>
      <c r="E91" s="28"/>
      <c r="F91" s="28"/>
      <c r="G91" s="28"/>
      <c r="H91" s="28"/>
      <c r="I91" s="28"/>
      <c r="J91" s="28"/>
      <c r="K91" s="28"/>
      <c r="L91" s="28"/>
      <c r="M91" s="28"/>
      <c r="N91" s="28"/>
    </row>
    <row r="92" spans="1:44" x14ac:dyDescent="0.25">
      <c r="A92" s="28"/>
      <c r="B92" s="28"/>
      <c r="C92" s="28"/>
      <c r="D92" s="28"/>
      <c r="E92" s="28"/>
      <c r="F92" s="28"/>
      <c r="G92" s="28"/>
      <c r="H92" s="28"/>
      <c r="I92" s="28"/>
      <c r="J92" s="28"/>
      <c r="K92" s="28"/>
      <c r="L92" s="28"/>
      <c r="M92" s="28"/>
      <c r="N92" s="28"/>
    </row>
    <row r="93" spans="1:44" x14ac:dyDescent="0.25">
      <c r="A93" s="28"/>
      <c r="B93" s="28"/>
      <c r="C93" s="28"/>
      <c r="D93" s="28"/>
      <c r="E93" s="28"/>
      <c r="F93" s="28"/>
      <c r="G93" s="28"/>
      <c r="H93" s="28"/>
      <c r="I93" s="28"/>
      <c r="J93" s="28"/>
      <c r="K93" s="28"/>
      <c r="L93" s="28"/>
      <c r="M93" s="28"/>
      <c r="N93" s="28"/>
    </row>
    <row r="94" spans="1:44" x14ac:dyDescent="0.25">
      <c r="A94" s="28"/>
      <c r="B94" s="28"/>
      <c r="C94" s="28"/>
      <c r="D94" s="28"/>
      <c r="E94" s="28"/>
      <c r="F94" s="28"/>
      <c r="G94" s="28"/>
      <c r="H94" s="28"/>
      <c r="I94" s="28"/>
      <c r="J94" s="28"/>
      <c r="K94" s="28"/>
      <c r="L94" s="28"/>
      <c r="M94" s="28"/>
      <c r="N94" s="28"/>
    </row>
    <row r="95" spans="1:44" x14ac:dyDescent="0.25">
      <c r="A95" s="28"/>
      <c r="B95" s="28"/>
      <c r="C95" s="28"/>
      <c r="D95" s="28"/>
      <c r="E95" s="28"/>
      <c r="F95" s="28"/>
      <c r="G95" s="28"/>
      <c r="H95" s="28"/>
      <c r="I95" s="28"/>
      <c r="J95" s="28"/>
      <c r="K95" s="28"/>
      <c r="L95" s="28"/>
      <c r="M95" s="28"/>
      <c r="N95" s="28"/>
    </row>
    <row r="96" spans="1:44" x14ac:dyDescent="0.25">
      <c r="A96" s="28"/>
      <c r="B96" s="28"/>
      <c r="C96" s="28"/>
      <c r="D96" s="28"/>
      <c r="E96" s="28"/>
      <c r="F96" s="28"/>
      <c r="G96" s="28"/>
      <c r="H96" s="28"/>
      <c r="I96" s="28"/>
      <c r="J96" s="28"/>
      <c r="K96" s="28"/>
      <c r="L96" s="28"/>
      <c r="M96" s="28"/>
      <c r="N96" s="28"/>
    </row>
    <row r="97" spans="1:14" x14ac:dyDescent="0.25">
      <c r="A97" s="28"/>
      <c r="B97" s="28"/>
      <c r="C97" s="28"/>
      <c r="D97" s="28"/>
      <c r="E97" s="28"/>
      <c r="F97" s="28"/>
      <c r="G97" s="28"/>
      <c r="H97" s="28"/>
      <c r="I97" s="28"/>
      <c r="J97" s="28"/>
      <c r="K97" s="28"/>
      <c r="L97" s="28"/>
      <c r="M97" s="28"/>
      <c r="N97" s="28"/>
    </row>
    <row r="98" spans="1:14" x14ac:dyDescent="0.25">
      <c r="A98" s="28"/>
      <c r="B98" s="28"/>
      <c r="C98" s="28"/>
      <c r="D98" s="28"/>
      <c r="E98" s="28"/>
      <c r="F98" s="28"/>
      <c r="G98" s="28"/>
      <c r="H98" s="28"/>
      <c r="I98" s="28"/>
      <c r="J98" s="28"/>
      <c r="K98" s="28"/>
      <c r="L98" s="28"/>
      <c r="M98" s="28"/>
      <c r="N98" s="28"/>
    </row>
    <row r="99" spans="1:14" x14ac:dyDescent="0.25">
      <c r="A99" s="28"/>
      <c r="B99" s="28"/>
      <c r="C99" s="28"/>
      <c r="D99" s="28"/>
      <c r="E99" s="28"/>
      <c r="F99" s="28"/>
      <c r="G99" s="28"/>
      <c r="H99" s="28"/>
      <c r="I99" s="28"/>
      <c r="J99" s="28"/>
      <c r="K99" s="28"/>
      <c r="L99" s="28"/>
      <c r="M99" s="28"/>
      <c r="N99" s="28"/>
    </row>
    <row r="100" spans="1:14" x14ac:dyDescent="0.25">
      <c r="A100" s="28"/>
      <c r="B100" s="28"/>
      <c r="C100" s="28"/>
      <c r="D100" s="28"/>
      <c r="E100" s="28"/>
      <c r="F100" s="28"/>
      <c r="G100" s="28"/>
      <c r="H100" s="28"/>
      <c r="I100" s="28"/>
      <c r="J100" s="28"/>
      <c r="K100" s="28"/>
      <c r="L100" s="28"/>
      <c r="M100" s="28"/>
      <c r="N100" s="28"/>
    </row>
    <row r="101" spans="1:14" x14ac:dyDescent="0.25">
      <c r="A101" s="28"/>
      <c r="B101" s="28"/>
      <c r="C101" s="28"/>
      <c r="D101" s="28"/>
      <c r="E101" s="28"/>
      <c r="F101" s="28"/>
      <c r="G101" s="28"/>
      <c r="H101" s="28"/>
      <c r="I101" s="28"/>
      <c r="J101" s="28"/>
      <c r="K101" s="28"/>
      <c r="L101" s="28"/>
      <c r="M101" s="28"/>
      <c r="N101" s="28"/>
    </row>
    <row r="102" spans="1:14" x14ac:dyDescent="0.25">
      <c r="A102" s="28"/>
      <c r="B102" s="28"/>
      <c r="C102" s="28"/>
      <c r="D102" s="28"/>
      <c r="E102" s="28"/>
      <c r="F102" s="28"/>
      <c r="G102" s="28"/>
      <c r="H102" s="28"/>
      <c r="I102" s="28"/>
      <c r="J102" s="28"/>
      <c r="K102" s="28"/>
      <c r="L102" s="28"/>
      <c r="M102" s="28"/>
      <c r="N102" s="28"/>
    </row>
    <row r="103" spans="1:14" x14ac:dyDescent="0.25">
      <c r="A103" s="28"/>
      <c r="B103" s="28"/>
      <c r="C103" s="28"/>
      <c r="D103" s="28"/>
      <c r="E103" s="28"/>
      <c r="F103" s="28"/>
      <c r="G103" s="28"/>
      <c r="H103" s="28"/>
      <c r="I103" s="28"/>
      <c r="J103" s="28"/>
      <c r="K103" s="28"/>
      <c r="L103" s="28"/>
      <c r="M103" s="28"/>
      <c r="N103" s="28"/>
    </row>
    <row r="104" spans="1:14" x14ac:dyDescent="0.25">
      <c r="A104" s="28"/>
      <c r="B104" s="28"/>
      <c r="C104" s="28"/>
      <c r="D104" s="28"/>
      <c r="E104" s="28"/>
      <c r="F104" s="28"/>
      <c r="G104" s="28"/>
      <c r="H104" s="28"/>
      <c r="I104" s="28"/>
      <c r="J104" s="28"/>
      <c r="K104" s="28"/>
      <c r="L104" s="28"/>
      <c r="M104" s="28"/>
      <c r="N104" s="28"/>
    </row>
    <row r="105" spans="1:14" x14ac:dyDescent="0.25">
      <c r="A105" s="28"/>
      <c r="B105" s="28"/>
      <c r="C105" s="28"/>
      <c r="D105" s="28"/>
      <c r="E105" s="28"/>
      <c r="F105" s="28"/>
      <c r="G105" s="28"/>
      <c r="H105" s="28"/>
      <c r="I105" s="28"/>
      <c r="J105" s="28"/>
      <c r="K105" s="28"/>
      <c r="L105" s="28"/>
      <c r="M105" s="28"/>
      <c r="N105" s="28"/>
    </row>
    <row r="106" spans="1:14" x14ac:dyDescent="0.25">
      <c r="A106" s="28"/>
      <c r="B106" s="28"/>
      <c r="C106" s="28"/>
      <c r="D106" s="28"/>
      <c r="E106" s="28"/>
      <c r="F106" s="28"/>
      <c r="G106" s="28"/>
      <c r="H106" s="28"/>
      <c r="I106" s="28"/>
      <c r="J106" s="28"/>
      <c r="K106" s="28"/>
      <c r="L106" s="28"/>
      <c r="M106" s="28"/>
      <c r="N106" s="28"/>
    </row>
    <row r="107" spans="1:14" x14ac:dyDescent="0.25">
      <c r="A107" s="28"/>
      <c r="B107" s="28"/>
      <c r="C107" s="28"/>
      <c r="D107" s="28"/>
      <c r="E107" s="28"/>
      <c r="F107" s="28"/>
      <c r="G107" s="28"/>
      <c r="H107" s="28"/>
      <c r="I107" s="28"/>
      <c r="J107" s="28"/>
      <c r="K107" s="28"/>
      <c r="L107" s="28"/>
      <c r="M107" s="28"/>
      <c r="N107" s="28"/>
    </row>
    <row r="108" spans="1:14" x14ac:dyDescent="0.25">
      <c r="A108" s="28"/>
      <c r="B108" s="28"/>
      <c r="C108" s="28"/>
      <c r="D108" s="28"/>
      <c r="E108" s="28"/>
      <c r="F108" s="28"/>
      <c r="G108" s="28"/>
      <c r="H108" s="28"/>
      <c r="I108" s="28"/>
      <c r="J108" s="28"/>
      <c r="K108" s="28"/>
      <c r="L108" s="28"/>
      <c r="M108" s="28"/>
      <c r="N108" s="28"/>
    </row>
    <row r="109" spans="1:14" x14ac:dyDescent="0.25">
      <c r="A109" s="28"/>
      <c r="B109" s="28"/>
      <c r="C109" s="28"/>
      <c r="D109" s="28"/>
      <c r="E109" s="28"/>
      <c r="F109" s="28"/>
      <c r="G109" s="28"/>
      <c r="H109" s="28"/>
      <c r="I109" s="28"/>
      <c r="J109" s="28"/>
      <c r="K109" s="28"/>
      <c r="L109" s="28"/>
      <c r="M109" s="28"/>
      <c r="N109" s="28"/>
    </row>
    <row r="110" spans="1:14" x14ac:dyDescent="0.25">
      <c r="A110" s="28"/>
      <c r="B110" s="28"/>
      <c r="C110" s="28"/>
      <c r="D110" s="28"/>
      <c r="E110" s="28"/>
      <c r="F110" s="28"/>
      <c r="G110" s="28"/>
      <c r="H110" s="28"/>
      <c r="I110" s="28"/>
      <c r="J110" s="28"/>
      <c r="K110" s="28"/>
      <c r="L110" s="28"/>
      <c r="M110" s="28"/>
      <c r="N110" s="28"/>
    </row>
    <row r="111" spans="1:14" x14ac:dyDescent="0.25">
      <c r="A111" s="28"/>
      <c r="B111" s="28"/>
      <c r="C111" s="28"/>
      <c r="D111" s="28"/>
      <c r="E111" s="28"/>
      <c r="F111" s="28"/>
      <c r="G111" s="28"/>
      <c r="H111" s="28"/>
      <c r="I111" s="28"/>
      <c r="J111" s="28"/>
      <c r="K111" s="28"/>
      <c r="L111" s="28"/>
      <c r="M111" s="28"/>
      <c r="N111" s="28"/>
    </row>
    <row r="112" spans="1:14" x14ac:dyDescent="0.25">
      <c r="A112" s="28"/>
      <c r="B112" s="28"/>
      <c r="C112" s="28"/>
      <c r="D112" s="28"/>
      <c r="E112" s="28"/>
      <c r="F112" s="28"/>
      <c r="G112" s="28"/>
      <c r="H112" s="28"/>
      <c r="I112" s="28"/>
      <c r="J112" s="28"/>
      <c r="K112" s="28"/>
      <c r="L112" s="28"/>
      <c r="M112" s="28"/>
      <c r="N112" s="28"/>
    </row>
    <row r="113" spans="1:14" x14ac:dyDescent="0.25">
      <c r="A113" s="28"/>
      <c r="B113" s="28"/>
      <c r="C113" s="28"/>
      <c r="D113" s="28"/>
      <c r="E113" s="28"/>
      <c r="F113" s="28"/>
      <c r="G113" s="28"/>
      <c r="H113" s="28"/>
      <c r="I113" s="28"/>
      <c r="J113" s="28"/>
      <c r="K113" s="28"/>
      <c r="L113" s="28"/>
      <c r="M113" s="28"/>
      <c r="N113" s="28"/>
    </row>
    <row r="114" spans="1:14" x14ac:dyDescent="0.25">
      <c r="A114" s="28"/>
      <c r="B114" s="28"/>
      <c r="C114" s="28"/>
      <c r="D114" s="28"/>
      <c r="E114" s="28"/>
      <c r="F114" s="28"/>
      <c r="G114" s="28"/>
      <c r="H114" s="28"/>
      <c r="I114" s="28"/>
      <c r="J114" s="28"/>
      <c r="K114" s="28"/>
      <c r="L114" s="28"/>
      <c r="M114" s="28"/>
      <c r="N114" s="28"/>
    </row>
    <row r="115" spans="1:14" x14ac:dyDescent="0.25">
      <c r="A115" s="28"/>
      <c r="B115" s="28"/>
      <c r="C115" s="28"/>
      <c r="D115" s="28"/>
      <c r="E115" s="28"/>
      <c r="F115" s="28"/>
      <c r="G115" s="28"/>
      <c r="H115" s="28"/>
      <c r="I115" s="28"/>
      <c r="J115" s="28"/>
      <c r="K115" s="28"/>
      <c r="L115" s="28"/>
      <c r="M115" s="28"/>
      <c r="N115" s="28"/>
    </row>
    <row r="116" spans="1:14" x14ac:dyDescent="0.25">
      <c r="A116" s="28"/>
      <c r="B116" s="28"/>
      <c r="C116" s="28"/>
      <c r="D116" s="28"/>
      <c r="E116" s="28"/>
      <c r="F116" s="28"/>
      <c r="G116" s="28"/>
      <c r="H116" s="28"/>
      <c r="I116" s="28"/>
      <c r="J116" s="28"/>
      <c r="K116" s="28"/>
      <c r="L116" s="28"/>
      <c r="M116" s="28"/>
      <c r="N116" s="28"/>
    </row>
    <row r="117" spans="1:14" x14ac:dyDescent="0.25">
      <c r="A117" s="28"/>
      <c r="B117" s="28"/>
      <c r="C117" s="28"/>
      <c r="D117" s="28"/>
      <c r="E117" s="28"/>
      <c r="F117" s="28"/>
      <c r="G117" s="28"/>
      <c r="H117" s="28"/>
      <c r="I117" s="28"/>
      <c r="J117" s="28"/>
      <c r="K117" s="28"/>
      <c r="L117" s="28"/>
      <c r="M117" s="28"/>
      <c r="N117" s="28"/>
    </row>
    <row r="118" spans="1:14" x14ac:dyDescent="0.25">
      <c r="A118" s="28"/>
      <c r="B118" s="28"/>
      <c r="C118" s="28"/>
      <c r="D118" s="28"/>
      <c r="E118" s="28"/>
      <c r="F118" s="28"/>
      <c r="G118" s="28"/>
      <c r="H118" s="28"/>
      <c r="I118" s="28"/>
      <c r="J118" s="28"/>
      <c r="K118" s="28"/>
      <c r="L118" s="28"/>
      <c r="M118" s="28"/>
      <c r="N118" s="28"/>
    </row>
    <row r="119" spans="1:14" x14ac:dyDescent="0.25">
      <c r="A119" s="28"/>
      <c r="B119" s="28"/>
      <c r="C119" s="28"/>
      <c r="D119" s="28"/>
      <c r="E119" s="28"/>
      <c r="F119" s="28"/>
      <c r="G119" s="28"/>
      <c r="H119" s="28"/>
      <c r="I119" s="28"/>
      <c r="J119" s="28"/>
      <c r="K119" s="28"/>
      <c r="L119" s="28"/>
      <c r="M119" s="28"/>
      <c r="N119" s="28"/>
    </row>
    <row r="120" spans="1:14" x14ac:dyDescent="0.25">
      <c r="A120" s="28"/>
      <c r="B120" s="28"/>
      <c r="C120" s="28"/>
      <c r="D120" s="28"/>
      <c r="E120" s="28"/>
      <c r="F120" s="28"/>
      <c r="G120" s="28"/>
      <c r="H120" s="28"/>
      <c r="I120" s="28"/>
      <c r="J120" s="28"/>
      <c r="K120" s="28"/>
      <c r="L120" s="28"/>
      <c r="M120" s="28"/>
      <c r="N120" s="28"/>
    </row>
    <row r="121" spans="1:14" x14ac:dyDescent="0.25">
      <c r="A121" s="28"/>
      <c r="B121" s="28"/>
      <c r="C121" s="28"/>
      <c r="D121" s="28"/>
      <c r="E121" s="28"/>
      <c r="F121" s="28"/>
      <c r="G121" s="28"/>
      <c r="H121" s="28"/>
      <c r="I121" s="28"/>
      <c r="J121" s="28"/>
      <c r="K121" s="28"/>
      <c r="L121" s="28"/>
      <c r="M121" s="28"/>
      <c r="N121" s="28"/>
    </row>
    <row r="122" spans="1:14" x14ac:dyDescent="0.25">
      <c r="A122" s="28"/>
      <c r="B122" s="28"/>
      <c r="C122" s="28"/>
      <c r="D122" s="28"/>
      <c r="E122" s="28"/>
      <c r="F122" s="28"/>
      <c r="G122" s="28"/>
      <c r="H122" s="28"/>
      <c r="I122" s="28"/>
      <c r="J122" s="28"/>
      <c r="K122" s="28"/>
      <c r="L122" s="28"/>
      <c r="M122" s="28"/>
      <c r="N122" s="28"/>
    </row>
    <row r="123" spans="1:14" x14ac:dyDescent="0.25">
      <c r="A123" s="28"/>
      <c r="B123" s="28"/>
      <c r="C123" s="28"/>
      <c r="D123" s="28"/>
      <c r="E123" s="28"/>
      <c r="F123" s="28"/>
      <c r="G123" s="28"/>
      <c r="H123" s="28"/>
      <c r="I123" s="28"/>
      <c r="J123" s="28"/>
      <c r="K123" s="28"/>
      <c r="L123" s="28"/>
      <c r="M123" s="28"/>
      <c r="N123" s="28"/>
    </row>
    <row r="124" spans="1:14" x14ac:dyDescent="0.25">
      <c r="A124" s="28"/>
      <c r="B124" s="28"/>
      <c r="C124" s="28"/>
      <c r="D124" s="28"/>
      <c r="E124" s="28"/>
      <c r="F124" s="28"/>
      <c r="G124" s="28"/>
      <c r="H124" s="28"/>
      <c r="I124" s="28"/>
      <c r="J124" s="28"/>
      <c r="K124" s="28"/>
      <c r="L124" s="28"/>
      <c r="M124" s="28"/>
      <c r="N124" s="28"/>
    </row>
    <row r="125" spans="1:14" x14ac:dyDescent="0.25">
      <c r="A125" s="28"/>
      <c r="B125" s="28"/>
      <c r="C125" s="28"/>
      <c r="D125" s="28"/>
      <c r="E125" s="28"/>
      <c r="F125" s="28"/>
      <c r="G125" s="28"/>
      <c r="H125" s="28"/>
      <c r="I125" s="28"/>
      <c r="J125" s="28"/>
      <c r="K125" s="28"/>
      <c r="L125" s="28"/>
      <c r="M125" s="28"/>
      <c r="N125" s="28"/>
    </row>
    <row r="126" spans="1:14" x14ac:dyDescent="0.25">
      <c r="A126" s="28"/>
      <c r="B126" s="28"/>
      <c r="C126" s="28"/>
      <c r="D126" s="28"/>
      <c r="E126" s="28"/>
      <c r="F126" s="28"/>
      <c r="G126" s="28"/>
      <c r="H126" s="28"/>
      <c r="I126" s="28"/>
      <c r="J126" s="28"/>
      <c r="K126" s="28"/>
      <c r="L126" s="28"/>
      <c r="M126" s="28"/>
      <c r="N126" s="28"/>
    </row>
    <row r="127" spans="1:14" x14ac:dyDescent="0.25">
      <c r="A127" s="28"/>
      <c r="B127" s="28"/>
      <c r="C127" s="28"/>
      <c r="D127" s="28"/>
      <c r="E127" s="28"/>
      <c r="F127" s="28"/>
      <c r="G127" s="28"/>
      <c r="H127" s="28"/>
      <c r="I127" s="28"/>
      <c r="J127" s="28"/>
      <c r="K127" s="28"/>
      <c r="L127" s="28"/>
      <c r="M127" s="28"/>
      <c r="N127" s="28"/>
    </row>
    <row r="128" spans="1:14" x14ac:dyDescent="0.25">
      <c r="A128" s="28"/>
      <c r="B128" s="28"/>
      <c r="C128" s="28"/>
      <c r="D128" s="28"/>
      <c r="E128" s="28"/>
      <c r="F128" s="28"/>
      <c r="G128" s="28"/>
      <c r="H128" s="28"/>
      <c r="I128" s="28"/>
      <c r="J128" s="28"/>
      <c r="K128" s="28"/>
      <c r="L128" s="28"/>
      <c r="M128" s="28"/>
      <c r="N128" s="28"/>
    </row>
    <row r="129" spans="1:14" x14ac:dyDescent="0.25">
      <c r="A129" s="28"/>
      <c r="B129" s="28"/>
      <c r="C129" s="28"/>
      <c r="D129" s="28"/>
      <c r="E129" s="28"/>
      <c r="F129" s="28"/>
      <c r="G129" s="28"/>
      <c r="H129" s="28"/>
      <c r="I129" s="28"/>
      <c r="J129" s="28"/>
      <c r="K129" s="28"/>
      <c r="L129" s="28"/>
      <c r="M129" s="28"/>
      <c r="N129" s="28"/>
    </row>
    <row r="130" spans="1:14" x14ac:dyDescent="0.25">
      <c r="A130" s="28"/>
      <c r="B130" s="28"/>
      <c r="C130" s="28"/>
      <c r="D130" s="28"/>
      <c r="E130" s="28"/>
      <c r="F130" s="28"/>
      <c r="G130" s="28"/>
      <c r="H130" s="28"/>
      <c r="I130" s="28"/>
      <c r="J130" s="28"/>
      <c r="K130" s="28"/>
      <c r="L130" s="28"/>
      <c r="M130" s="28"/>
      <c r="N130" s="28"/>
    </row>
    <row r="131" spans="1:14" x14ac:dyDescent="0.25">
      <c r="A131" s="28"/>
      <c r="B131" s="28"/>
      <c r="C131" s="28"/>
      <c r="D131" s="28"/>
      <c r="E131" s="28"/>
      <c r="F131" s="28"/>
      <c r="G131" s="28"/>
      <c r="H131" s="28"/>
      <c r="I131" s="28"/>
      <c r="J131" s="28"/>
      <c r="K131" s="28"/>
      <c r="L131" s="28"/>
      <c r="M131" s="28"/>
      <c r="N131" s="28"/>
    </row>
    <row r="132" spans="1:14" x14ac:dyDescent="0.25">
      <c r="A132" s="28"/>
      <c r="B132" s="28"/>
      <c r="C132" s="28"/>
      <c r="D132" s="28"/>
      <c r="E132" s="28"/>
      <c r="F132" s="28"/>
      <c r="G132" s="28"/>
      <c r="H132" s="28"/>
      <c r="I132" s="28"/>
      <c r="J132" s="28"/>
      <c r="K132" s="28"/>
      <c r="L132" s="28"/>
      <c r="M132" s="28"/>
      <c r="N132" s="28"/>
    </row>
    <row r="133" spans="1:14" x14ac:dyDescent="0.25">
      <c r="A133" s="28"/>
      <c r="B133" s="28"/>
      <c r="C133" s="28"/>
      <c r="D133" s="28"/>
      <c r="E133" s="28"/>
      <c r="F133" s="28"/>
      <c r="G133" s="28"/>
      <c r="H133" s="28"/>
      <c r="I133" s="28"/>
      <c r="J133" s="28"/>
      <c r="K133" s="28"/>
      <c r="L133" s="28"/>
      <c r="M133" s="28"/>
      <c r="N133" s="28"/>
    </row>
    <row r="134" spans="1:14" x14ac:dyDescent="0.25">
      <c r="A134" s="28"/>
      <c r="B134" s="28"/>
      <c r="C134" s="28"/>
      <c r="D134" s="28"/>
      <c r="E134" s="28"/>
      <c r="F134" s="28"/>
      <c r="G134" s="28"/>
      <c r="H134" s="28"/>
      <c r="I134" s="28"/>
      <c r="J134" s="28"/>
      <c r="K134" s="28"/>
      <c r="L134" s="28"/>
      <c r="M134" s="28"/>
      <c r="N134" s="28"/>
    </row>
    <row r="135" spans="1:14" x14ac:dyDescent="0.25">
      <c r="A135" s="28"/>
      <c r="B135" s="28"/>
      <c r="C135" s="28"/>
      <c r="D135" s="28"/>
      <c r="E135" s="28"/>
      <c r="F135" s="28"/>
      <c r="G135" s="28"/>
      <c r="H135" s="28"/>
      <c r="I135" s="28"/>
      <c r="J135" s="28"/>
      <c r="K135" s="28"/>
      <c r="L135" s="28"/>
      <c r="M135" s="28"/>
      <c r="N135" s="28"/>
    </row>
    <row r="136" spans="1:14" x14ac:dyDescent="0.25">
      <c r="A136" s="28"/>
      <c r="B136" s="28"/>
      <c r="C136" s="28"/>
      <c r="D136" s="28"/>
      <c r="E136" s="28"/>
      <c r="F136" s="28"/>
      <c r="G136" s="28"/>
      <c r="H136" s="28"/>
      <c r="I136" s="28"/>
      <c r="J136" s="28"/>
      <c r="K136" s="28"/>
      <c r="L136" s="28"/>
      <c r="M136" s="28"/>
      <c r="N136" s="28"/>
    </row>
    <row r="137" spans="1:14" x14ac:dyDescent="0.25">
      <c r="A137" s="28"/>
      <c r="B137" s="28"/>
      <c r="C137" s="28"/>
      <c r="D137" s="28"/>
      <c r="E137" s="28"/>
      <c r="F137" s="28"/>
      <c r="G137" s="28"/>
      <c r="H137" s="28"/>
      <c r="I137" s="28"/>
      <c r="J137" s="28"/>
      <c r="K137" s="28"/>
      <c r="L137" s="28"/>
      <c r="M137" s="28"/>
      <c r="N137" s="28"/>
    </row>
    <row r="138" spans="1:14" x14ac:dyDescent="0.25">
      <c r="A138" s="28"/>
      <c r="B138" s="28"/>
      <c r="C138" s="28"/>
      <c r="D138" s="28"/>
      <c r="E138" s="28"/>
      <c r="F138" s="28"/>
      <c r="G138" s="28"/>
      <c r="H138" s="28"/>
      <c r="I138" s="28"/>
      <c r="J138" s="28"/>
      <c r="K138" s="28"/>
      <c r="L138" s="28"/>
      <c r="M138" s="28"/>
      <c r="N138" s="28"/>
    </row>
    <row r="139" spans="1:14" x14ac:dyDescent="0.25">
      <c r="A139" s="28"/>
      <c r="B139" s="28"/>
      <c r="C139" s="28"/>
      <c r="D139" s="28"/>
      <c r="E139" s="28"/>
      <c r="F139" s="28"/>
      <c r="G139" s="28"/>
      <c r="H139" s="28"/>
      <c r="I139" s="28"/>
      <c r="J139" s="28"/>
      <c r="K139" s="28"/>
      <c r="L139" s="28"/>
      <c r="M139" s="28"/>
      <c r="N139" s="28"/>
    </row>
    <row r="140" spans="1:14" x14ac:dyDescent="0.25">
      <c r="A140" s="28"/>
      <c r="B140" s="28"/>
      <c r="C140" s="28"/>
      <c r="D140" s="28"/>
      <c r="E140" s="28"/>
      <c r="F140" s="28"/>
      <c r="G140" s="28"/>
      <c r="H140" s="28"/>
      <c r="I140" s="28"/>
      <c r="J140" s="28"/>
      <c r="K140" s="28"/>
      <c r="L140" s="28"/>
      <c r="M140" s="28"/>
      <c r="N140" s="28"/>
    </row>
    <row r="141" spans="1:14" x14ac:dyDescent="0.25">
      <c r="A141" s="28"/>
      <c r="B141" s="28"/>
      <c r="C141" s="28"/>
      <c r="D141" s="28"/>
      <c r="E141" s="28"/>
      <c r="F141" s="28"/>
      <c r="G141" s="28"/>
      <c r="H141" s="28"/>
      <c r="I141" s="28"/>
      <c r="J141" s="28"/>
      <c r="K141" s="28"/>
      <c r="L141" s="28"/>
      <c r="M141" s="28"/>
      <c r="N141" s="28"/>
    </row>
    <row r="142" spans="1:14" x14ac:dyDescent="0.25">
      <c r="A142" s="28"/>
      <c r="B142" s="28"/>
      <c r="C142" s="28"/>
      <c r="D142" s="28"/>
      <c r="E142" s="28"/>
      <c r="F142" s="28"/>
      <c r="G142" s="28"/>
      <c r="H142" s="28"/>
      <c r="I142" s="28"/>
      <c r="J142" s="28"/>
      <c r="K142" s="28"/>
      <c r="L142" s="28"/>
      <c r="M142" s="28"/>
      <c r="N142" s="28"/>
    </row>
    <row r="143" spans="1:14" x14ac:dyDescent="0.25">
      <c r="A143" s="28"/>
      <c r="B143" s="28"/>
      <c r="C143" s="28"/>
      <c r="D143" s="28"/>
      <c r="E143" s="28"/>
      <c r="F143" s="28"/>
      <c r="G143" s="28"/>
      <c r="H143" s="28"/>
      <c r="I143" s="28"/>
      <c r="J143" s="28"/>
      <c r="K143" s="28"/>
      <c r="L143" s="28"/>
      <c r="M143" s="28"/>
      <c r="N143" s="28"/>
    </row>
    <row r="144" spans="1:14" x14ac:dyDescent="0.25">
      <c r="A144" s="28"/>
      <c r="B144" s="28"/>
      <c r="C144" s="28"/>
      <c r="D144" s="28"/>
      <c r="E144" s="28"/>
      <c r="F144" s="28"/>
      <c r="G144" s="28"/>
      <c r="H144" s="28"/>
      <c r="I144" s="28"/>
      <c r="J144" s="28"/>
      <c r="K144" s="28"/>
      <c r="L144" s="28"/>
      <c r="M144" s="28"/>
      <c r="N144" s="28"/>
    </row>
    <row r="145" spans="1:14" x14ac:dyDescent="0.25">
      <c r="A145" s="28"/>
      <c r="B145" s="28"/>
      <c r="C145" s="28"/>
      <c r="D145" s="28"/>
      <c r="E145" s="28"/>
      <c r="F145" s="28"/>
      <c r="G145" s="28"/>
      <c r="H145" s="28"/>
      <c r="I145" s="28"/>
      <c r="J145" s="28"/>
      <c r="K145" s="28"/>
      <c r="L145" s="28"/>
      <c r="M145" s="28"/>
      <c r="N145" s="28"/>
    </row>
    <row r="146" spans="1:14" x14ac:dyDescent="0.25">
      <c r="A146" s="28"/>
      <c r="B146" s="28"/>
      <c r="C146" s="28"/>
      <c r="D146" s="28"/>
      <c r="E146" s="28"/>
      <c r="F146" s="28"/>
      <c r="G146" s="28"/>
      <c r="H146" s="28"/>
      <c r="I146" s="28"/>
      <c r="J146" s="28"/>
      <c r="K146" s="28"/>
      <c r="L146" s="28"/>
      <c r="M146" s="28"/>
      <c r="N146" s="28"/>
    </row>
    <row r="147" spans="1:14" x14ac:dyDescent="0.25">
      <c r="A147" s="28"/>
      <c r="B147" s="28"/>
      <c r="C147" s="28"/>
      <c r="D147" s="28"/>
      <c r="E147" s="28"/>
      <c r="F147" s="28"/>
      <c r="G147" s="28"/>
      <c r="H147" s="28"/>
      <c r="I147" s="28"/>
      <c r="J147" s="28"/>
      <c r="K147" s="28"/>
      <c r="L147" s="28"/>
      <c r="M147" s="28"/>
      <c r="N147" s="28"/>
    </row>
    <row r="148" spans="1:14" x14ac:dyDescent="0.25">
      <c r="A148" s="28"/>
      <c r="B148" s="28"/>
      <c r="C148" s="28"/>
      <c r="D148" s="28"/>
      <c r="E148" s="28"/>
      <c r="F148" s="28"/>
      <c r="G148" s="28"/>
      <c r="H148" s="28"/>
      <c r="I148" s="28"/>
      <c r="J148" s="28"/>
      <c r="K148" s="28"/>
      <c r="L148" s="28"/>
      <c r="M148" s="28"/>
      <c r="N148" s="28"/>
    </row>
    <row r="149" spans="1:14" x14ac:dyDescent="0.25">
      <c r="A149" s="28"/>
      <c r="B149" s="28"/>
      <c r="C149" s="28"/>
      <c r="D149" s="28"/>
      <c r="E149" s="28"/>
      <c r="F149" s="28"/>
      <c r="G149" s="28"/>
      <c r="H149" s="28"/>
      <c r="I149" s="28"/>
      <c r="J149" s="28"/>
      <c r="K149" s="28"/>
      <c r="L149" s="28"/>
      <c r="M149" s="28"/>
      <c r="N149" s="28"/>
    </row>
    <row r="150" spans="1:14" x14ac:dyDescent="0.25">
      <c r="A150" s="28"/>
      <c r="B150" s="28"/>
      <c r="C150" s="28"/>
      <c r="D150" s="28"/>
      <c r="E150" s="28"/>
      <c r="F150" s="28"/>
      <c r="G150" s="28"/>
      <c r="H150" s="28"/>
      <c r="I150" s="28"/>
      <c r="J150" s="28"/>
      <c r="K150" s="28"/>
      <c r="L150" s="28"/>
      <c r="M150" s="28"/>
      <c r="N150" s="28"/>
    </row>
    <row r="151" spans="1:14" x14ac:dyDescent="0.25">
      <c r="A151" s="28"/>
      <c r="B151" s="28"/>
      <c r="C151" s="28"/>
      <c r="D151" s="28"/>
      <c r="E151" s="28"/>
      <c r="F151" s="28"/>
      <c r="G151" s="28"/>
      <c r="H151" s="28"/>
      <c r="I151" s="28"/>
      <c r="J151" s="28"/>
      <c r="K151" s="28"/>
      <c r="L151" s="28"/>
      <c r="M151" s="28"/>
      <c r="N151" s="28"/>
    </row>
    <row r="152" spans="1:14" x14ac:dyDescent="0.25">
      <c r="A152" s="28"/>
      <c r="B152" s="28"/>
      <c r="C152" s="28"/>
      <c r="D152" s="28"/>
      <c r="E152" s="28"/>
      <c r="F152" s="28"/>
      <c r="G152" s="28"/>
      <c r="H152" s="28"/>
      <c r="I152" s="28"/>
      <c r="J152" s="28"/>
      <c r="K152" s="28"/>
      <c r="L152" s="28"/>
      <c r="M152" s="28"/>
      <c r="N152" s="28"/>
    </row>
    <row r="153" spans="1:14" x14ac:dyDescent="0.25">
      <c r="A153" s="28"/>
      <c r="B153" s="28"/>
      <c r="C153" s="28"/>
      <c r="D153" s="28"/>
      <c r="E153" s="28"/>
      <c r="F153" s="28"/>
      <c r="G153" s="28"/>
      <c r="H153" s="28"/>
      <c r="I153" s="28"/>
      <c r="J153" s="28"/>
      <c r="K153" s="28"/>
      <c r="L153" s="28"/>
      <c r="M153" s="28"/>
      <c r="N153" s="28"/>
    </row>
    <row r="154" spans="1:14" x14ac:dyDescent="0.25">
      <c r="A154" s="28"/>
      <c r="B154" s="28"/>
      <c r="C154" s="28"/>
      <c r="D154" s="28"/>
      <c r="E154" s="28"/>
      <c r="F154" s="28"/>
      <c r="G154" s="28"/>
      <c r="H154" s="28"/>
      <c r="I154" s="28"/>
      <c r="J154" s="28"/>
      <c r="K154" s="28"/>
      <c r="L154" s="28"/>
      <c r="M154" s="28"/>
      <c r="N154" s="28"/>
    </row>
    <row r="155" spans="1:14" x14ac:dyDescent="0.25">
      <c r="A155" s="28"/>
      <c r="B155" s="28"/>
      <c r="C155" s="28"/>
      <c r="D155" s="28"/>
      <c r="E155" s="28"/>
      <c r="F155" s="28"/>
      <c r="G155" s="28"/>
      <c r="H155" s="28"/>
      <c r="I155" s="28"/>
      <c r="J155" s="28"/>
      <c r="K155" s="28"/>
      <c r="L155" s="28"/>
      <c r="M155" s="28"/>
      <c r="N155" s="28"/>
    </row>
    <row r="156" spans="1:14" x14ac:dyDescent="0.25">
      <c r="A156" s="28"/>
      <c r="B156" s="28"/>
      <c r="C156" s="28"/>
      <c r="D156" s="28"/>
      <c r="E156" s="28"/>
      <c r="F156" s="28"/>
      <c r="G156" s="28"/>
      <c r="H156" s="28"/>
      <c r="I156" s="28"/>
      <c r="J156" s="28"/>
      <c r="K156" s="28"/>
      <c r="L156" s="28"/>
      <c r="M156" s="28"/>
      <c r="N156" s="28"/>
    </row>
    <row r="157" spans="1:14" x14ac:dyDescent="0.25">
      <c r="A157" s="28"/>
      <c r="B157" s="28"/>
      <c r="C157" s="28"/>
      <c r="D157" s="28"/>
      <c r="E157" s="28"/>
      <c r="F157" s="28"/>
      <c r="G157" s="28"/>
      <c r="H157" s="28"/>
      <c r="I157" s="28"/>
      <c r="J157" s="28"/>
      <c r="K157" s="28"/>
      <c r="L157" s="28"/>
      <c r="M157" s="28"/>
      <c r="N157" s="28"/>
    </row>
    <row r="158" spans="1:14" x14ac:dyDescent="0.25">
      <c r="A158" s="28"/>
      <c r="B158" s="28"/>
      <c r="C158" s="28"/>
      <c r="D158" s="28"/>
      <c r="E158" s="28"/>
      <c r="F158" s="28"/>
      <c r="G158" s="28"/>
      <c r="H158" s="28"/>
      <c r="I158" s="28"/>
      <c r="J158" s="28"/>
      <c r="K158" s="28"/>
      <c r="L158" s="28"/>
      <c r="M158" s="28"/>
      <c r="N158" s="28"/>
    </row>
    <row r="159" spans="1:14" x14ac:dyDescent="0.25">
      <c r="A159" s="28"/>
      <c r="B159" s="28"/>
      <c r="C159" s="28"/>
      <c r="D159" s="28"/>
      <c r="E159" s="28"/>
      <c r="F159" s="28"/>
      <c r="G159" s="28"/>
      <c r="H159" s="28"/>
      <c r="I159" s="28"/>
      <c r="J159" s="28"/>
      <c r="K159" s="28"/>
      <c r="L159" s="28"/>
      <c r="M159" s="28"/>
      <c r="N159" s="28"/>
    </row>
    <row r="160" spans="1:14" x14ac:dyDescent="0.25">
      <c r="A160" s="28"/>
      <c r="B160" s="28"/>
      <c r="C160" s="28"/>
      <c r="D160" s="28"/>
      <c r="E160" s="28"/>
      <c r="F160" s="28"/>
      <c r="G160" s="28"/>
      <c r="H160" s="28"/>
      <c r="I160" s="28"/>
      <c r="J160" s="28"/>
      <c r="K160" s="28"/>
      <c r="L160" s="28"/>
      <c r="M160" s="28"/>
      <c r="N160" s="28"/>
    </row>
    <row r="161" spans="1:14" x14ac:dyDescent="0.25">
      <c r="A161" s="28"/>
      <c r="B161" s="28"/>
      <c r="C161" s="28"/>
      <c r="D161" s="28"/>
      <c r="E161" s="28"/>
      <c r="F161" s="28"/>
      <c r="G161" s="28"/>
      <c r="H161" s="28"/>
      <c r="I161" s="28"/>
      <c r="J161" s="28"/>
      <c r="K161" s="28"/>
      <c r="L161" s="28"/>
      <c r="M161" s="28"/>
      <c r="N161" s="28"/>
    </row>
    <row r="162" spans="1:14" x14ac:dyDescent="0.25">
      <c r="A162" s="28"/>
      <c r="B162" s="28"/>
      <c r="C162" s="28"/>
      <c r="D162" s="28"/>
      <c r="E162" s="28"/>
      <c r="F162" s="28"/>
      <c r="G162" s="28"/>
      <c r="H162" s="28"/>
      <c r="I162" s="28"/>
      <c r="J162" s="28"/>
      <c r="K162" s="28"/>
      <c r="L162" s="28"/>
      <c r="M162" s="28"/>
      <c r="N162" s="28"/>
    </row>
    <row r="163" spans="1:14" x14ac:dyDescent="0.25">
      <c r="A163" s="28"/>
      <c r="B163" s="28"/>
      <c r="C163" s="28"/>
      <c r="D163" s="28"/>
      <c r="E163" s="28"/>
      <c r="F163" s="28"/>
      <c r="G163" s="28"/>
      <c r="H163" s="28"/>
      <c r="I163" s="28"/>
      <c r="J163" s="28"/>
      <c r="K163" s="28"/>
      <c r="L163" s="28"/>
      <c r="M163" s="28"/>
      <c r="N163" s="28"/>
    </row>
    <row r="164" spans="1:14" x14ac:dyDescent="0.25">
      <c r="A164" s="28"/>
      <c r="B164" s="28"/>
      <c r="C164" s="28"/>
      <c r="D164" s="28"/>
      <c r="E164" s="28"/>
      <c r="F164" s="28"/>
      <c r="G164" s="28"/>
      <c r="H164" s="28"/>
      <c r="I164" s="28"/>
      <c r="J164" s="28"/>
      <c r="K164" s="28"/>
      <c r="L164" s="28"/>
      <c r="M164" s="28"/>
      <c r="N164" s="28"/>
    </row>
    <row r="165" spans="1:14" x14ac:dyDescent="0.25">
      <c r="A165" s="28"/>
      <c r="B165" s="28"/>
      <c r="C165" s="28"/>
      <c r="D165" s="28"/>
      <c r="E165" s="28"/>
      <c r="F165" s="28"/>
      <c r="G165" s="28"/>
      <c r="H165" s="28"/>
      <c r="I165" s="28"/>
      <c r="J165" s="28"/>
      <c r="K165" s="28"/>
      <c r="L165" s="28"/>
      <c r="M165" s="28"/>
      <c r="N165" s="28"/>
    </row>
    <row r="166" spans="1:14" x14ac:dyDescent="0.25">
      <c r="A166" s="28"/>
      <c r="B166" s="28"/>
      <c r="C166" s="28"/>
      <c r="D166" s="28"/>
      <c r="E166" s="28"/>
      <c r="F166" s="28"/>
      <c r="G166" s="28"/>
      <c r="H166" s="28"/>
      <c r="I166" s="28"/>
      <c r="J166" s="28"/>
      <c r="K166" s="28"/>
      <c r="L166" s="28"/>
      <c r="M166" s="28"/>
      <c r="N166" s="28"/>
    </row>
    <row r="167" spans="1:14" x14ac:dyDescent="0.25">
      <c r="A167" s="28"/>
      <c r="B167" s="28"/>
      <c r="C167" s="28"/>
      <c r="D167" s="28"/>
      <c r="E167" s="28"/>
      <c r="F167" s="28"/>
      <c r="G167" s="28"/>
      <c r="H167" s="28"/>
      <c r="I167" s="28"/>
      <c r="J167" s="28"/>
      <c r="K167" s="28"/>
      <c r="L167" s="28"/>
      <c r="M167" s="28"/>
      <c r="N167" s="28"/>
    </row>
  </sheetData>
  <sheetProtection algorithmName="SHA-512" hashValue="MHRNyAchANQikejOIVVupvwGL2LV4p2HCCgT4og9FLMMs72qePOKH6n7Dgwv33N3oObQOjzuHKi8ZtmJNCWrQg==" saltValue="iFWV6HzfzwW3OnXVHEb9cw==" spinCount="100000" sheet="1" objects="1" scenarios="1"/>
  <protectedRanges>
    <protectedRange password="EBD0" sqref="B5:C20 E5:F20 H5:I20 K5:L20" name="Bereich1"/>
  </protectedRanges>
  <mergeCells count="6">
    <mergeCell ref="B23:M23"/>
    <mergeCell ref="B2:M2"/>
    <mergeCell ref="B3:M3"/>
    <mergeCell ref="C22:D22"/>
    <mergeCell ref="B21:M21"/>
    <mergeCell ref="E22:M22"/>
  </mergeCells>
  <phoneticPr fontId="5" type="noConversion"/>
  <pageMargins left="0.70866141732283472" right="0.70866141732283472" top="0.78740157480314965" bottom="0.78740157480314965" header="0.31496062992125984" footer="0.31496062992125984"/>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AR427"/>
  <sheetViews>
    <sheetView showGridLines="0" showRowColHeaders="0" zoomScaleNormal="100" zoomScaleSheetLayoutView="75" workbookViewId="0"/>
  </sheetViews>
  <sheetFormatPr baseColWidth="10" defaultColWidth="11.44140625" defaultRowHeight="14.4" x14ac:dyDescent="0.35"/>
  <cols>
    <col min="1" max="1" width="0.88671875" style="42" customWidth="1"/>
    <col min="2" max="2" width="17.5546875" style="41" customWidth="1"/>
    <col min="3" max="4" width="7.6640625" style="41" customWidth="1"/>
    <col min="5" max="9" width="9.6640625" style="41" customWidth="1"/>
    <col min="10" max="11" width="10.6640625" style="41" customWidth="1"/>
    <col min="12" max="12" width="3.88671875" style="41" customWidth="1"/>
    <col min="13" max="13" width="7" style="41" customWidth="1"/>
    <col min="14" max="14" width="0.88671875" style="42" customWidth="1"/>
    <col min="15" max="35" width="11.44140625" style="43"/>
    <col min="36" max="16384" width="11.44140625" style="41"/>
  </cols>
  <sheetData>
    <row r="1" spans="1:16" ht="4.5" customHeight="1" x14ac:dyDescent="0.35">
      <c r="A1" s="86"/>
      <c r="B1" s="42"/>
      <c r="C1" s="42"/>
      <c r="D1" s="42"/>
      <c r="E1" s="42"/>
      <c r="F1" s="42"/>
      <c r="G1" s="42"/>
      <c r="H1" s="42"/>
      <c r="I1" s="42"/>
      <c r="J1" s="42"/>
      <c r="K1" s="42"/>
      <c r="L1" s="42"/>
      <c r="M1" s="42"/>
    </row>
    <row r="2" spans="1:16" ht="155.1" customHeight="1" x14ac:dyDescent="0.35">
      <c r="B2" s="109"/>
      <c r="C2" s="109"/>
      <c r="D2" s="109"/>
      <c r="E2" s="109"/>
      <c r="F2" s="109"/>
      <c r="G2" s="109"/>
      <c r="H2" s="109"/>
      <c r="I2" s="109"/>
      <c r="J2" s="109"/>
      <c r="K2" s="109"/>
      <c r="L2" s="109"/>
      <c r="M2" s="109"/>
    </row>
    <row r="3" spans="1:16" ht="150.75" customHeight="1" x14ac:dyDescent="0.35">
      <c r="B3" s="102" t="s">
        <v>85</v>
      </c>
      <c r="C3" s="102"/>
      <c r="D3" s="102"/>
      <c r="E3" s="102"/>
      <c r="F3" s="102"/>
      <c r="G3" s="102"/>
      <c r="H3" s="102"/>
      <c r="I3" s="102"/>
      <c r="J3" s="102"/>
      <c r="K3" s="102"/>
      <c r="L3" s="102"/>
      <c r="M3" s="102"/>
    </row>
    <row r="4" spans="1:16" ht="15.9" customHeight="1" x14ac:dyDescent="0.35">
      <c r="B4" s="121"/>
      <c r="C4" s="120" t="s">
        <v>86</v>
      </c>
      <c r="D4" s="120"/>
      <c r="E4" s="120"/>
      <c r="F4" s="120"/>
      <c r="G4" s="120"/>
      <c r="J4" s="109"/>
      <c r="K4" s="109"/>
      <c r="L4" s="109"/>
      <c r="M4" s="109"/>
    </row>
    <row r="5" spans="1:16" ht="15.9" customHeight="1" x14ac:dyDescent="0.35">
      <c r="B5" s="121"/>
      <c r="C5" s="120" t="s">
        <v>87</v>
      </c>
      <c r="D5" s="120"/>
      <c r="E5" s="120"/>
      <c r="F5" s="120"/>
      <c r="G5" s="120"/>
      <c r="J5" s="109"/>
      <c r="K5" s="109"/>
      <c r="L5" s="109"/>
      <c r="M5" s="109"/>
    </row>
    <row r="6" spans="1:16" ht="24.75" customHeight="1" thickBot="1" x14ac:dyDescent="0.4">
      <c r="B6" s="109"/>
      <c r="C6" s="109"/>
      <c r="D6" s="109"/>
      <c r="E6" s="109"/>
      <c r="F6" s="109"/>
      <c r="G6" s="109"/>
      <c r="H6" s="109"/>
      <c r="I6" s="109"/>
      <c r="J6" s="109"/>
      <c r="K6" s="109"/>
      <c r="L6" s="109"/>
      <c r="M6" s="109"/>
    </row>
    <row r="7" spans="1:16" ht="27" customHeight="1" x14ac:dyDescent="0.35">
      <c r="B7" s="115"/>
      <c r="C7" s="117" t="s">
        <v>88</v>
      </c>
      <c r="D7" s="119"/>
      <c r="E7" s="117" t="s">
        <v>1</v>
      </c>
      <c r="F7" s="118"/>
      <c r="G7" s="118"/>
      <c r="H7" s="118"/>
      <c r="I7" s="119"/>
      <c r="J7" s="58" t="s">
        <v>34</v>
      </c>
      <c r="K7" s="59" t="s">
        <v>36</v>
      </c>
      <c r="L7" s="116"/>
      <c r="M7" s="109"/>
    </row>
    <row r="8" spans="1:16" ht="15" customHeight="1" x14ac:dyDescent="0.35">
      <c r="B8" s="115"/>
      <c r="C8" s="45" t="s">
        <v>89</v>
      </c>
      <c r="D8" s="46" t="s">
        <v>90</v>
      </c>
      <c r="E8" s="68">
        <f ca="1">ALTER_akt</f>
        <v>2020</v>
      </c>
      <c r="F8" s="69">
        <f ca="1">ROUND(REPT(ALTER_akt,1)+(((ALTER_ende-ALTER_akt)/4)*1),0)</f>
        <v>2021</v>
      </c>
      <c r="G8" s="69">
        <f ca="1">ROUND(REPT(ALTER_akt,1)+(((ALTER_ende-ALTER_akt)/4)*2),0)</f>
        <v>2023</v>
      </c>
      <c r="H8" s="69">
        <f ca="1">ROUND(REPT(ALTER_akt,1)+(((ALTER_ende-ALTER_akt)/4)*3),0)</f>
        <v>2024</v>
      </c>
      <c r="I8" s="70">
        <f ca="1">ALTER_ende</f>
        <v>2025</v>
      </c>
      <c r="J8" s="45" t="s">
        <v>35</v>
      </c>
      <c r="K8" s="46" t="s">
        <v>35</v>
      </c>
      <c r="L8" s="116"/>
      <c r="M8" s="109"/>
      <c r="O8" s="55">
        <f t="shared" ref="O8:O13" si="0">J9-K9</f>
        <v>0</v>
      </c>
      <c r="P8" s="55">
        <f t="shared" ref="P8:P13" si="1">D9-C9+1</f>
        <v>5</v>
      </c>
    </row>
    <row r="9" spans="1:16" ht="15" customHeight="1" x14ac:dyDescent="0.35">
      <c r="B9" s="115"/>
      <c r="C9" s="47">
        <v>15</v>
      </c>
      <c r="D9" s="48">
        <f>C9+4</f>
        <v>19</v>
      </c>
      <c r="E9" s="62">
        <f ca="1">MA!C73</f>
        <v>7</v>
      </c>
      <c r="F9" s="63">
        <f ca="1">LOOKUP($F$8,MA!$C$2:$AQ$2,MA!$C73:$AQ73)</f>
        <v>7</v>
      </c>
      <c r="G9" s="63">
        <f ca="1">LOOKUP($G$8,MA!$C$2:$AQ$2,MA!$C73:$AQ73)</f>
        <v>5</v>
      </c>
      <c r="H9" s="63">
        <f ca="1">LOOKUP($H$8,MA!$C$2:$AQ$2,MA!$C73:$AQ73)</f>
        <v>5</v>
      </c>
      <c r="I9" s="64">
        <f ca="1">LOOKUP($I$8,MA!$C$2:$AQ$2,MA!$C73:$AQ73)</f>
        <v>0</v>
      </c>
      <c r="J9" s="49">
        <v>0</v>
      </c>
      <c r="K9" s="50">
        <v>0</v>
      </c>
      <c r="L9" s="116"/>
      <c r="M9" s="109"/>
      <c r="O9" s="55">
        <f t="shared" si="0"/>
        <v>0</v>
      </c>
      <c r="P9" s="55">
        <f t="shared" si="1"/>
        <v>10</v>
      </c>
    </row>
    <row r="10" spans="1:16" ht="15" customHeight="1" x14ac:dyDescent="0.35">
      <c r="B10" s="115"/>
      <c r="C10" s="47">
        <f>D9+1</f>
        <v>20</v>
      </c>
      <c r="D10" s="48">
        <f>C10+9</f>
        <v>29</v>
      </c>
      <c r="E10" s="62">
        <f ca="1">MA!C74</f>
        <v>6</v>
      </c>
      <c r="F10" s="63">
        <f ca="1">LOOKUP($F$8,MA!$C$2:$AQ$2,MA!$C74:$AQ74)</f>
        <v>6</v>
      </c>
      <c r="G10" s="63">
        <f ca="1">LOOKUP($G$8,MA!$C$2:$AQ$2,MA!$C74:$AQ74)</f>
        <v>8</v>
      </c>
      <c r="H10" s="63">
        <f ca="1">LOOKUP($H$8,MA!$C$2:$AQ$2,MA!$C74:$AQ74)</f>
        <v>8</v>
      </c>
      <c r="I10" s="64">
        <f ca="1">LOOKUP($I$8,MA!$C$2:$AQ$2,MA!$C74:$AQ74)</f>
        <v>8</v>
      </c>
      <c r="J10" s="49">
        <v>0</v>
      </c>
      <c r="K10" s="50">
        <v>0</v>
      </c>
      <c r="L10" s="116"/>
      <c r="M10" s="109"/>
      <c r="O10" s="55">
        <f t="shared" si="0"/>
        <v>0</v>
      </c>
      <c r="P10" s="55">
        <f t="shared" si="1"/>
        <v>10</v>
      </c>
    </row>
    <row r="11" spans="1:16" ht="15" customHeight="1" x14ac:dyDescent="0.35">
      <c r="B11" s="115"/>
      <c r="C11" s="47">
        <f>D10+1</f>
        <v>30</v>
      </c>
      <c r="D11" s="48">
        <f>C11+9</f>
        <v>39</v>
      </c>
      <c r="E11" s="62">
        <f ca="1">MA!C75</f>
        <v>15</v>
      </c>
      <c r="F11" s="63">
        <f ca="1">LOOKUP($F$8,MA!$C$2:$AQ$2,MA!$C75:$AQ75)</f>
        <v>11</v>
      </c>
      <c r="G11" s="63">
        <f ca="1">LOOKUP($G$8,MA!$C$2:$AQ$2,MA!$C75:$AQ75)</f>
        <v>6</v>
      </c>
      <c r="H11" s="63">
        <f ca="1">LOOKUP($H$8,MA!$C$2:$AQ$2,MA!$C75:$AQ75)</f>
        <v>5</v>
      </c>
      <c r="I11" s="64">
        <f ca="1">LOOKUP($I$8,MA!$C$2:$AQ$2,MA!$C75:$AQ75)</f>
        <v>10</v>
      </c>
      <c r="J11" s="49">
        <v>0</v>
      </c>
      <c r="K11" s="50">
        <v>0</v>
      </c>
      <c r="L11" s="116"/>
      <c r="M11" s="109"/>
      <c r="O11" s="55">
        <f t="shared" si="0"/>
        <v>0</v>
      </c>
      <c r="P11" s="55">
        <f t="shared" si="1"/>
        <v>10</v>
      </c>
    </row>
    <row r="12" spans="1:16" ht="15" customHeight="1" x14ac:dyDescent="0.35">
      <c r="B12" s="115"/>
      <c r="C12" s="47">
        <f>D11+1</f>
        <v>40</v>
      </c>
      <c r="D12" s="48">
        <f>C12+9</f>
        <v>49</v>
      </c>
      <c r="E12" s="62">
        <f ca="1">MA!C76</f>
        <v>115</v>
      </c>
      <c r="F12" s="63">
        <f ca="1">LOOKUP($F$8,MA!$C$2:$AQ$2,MA!$C76:$AQ76)</f>
        <v>119</v>
      </c>
      <c r="G12" s="63">
        <f ca="1">LOOKUP($G$8,MA!$C$2:$AQ$2,MA!$C76:$AQ76)</f>
        <v>120</v>
      </c>
      <c r="H12" s="63">
        <f ca="1">LOOKUP($H$8,MA!$C$2:$AQ$2,MA!$C76:$AQ76)</f>
        <v>121</v>
      </c>
      <c r="I12" s="64">
        <f ca="1">LOOKUP($I$8,MA!$C$2:$AQ$2,MA!$C76:$AQ76)</f>
        <v>121</v>
      </c>
      <c r="J12" s="49">
        <v>0</v>
      </c>
      <c r="K12" s="50">
        <v>0</v>
      </c>
      <c r="L12" s="116"/>
      <c r="M12" s="109"/>
      <c r="O12" s="55">
        <f t="shared" si="0"/>
        <v>1</v>
      </c>
      <c r="P12" s="55">
        <f t="shared" si="1"/>
        <v>10</v>
      </c>
    </row>
    <row r="13" spans="1:16" ht="15" customHeight="1" x14ac:dyDescent="0.35">
      <c r="B13" s="115"/>
      <c r="C13" s="47">
        <f>D12+1</f>
        <v>50</v>
      </c>
      <c r="D13" s="48">
        <f>IF(rente&lt;=59,rente,59)</f>
        <v>59</v>
      </c>
      <c r="E13" s="62">
        <f ca="1">MA!C77</f>
        <v>3</v>
      </c>
      <c r="F13" s="63">
        <f ca="1">LOOKUP($F$8,MA!$C$2:$AQ$2,MA!$C77:$AQ77)</f>
        <v>4</v>
      </c>
      <c r="G13" s="63">
        <f ca="1">LOOKUP($G$8,MA!$C$2:$AQ$2,MA!$C77:$AQ77)</f>
        <v>9.6999999999999993</v>
      </c>
      <c r="H13" s="63">
        <f ca="1">LOOKUP($H$8,MA!$C$2:$AQ$2,MA!$C77:$AQ77)</f>
        <v>9.3999999999999844</v>
      </c>
      <c r="I13" s="64">
        <f ca="1">LOOKUP($I$8,MA!$C$2:$AQ$2,MA!$C77:$AQ77)</f>
        <v>9</v>
      </c>
      <c r="J13" s="49">
        <v>1</v>
      </c>
      <c r="K13" s="50">
        <v>0</v>
      </c>
      <c r="L13" s="116"/>
      <c r="M13" s="109"/>
      <c r="O13" s="55">
        <f t="shared" si="0"/>
        <v>-1</v>
      </c>
      <c r="P13" s="55">
        <f>D14-C14</f>
        <v>2</v>
      </c>
    </row>
    <row r="14" spans="1:16" ht="15" customHeight="1" thickBot="1" x14ac:dyDescent="0.4">
      <c r="B14" s="115"/>
      <c r="C14" s="51">
        <f>IF(rente&gt;=60,D13+1,"")</f>
        <v>60</v>
      </c>
      <c r="D14" s="52">
        <f>IF(rente&gt;=60,Dropdown!C19,"")</f>
        <v>62</v>
      </c>
      <c r="E14" s="65">
        <f ca="1">MA!C78</f>
        <v>3</v>
      </c>
      <c r="F14" s="66">
        <f ca="1">LOOKUP($F$8,MA!$C$2:$AQ$2,MA!$C78:$AQ78)</f>
        <v>2</v>
      </c>
      <c r="G14" s="66">
        <f ca="1">LOOKUP($G$8,MA!$C$2:$AQ$2,MA!$C78:$AQ78)</f>
        <v>0</v>
      </c>
      <c r="H14" s="66">
        <f ca="1">LOOKUP($H$8,MA!$C$2:$AQ$2,MA!$C78:$AQ78)</f>
        <v>0</v>
      </c>
      <c r="I14" s="67">
        <f ca="1">LOOKUP($I$8,MA!$C$2:$AQ$2,MA!$C78:$AQ78)</f>
        <v>1.1999999999999957</v>
      </c>
      <c r="J14" s="53">
        <v>0</v>
      </c>
      <c r="K14" s="54">
        <v>1</v>
      </c>
      <c r="L14" s="116"/>
      <c r="M14" s="109"/>
    </row>
    <row r="15" spans="1:16" ht="15" customHeight="1" x14ac:dyDescent="0.35">
      <c r="B15" s="115"/>
      <c r="C15" s="111" t="s">
        <v>2</v>
      </c>
      <c r="D15" s="112"/>
      <c r="E15" s="71">
        <f t="shared" ref="E15:K15" ca="1" si="2">SUM(E9:E14)</f>
        <v>149</v>
      </c>
      <c r="F15" s="72">
        <f t="shared" ca="1" si="2"/>
        <v>149</v>
      </c>
      <c r="G15" s="72">
        <f t="shared" ca="1" si="2"/>
        <v>148.69999999999999</v>
      </c>
      <c r="H15" s="72">
        <f t="shared" ca="1" si="2"/>
        <v>148.39999999999998</v>
      </c>
      <c r="I15" s="73">
        <f t="shared" ca="1" si="2"/>
        <v>149.19999999999999</v>
      </c>
      <c r="J15" s="60">
        <f t="shared" si="2"/>
        <v>1</v>
      </c>
      <c r="K15" s="61">
        <f t="shared" si="2"/>
        <v>1</v>
      </c>
      <c r="L15" s="116"/>
      <c r="M15" s="109"/>
    </row>
    <row r="16" spans="1:16" ht="15" customHeight="1" thickBot="1" x14ac:dyDescent="0.4">
      <c r="B16" s="115"/>
      <c r="C16" s="113" t="s">
        <v>3</v>
      </c>
      <c r="D16" s="114"/>
      <c r="E16" s="74">
        <f ca="1">IF(E15=0,0,SUMPRODUCT(E$9:E$14,MA!$BI$73:$BI$78)/E15)</f>
        <v>41.919463087248324</v>
      </c>
      <c r="F16" s="75">
        <f ca="1">IF(F15=0,0,SUMPRODUCT(F$9:F$14,MA!$BI$73:$BI$78)/F15)</f>
        <v>42.147651006711406</v>
      </c>
      <c r="G16" s="75">
        <f ca="1">IF(G15=0,0,SUMPRODUCT(G$9:G$14,MA!$BI$73:$BI$78)/G15)</f>
        <v>42.748150638870207</v>
      </c>
      <c r="H16" s="75">
        <f ca="1">IF(H15=0,0,SUMPRODUCT(H$9:H$14,MA!$BI$73:$BI$78)/H15)</f>
        <v>42.791778975741245</v>
      </c>
      <c r="I16" s="76">
        <f ca="1">IF(I15=0,0,SUMPRODUCT(I$9:I$14,MA!$BI$73:$BI$78)/I15)</f>
        <v>43.489276139410187</v>
      </c>
      <c r="J16" s="51"/>
      <c r="K16" s="52"/>
      <c r="L16" s="116"/>
      <c r="M16" s="109"/>
    </row>
    <row r="17" spans="1:14" ht="27" customHeight="1" x14ac:dyDescent="0.35">
      <c r="B17" s="109"/>
      <c r="C17" s="109"/>
      <c r="D17" s="109"/>
      <c r="E17" s="109"/>
      <c r="F17" s="109"/>
      <c r="G17" s="109"/>
      <c r="H17" s="109"/>
      <c r="I17" s="109"/>
      <c r="J17" s="109"/>
      <c r="K17" s="109"/>
      <c r="L17" s="109"/>
      <c r="M17" s="109"/>
    </row>
    <row r="18" spans="1:14" ht="313.5" customHeight="1" x14ac:dyDescent="0.35">
      <c r="B18" s="107" t="str">
        <f ca="1">CHAR(10)&amp;"Altersstruktur "&amp;[0]!ALTER_akt</f>
        <v xml:space="preserve">
Altersstruktur 2020</v>
      </c>
      <c r="C18" s="107"/>
      <c r="D18" s="107"/>
      <c r="E18" s="107"/>
      <c r="F18" s="107"/>
      <c r="G18" s="107"/>
      <c r="H18" s="107"/>
      <c r="I18" s="107"/>
      <c r="J18" s="107"/>
      <c r="K18" s="107"/>
      <c r="L18" s="107"/>
      <c r="M18" s="107"/>
    </row>
    <row r="19" spans="1:14" ht="312" customHeight="1" x14ac:dyDescent="0.35">
      <c r="B19" s="107" t="str">
        <f ca="1">CHAR(10)&amp;"Altersstruktur "&amp;[0]!ALTER_ende</f>
        <v xml:space="preserve">
Altersstruktur 2025</v>
      </c>
      <c r="C19" s="110"/>
      <c r="D19" s="110"/>
      <c r="E19" s="110"/>
      <c r="F19" s="110"/>
      <c r="G19" s="110"/>
      <c r="H19" s="110"/>
      <c r="I19" s="110"/>
      <c r="J19" s="110"/>
      <c r="K19" s="110"/>
      <c r="L19" s="110"/>
      <c r="M19" s="110"/>
    </row>
    <row r="20" spans="1:14" ht="282" customHeight="1" x14ac:dyDescent="0.35">
      <c r="B20" s="107" t="s">
        <v>94</v>
      </c>
      <c r="C20" s="107"/>
      <c r="D20" s="107"/>
      <c r="E20" s="107"/>
      <c r="F20" s="107"/>
      <c r="G20" s="107"/>
      <c r="H20" s="107"/>
      <c r="I20" s="107"/>
      <c r="J20" s="107"/>
      <c r="K20" s="107"/>
      <c r="L20" s="107"/>
      <c r="M20" s="107"/>
    </row>
    <row r="21" spans="1:14" ht="300" customHeight="1" x14ac:dyDescent="0.35">
      <c r="B21" s="107" t="s">
        <v>95</v>
      </c>
      <c r="C21" s="107"/>
      <c r="D21" s="107"/>
      <c r="E21" s="107"/>
      <c r="F21" s="107"/>
      <c r="G21" s="107"/>
      <c r="H21" s="107"/>
      <c r="I21" s="107"/>
      <c r="J21" s="107"/>
      <c r="K21" s="107"/>
      <c r="L21" s="107"/>
      <c r="M21" s="107"/>
    </row>
    <row r="22" spans="1:14" ht="300" customHeight="1" x14ac:dyDescent="0.35">
      <c r="B22" s="107" t="s">
        <v>96</v>
      </c>
      <c r="C22" s="107"/>
      <c r="D22" s="107"/>
      <c r="E22" s="107"/>
      <c r="F22" s="107"/>
      <c r="G22" s="107"/>
      <c r="H22" s="107"/>
      <c r="I22" s="107"/>
      <c r="J22" s="107"/>
      <c r="K22" s="107"/>
      <c r="L22" s="107"/>
      <c r="M22" s="107"/>
    </row>
    <row r="23" spans="1:14" ht="69.900000000000006" customHeight="1" x14ac:dyDescent="0.35">
      <c r="B23" s="108"/>
      <c r="C23" s="108"/>
      <c r="D23" s="108"/>
      <c r="E23" s="108"/>
      <c r="F23" s="108"/>
      <c r="G23" s="108"/>
      <c r="H23" s="108"/>
      <c r="I23" s="108"/>
      <c r="J23" s="108"/>
      <c r="K23" s="108"/>
      <c r="L23" s="108"/>
      <c r="M23" s="108"/>
    </row>
    <row r="24" spans="1:14" ht="23.1" customHeight="1" x14ac:dyDescent="0.35">
      <c r="B24" s="42"/>
      <c r="C24" s="42"/>
      <c r="D24" s="42"/>
      <c r="E24" s="42"/>
      <c r="F24" s="42"/>
      <c r="G24" s="42"/>
      <c r="H24" s="42"/>
      <c r="I24" s="42"/>
      <c r="J24" s="42"/>
      <c r="K24" s="42"/>
      <c r="L24" s="42"/>
      <c r="M24" s="42"/>
    </row>
    <row r="25" spans="1:14" x14ac:dyDescent="0.35">
      <c r="A25" s="43"/>
      <c r="B25" s="43"/>
      <c r="C25" s="43"/>
      <c r="D25" s="43"/>
      <c r="E25" s="43"/>
      <c r="F25" s="43"/>
      <c r="G25" s="43"/>
      <c r="H25" s="43"/>
      <c r="I25" s="43"/>
      <c r="J25" s="43"/>
      <c r="K25" s="43"/>
      <c r="L25" s="43"/>
      <c r="M25" s="43"/>
      <c r="N25" s="43"/>
    </row>
    <row r="26" spans="1:14" x14ac:dyDescent="0.35">
      <c r="A26" s="43"/>
      <c r="B26" s="43"/>
      <c r="C26" s="43"/>
      <c r="D26" s="43"/>
      <c r="E26" s="43"/>
      <c r="F26" s="43"/>
      <c r="G26" s="43"/>
      <c r="H26" s="43"/>
      <c r="I26" s="43"/>
      <c r="J26" s="43"/>
      <c r="K26" s="43"/>
      <c r="L26" s="43"/>
      <c r="M26" s="43"/>
      <c r="N26" s="43"/>
    </row>
    <row r="27" spans="1:14" x14ac:dyDescent="0.35">
      <c r="A27" s="43"/>
      <c r="B27" s="43"/>
      <c r="C27" s="43"/>
      <c r="D27" s="43"/>
      <c r="E27" s="43"/>
      <c r="F27" s="43"/>
      <c r="G27" s="43"/>
      <c r="H27" s="43"/>
      <c r="I27" s="43"/>
      <c r="J27" s="43"/>
      <c r="K27" s="43"/>
      <c r="L27" s="43"/>
      <c r="M27" s="43"/>
      <c r="N27" s="43"/>
    </row>
    <row r="28" spans="1:14" x14ac:dyDescent="0.35">
      <c r="A28" s="43"/>
      <c r="B28" s="43"/>
      <c r="C28" s="43"/>
      <c r="D28" s="43"/>
      <c r="E28" s="43"/>
      <c r="F28" s="43"/>
      <c r="G28" s="43"/>
      <c r="H28" s="43"/>
      <c r="I28" s="43"/>
      <c r="J28" s="43"/>
      <c r="K28" s="43"/>
      <c r="L28" s="43"/>
      <c r="M28" s="43"/>
      <c r="N28" s="43"/>
    </row>
    <row r="29" spans="1:14" x14ac:dyDescent="0.35">
      <c r="A29" s="43"/>
      <c r="B29" s="43"/>
      <c r="C29" s="43"/>
      <c r="D29" s="43"/>
      <c r="E29" s="43"/>
      <c r="F29" s="43"/>
      <c r="G29" s="43"/>
      <c r="H29" s="43"/>
      <c r="I29" s="43"/>
      <c r="J29" s="43"/>
      <c r="K29" s="43"/>
      <c r="L29" s="43"/>
      <c r="M29" s="43"/>
      <c r="N29" s="43"/>
    </row>
    <row r="30" spans="1:14" x14ac:dyDescent="0.35">
      <c r="A30" s="43"/>
      <c r="B30" s="43"/>
      <c r="C30" s="43"/>
      <c r="D30" s="43"/>
      <c r="E30" s="43"/>
      <c r="F30" s="43"/>
      <c r="G30" s="43"/>
      <c r="H30" s="43"/>
      <c r="I30" s="43"/>
      <c r="J30" s="43"/>
      <c r="K30" s="43"/>
      <c r="L30" s="43"/>
      <c r="M30" s="43"/>
      <c r="N30" s="43"/>
    </row>
    <row r="31" spans="1:14" x14ac:dyDescent="0.35">
      <c r="A31" s="43"/>
      <c r="B31" s="43"/>
      <c r="C31" s="43"/>
      <c r="D31" s="43"/>
      <c r="E31" s="43"/>
      <c r="F31" s="43"/>
      <c r="G31" s="43"/>
      <c r="H31" s="43"/>
      <c r="I31" s="43"/>
      <c r="J31" s="43"/>
      <c r="K31" s="43"/>
      <c r="L31" s="43"/>
      <c r="M31" s="43"/>
      <c r="N31" s="43"/>
    </row>
    <row r="32" spans="1:14" x14ac:dyDescent="0.35">
      <c r="A32" s="43"/>
      <c r="B32" s="43"/>
      <c r="C32" s="43"/>
      <c r="D32" s="43"/>
      <c r="E32" s="43"/>
      <c r="F32" s="43"/>
      <c r="G32" s="43"/>
      <c r="H32" s="43"/>
      <c r="I32" s="43"/>
      <c r="J32" s="43"/>
      <c r="K32" s="43"/>
      <c r="L32" s="43"/>
      <c r="M32" s="43"/>
      <c r="N32" s="43"/>
    </row>
    <row r="33" spans="1:14" x14ac:dyDescent="0.35">
      <c r="A33" s="43"/>
      <c r="B33" s="43"/>
      <c r="C33" s="43"/>
      <c r="D33" s="43"/>
      <c r="E33" s="43"/>
      <c r="F33" s="43"/>
      <c r="G33" s="43"/>
      <c r="H33" s="43"/>
      <c r="I33" s="43"/>
      <c r="J33" s="43"/>
      <c r="K33" s="43"/>
      <c r="L33" s="43"/>
      <c r="M33" s="43"/>
      <c r="N33" s="43"/>
    </row>
    <row r="34" spans="1:14" x14ac:dyDescent="0.35">
      <c r="A34" s="43"/>
      <c r="B34" s="43"/>
      <c r="C34" s="43"/>
      <c r="D34" s="43"/>
      <c r="E34" s="43"/>
      <c r="F34" s="43"/>
      <c r="G34" s="43"/>
      <c r="H34" s="43"/>
      <c r="I34" s="43"/>
      <c r="J34" s="43"/>
      <c r="K34" s="43"/>
      <c r="L34" s="43"/>
      <c r="M34" s="43"/>
      <c r="N34" s="43"/>
    </row>
    <row r="35" spans="1:14" x14ac:dyDescent="0.35">
      <c r="A35" s="43"/>
      <c r="B35" s="43"/>
      <c r="C35" s="43"/>
      <c r="D35" s="43"/>
      <c r="E35" s="43"/>
      <c r="F35" s="43"/>
      <c r="G35" s="43"/>
      <c r="H35" s="43"/>
      <c r="I35" s="43"/>
      <c r="J35" s="43"/>
      <c r="K35" s="43"/>
      <c r="L35" s="43"/>
      <c r="M35" s="43"/>
      <c r="N35" s="43"/>
    </row>
    <row r="36" spans="1:14" x14ac:dyDescent="0.35">
      <c r="A36" s="43"/>
      <c r="B36" s="43"/>
      <c r="C36" s="43"/>
      <c r="D36" s="43"/>
      <c r="E36" s="43"/>
      <c r="F36" s="43"/>
      <c r="G36" s="43"/>
      <c r="H36" s="43"/>
      <c r="I36" s="43"/>
      <c r="J36" s="43"/>
      <c r="K36" s="43"/>
      <c r="L36" s="43"/>
      <c r="M36" s="43"/>
      <c r="N36" s="43"/>
    </row>
    <row r="37" spans="1:14" x14ac:dyDescent="0.35">
      <c r="A37" s="43"/>
      <c r="B37" s="43"/>
      <c r="C37" s="43"/>
      <c r="D37" s="43"/>
      <c r="E37" s="43"/>
      <c r="F37" s="43"/>
      <c r="G37" s="43"/>
      <c r="H37" s="43"/>
      <c r="I37" s="43"/>
      <c r="J37" s="43"/>
      <c r="K37" s="43"/>
      <c r="L37" s="43"/>
      <c r="M37" s="43"/>
      <c r="N37" s="43"/>
    </row>
    <row r="38" spans="1:14" x14ac:dyDescent="0.35">
      <c r="A38" s="43"/>
      <c r="B38" s="43"/>
      <c r="C38" s="43"/>
      <c r="D38" s="43"/>
      <c r="E38" s="43"/>
      <c r="F38" s="43"/>
      <c r="G38" s="43"/>
      <c r="H38" s="43"/>
      <c r="I38" s="43"/>
      <c r="J38" s="43"/>
      <c r="K38" s="43"/>
      <c r="L38" s="43"/>
      <c r="M38" s="43"/>
      <c r="N38" s="43"/>
    </row>
    <row r="39" spans="1:14" x14ac:dyDescent="0.35">
      <c r="A39" s="43"/>
      <c r="B39" s="43"/>
      <c r="C39" s="43"/>
      <c r="D39" s="43"/>
      <c r="E39" s="43"/>
      <c r="F39" s="43"/>
      <c r="G39" s="43"/>
      <c r="H39" s="43"/>
      <c r="I39" s="43"/>
      <c r="J39" s="43"/>
      <c r="K39" s="43"/>
      <c r="L39" s="43"/>
      <c r="M39" s="43"/>
      <c r="N39" s="43"/>
    </row>
    <row r="40" spans="1:14" x14ac:dyDescent="0.35">
      <c r="A40" s="43"/>
      <c r="B40" s="43"/>
      <c r="C40" s="43"/>
      <c r="D40" s="43"/>
      <c r="E40" s="43"/>
      <c r="F40" s="43"/>
      <c r="G40" s="43"/>
      <c r="H40" s="43"/>
      <c r="I40" s="43"/>
      <c r="J40" s="43"/>
      <c r="K40" s="43"/>
      <c r="L40" s="43"/>
      <c r="M40" s="43"/>
      <c r="N40" s="43"/>
    </row>
    <row r="41" spans="1:14" x14ac:dyDescent="0.35">
      <c r="A41" s="43"/>
      <c r="B41" s="43"/>
      <c r="C41" s="43"/>
      <c r="D41" s="43"/>
      <c r="E41" s="43"/>
      <c r="F41" s="43"/>
      <c r="G41" s="43"/>
      <c r="H41" s="43"/>
      <c r="I41" s="43"/>
      <c r="J41" s="43"/>
      <c r="K41" s="43"/>
      <c r="L41" s="43"/>
      <c r="M41" s="43"/>
      <c r="N41" s="43"/>
    </row>
    <row r="42" spans="1:14" x14ac:dyDescent="0.35">
      <c r="A42" s="43"/>
      <c r="B42" s="43"/>
      <c r="C42" s="43"/>
      <c r="D42" s="43"/>
      <c r="E42" s="43"/>
      <c r="F42" s="43"/>
      <c r="G42" s="43"/>
      <c r="H42" s="43"/>
      <c r="I42" s="43"/>
      <c r="J42" s="43"/>
      <c r="K42" s="43"/>
      <c r="L42" s="43"/>
      <c r="M42" s="43"/>
      <c r="N42" s="43"/>
    </row>
    <row r="43" spans="1:14" x14ac:dyDescent="0.35">
      <c r="A43" s="43"/>
      <c r="B43" s="43"/>
      <c r="C43" s="43"/>
      <c r="D43" s="43"/>
      <c r="E43" s="43"/>
      <c r="F43" s="43"/>
      <c r="G43" s="43"/>
      <c r="H43" s="43"/>
      <c r="I43" s="43"/>
      <c r="J43" s="43"/>
      <c r="K43" s="43"/>
      <c r="L43" s="43"/>
      <c r="M43" s="43"/>
      <c r="N43" s="43"/>
    </row>
    <row r="44" spans="1:14" x14ac:dyDescent="0.35">
      <c r="A44" s="43"/>
      <c r="B44" s="43"/>
      <c r="C44" s="43"/>
      <c r="D44" s="43"/>
      <c r="E44" s="43"/>
      <c r="F44" s="43"/>
      <c r="G44" s="43"/>
      <c r="H44" s="43"/>
      <c r="I44" s="43"/>
      <c r="J44" s="43"/>
      <c r="K44" s="43"/>
      <c r="L44" s="43"/>
      <c r="M44" s="43"/>
      <c r="N44" s="43"/>
    </row>
    <row r="45" spans="1:14" x14ac:dyDescent="0.35">
      <c r="A45" s="43"/>
      <c r="B45" s="43"/>
      <c r="C45" s="43"/>
      <c r="D45" s="43"/>
      <c r="E45" s="43"/>
      <c r="F45" s="43"/>
      <c r="G45" s="43"/>
      <c r="H45" s="43"/>
      <c r="I45" s="43"/>
      <c r="J45" s="43"/>
      <c r="K45" s="43"/>
      <c r="L45" s="43"/>
      <c r="M45" s="43"/>
      <c r="N45" s="43"/>
    </row>
    <row r="46" spans="1:14" x14ac:dyDescent="0.35">
      <c r="A46" s="43"/>
      <c r="B46" s="43"/>
      <c r="C46" s="43"/>
      <c r="D46" s="43"/>
      <c r="E46" s="43"/>
      <c r="F46" s="43"/>
      <c r="G46" s="43"/>
      <c r="H46" s="43"/>
      <c r="I46" s="43"/>
      <c r="J46" s="43"/>
      <c r="K46" s="43"/>
      <c r="L46" s="43"/>
      <c r="M46" s="43"/>
      <c r="N46" s="43"/>
    </row>
    <row r="47" spans="1:14" x14ac:dyDescent="0.35">
      <c r="A47" s="43"/>
      <c r="B47" s="43"/>
      <c r="C47" s="43"/>
      <c r="D47" s="43"/>
      <c r="E47" s="43"/>
      <c r="F47" s="43"/>
      <c r="G47" s="43"/>
      <c r="H47" s="43"/>
      <c r="I47" s="43"/>
      <c r="J47" s="43"/>
      <c r="K47" s="43"/>
      <c r="L47" s="43"/>
      <c r="M47" s="43"/>
      <c r="N47" s="43"/>
    </row>
    <row r="48" spans="1:14" x14ac:dyDescent="0.35">
      <c r="A48" s="43"/>
      <c r="B48" s="43"/>
      <c r="C48" s="43"/>
      <c r="D48" s="43"/>
      <c r="E48" s="43"/>
      <c r="F48" s="43"/>
      <c r="G48" s="43"/>
      <c r="H48" s="43"/>
      <c r="I48" s="43"/>
      <c r="J48" s="43"/>
      <c r="K48" s="43"/>
      <c r="L48" s="43"/>
      <c r="M48" s="43"/>
      <c r="N48" s="43"/>
    </row>
    <row r="49" spans="1:14" x14ac:dyDescent="0.35">
      <c r="A49" s="43"/>
      <c r="B49" s="43"/>
      <c r="C49" s="43"/>
      <c r="D49" s="43"/>
      <c r="E49" s="43"/>
      <c r="F49" s="43"/>
      <c r="G49" s="43"/>
      <c r="H49" s="43"/>
      <c r="I49" s="43"/>
      <c r="J49" s="43"/>
      <c r="K49" s="43"/>
      <c r="L49" s="43"/>
      <c r="M49" s="43"/>
      <c r="N49" s="43"/>
    </row>
    <row r="50" spans="1:14" x14ac:dyDescent="0.35">
      <c r="A50" s="43"/>
      <c r="B50" s="43"/>
      <c r="C50" s="43"/>
      <c r="D50" s="43"/>
      <c r="E50" s="43"/>
      <c r="F50" s="43"/>
      <c r="G50" s="43"/>
      <c r="H50" s="43"/>
      <c r="I50" s="43"/>
      <c r="J50" s="43"/>
      <c r="K50" s="43"/>
      <c r="L50" s="43"/>
      <c r="M50" s="43"/>
      <c r="N50" s="43"/>
    </row>
    <row r="51" spans="1:14" x14ac:dyDescent="0.35">
      <c r="A51" s="43"/>
      <c r="B51" s="43"/>
      <c r="C51" s="43"/>
      <c r="D51" s="43"/>
      <c r="E51" s="43"/>
      <c r="F51" s="43"/>
      <c r="G51" s="43"/>
      <c r="H51" s="43"/>
      <c r="I51" s="43"/>
      <c r="J51" s="43"/>
      <c r="K51" s="43"/>
      <c r="L51" s="43"/>
      <c r="M51" s="43"/>
      <c r="N51" s="43"/>
    </row>
    <row r="52" spans="1:14" x14ac:dyDescent="0.35">
      <c r="A52" s="43"/>
      <c r="B52" s="43"/>
      <c r="C52" s="43"/>
      <c r="D52" s="43"/>
      <c r="E52" s="43"/>
      <c r="F52" s="43"/>
      <c r="G52" s="43"/>
      <c r="H52" s="43"/>
      <c r="I52" s="43"/>
      <c r="J52" s="43"/>
      <c r="K52" s="43"/>
      <c r="L52" s="43"/>
      <c r="M52" s="43"/>
      <c r="N52" s="43"/>
    </row>
    <row r="53" spans="1:14" x14ac:dyDescent="0.35">
      <c r="A53" s="43"/>
      <c r="B53" s="43"/>
      <c r="C53" s="43"/>
      <c r="D53" s="43"/>
      <c r="E53" s="43"/>
      <c r="F53" s="43"/>
      <c r="G53" s="43"/>
      <c r="H53" s="43"/>
      <c r="I53" s="43"/>
      <c r="J53" s="43"/>
      <c r="K53" s="43"/>
      <c r="L53" s="43"/>
      <c r="M53" s="43"/>
      <c r="N53" s="43"/>
    </row>
    <row r="54" spans="1:14" x14ac:dyDescent="0.35">
      <c r="A54" s="43"/>
      <c r="B54" s="43"/>
      <c r="C54" s="43"/>
      <c r="D54" s="43"/>
      <c r="E54" s="43"/>
      <c r="F54" s="43"/>
      <c r="G54" s="43"/>
      <c r="H54" s="43"/>
      <c r="I54" s="43"/>
      <c r="J54" s="43"/>
      <c r="K54" s="43"/>
      <c r="L54" s="43"/>
      <c r="M54" s="43"/>
      <c r="N54" s="43"/>
    </row>
    <row r="55" spans="1:14" x14ac:dyDescent="0.35">
      <c r="A55" s="43"/>
      <c r="B55" s="43"/>
      <c r="C55" s="43"/>
      <c r="D55" s="43"/>
      <c r="E55" s="43"/>
      <c r="F55" s="43"/>
      <c r="G55" s="43"/>
      <c r="H55" s="43"/>
      <c r="I55" s="43"/>
      <c r="J55" s="43"/>
      <c r="K55" s="43"/>
      <c r="L55" s="43"/>
      <c r="M55" s="43"/>
      <c r="N55" s="43"/>
    </row>
    <row r="56" spans="1:14" x14ac:dyDescent="0.35">
      <c r="A56" s="43"/>
      <c r="B56" s="43"/>
      <c r="C56" s="43"/>
      <c r="D56" s="43"/>
      <c r="E56" s="43"/>
      <c r="F56" s="43"/>
      <c r="G56" s="43"/>
      <c r="H56" s="43"/>
      <c r="I56" s="43"/>
      <c r="J56" s="43"/>
      <c r="K56" s="43"/>
      <c r="L56" s="43"/>
      <c r="M56" s="43"/>
      <c r="N56" s="43"/>
    </row>
    <row r="57" spans="1:14" x14ac:dyDescent="0.35">
      <c r="A57" s="43"/>
      <c r="B57" s="43"/>
      <c r="C57" s="43"/>
      <c r="D57" s="43"/>
      <c r="E57" s="43"/>
      <c r="F57" s="43"/>
      <c r="G57" s="43"/>
      <c r="H57" s="43"/>
      <c r="I57" s="43"/>
      <c r="J57" s="43"/>
      <c r="K57" s="43"/>
      <c r="L57" s="43"/>
      <c r="M57" s="43"/>
      <c r="N57" s="43"/>
    </row>
    <row r="58" spans="1:14" x14ac:dyDescent="0.35">
      <c r="A58" s="43"/>
      <c r="B58" s="43"/>
      <c r="C58" s="43"/>
      <c r="D58" s="43"/>
      <c r="E58" s="43"/>
      <c r="F58" s="43"/>
      <c r="G58" s="43"/>
      <c r="H58" s="43"/>
      <c r="I58" s="43"/>
      <c r="J58" s="43"/>
      <c r="K58" s="43"/>
      <c r="L58" s="43"/>
      <c r="M58" s="43"/>
      <c r="N58" s="43"/>
    </row>
    <row r="59" spans="1:14" x14ac:dyDescent="0.35">
      <c r="A59" s="43"/>
      <c r="B59" s="43"/>
      <c r="C59" s="43"/>
      <c r="D59" s="43"/>
      <c r="E59" s="43"/>
      <c r="F59" s="43"/>
      <c r="G59" s="43"/>
      <c r="H59" s="43"/>
      <c r="I59" s="43"/>
      <c r="J59" s="43"/>
      <c r="K59" s="43"/>
      <c r="L59" s="43"/>
      <c r="M59" s="43"/>
      <c r="N59" s="43"/>
    </row>
    <row r="60" spans="1:14" x14ac:dyDescent="0.35">
      <c r="A60" s="43"/>
      <c r="B60" s="43"/>
      <c r="C60" s="43"/>
      <c r="D60" s="43"/>
      <c r="E60" s="43"/>
      <c r="F60" s="43"/>
      <c r="G60" s="43"/>
      <c r="H60" s="43"/>
      <c r="I60" s="43"/>
      <c r="J60" s="43"/>
      <c r="K60" s="43"/>
      <c r="L60" s="43"/>
      <c r="M60" s="43"/>
      <c r="N60" s="43"/>
    </row>
    <row r="61" spans="1:14" x14ac:dyDescent="0.35">
      <c r="A61" s="43"/>
      <c r="B61" s="43"/>
      <c r="C61" s="43"/>
      <c r="D61" s="43"/>
      <c r="E61" s="43"/>
      <c r="F61" s="43"/>
      <c r="G61" s="43"/>
      <c r="H61" s="43"/>
      <c r="I61" s="43"/>
      <c r="J61" s="43"/>
      <c r="K61" s="43"/>
      <c r="L61" s="43"/>
      <c r="M61" s="43"/>
      <c r="N61" s="43"/>
    </row>
    <row r="62" spans="1:14" x14ac:dyDescent="0.35">
      <c r="A62" s="43"/>
      <c r="B62" s="43"/>
      <c r="C62" s="43"/>
      <c r="D62" s="43"/>
      <c r="E62" s="43"/>
      <c r="F62" s="43"/>
      <c r="G62" s="43"/>
      <c r="H62" s="43"/>
      <c r="I62" s="43"/>
      <c r="J62" s="43"/>
      <c r="K62" s="43"/>
      <c r="L62" s="43"/>
      <c r="M62" s="43"/>
      <c r="N62" s="43"/>
    </row>
    <row r="63" spans="1:14" x14ac:dyDescent="0.35">
      <c r="A63" s="43"/>
      <c r="B63" s="43"/>
      <c r="C63" s="43"/>
      <c r="D63" s="43"/>
      <c r="E63" s="43"/>
      <c r="F63" s="43"/>
      <c r="G63" s="43"/>
      <c r="H63" s="43"/>
      <c r="I63" s="43"/>
      <c r="J63" s="43"/>
      <c r="K63" s="43"/>
      <c r="L63" s="43"/>
      <c r="M63" s="43"/>
      <c r="N63" s="43"/>
    </row>
    <row r="64" spans="1:14" x14ac:dyDescent="0.35">
      <c r="A64" s="43"/>
      <c r="B64" s="43"/>
      <c r="C64" s="43"/>
      <c r="D64" s="43"/>
      <c r="E64" s="43"/>
      <c r="F64" s="43"/>
      <c r="G64" s="43"/>
      <c r="H64" s="43"/>
      <c r="I64" s="43"/>
      <c r="J64" s="43"/>
      <c r="K64" s="43"/>
      <c r="L64" s="43"/>
      <c r="M64" s="43"/>
      <c r="N64" s="43"/>
    </row>
    <row r="65" spans="1:44" x14ac:dyDescent="0.35">
      <c r="A65" s="43"/>
      <c r="B65" s="43"/>
      <c r="C65" s="43"/>
      <c r="D65" s="43"/>
      <c r="E65" s="43"/>
      <c r="F65" s="43"/>
      <c r="G65" s="43"/>
      <c r="H65" s="43"/>
      <c r="I65" s="43"/>
      <c r="J65" s="43"/>
      <c r="K65" s="43"/>
      <c r="L65" s="43"/>
      <c r="M65" s="43"/>
      <c r="N65" s="43"/>
    </row>
    <row r="66" spans="1:44" x14ac:dyDescent="0.35">
      <c r="A66" s="43"/>
      <c r="B66" s="43"/>
      <c r="C66" s="43"/>
      <c r="D66" s="43"/>
      <c r="E66" s="43"/>
      <c r="F66" s="43"/>
      <c r="G66" s="43"/>
      <c r="H66" s="43"/>
      <c r="I66" s="43"/>
      <c r="J66" s="43"/>
      <c r="K66" s="43"/>
      <c r="L66" s="43"/>
      <c r="M66" s="43"/>
      <c r="N66" s="43"/>
    </row>
    <row r="67" spans="1:44" x14ac:dyDescent="0.35">
      <c r="A67" s="43"/>
      <c r="B67" s="43"/>
      <c r="C67" s="43"/>
      <c r="D67" s="43"/>
      <c r="E67" s="43"/>
      <c r="F67" s="43"/>
      <c r="G67" s="43"/>
      <c r="H67" s="43"/>
      <c r="I67" s="43"/>
      <c r="J67" s="43"/>
      <c r="K67" s="43"/>
      <c r="L67" s="43"/>
      <c r="M67" s="43"/>
      <c r="N67" s="43"/>
    </row>
    <row r="68" spans="1:44" x14ac:dyDescent="0.35">
      <c r="A68" s="43"/>
      <c r="B68" s="43"/>
      <c r="C68" s="43"/>
      <c r="D68" s="43"/>
      <c r="E68" s="43"/>
      <c r="F68" s="43"/>
      <c r="G68" s="43"/>
      <c r="H68" s="43"/>
      <c r="I68" s="43"/>
      <c r="J68" s="43"/>
      <c r="K68" s="43"/>
      <c r="L68" s="43"/>
      <c r="M68" s="43"/>
      <c r="N68" s="43"/>
    </row>
    <row r="69" spans="1:44" x14ac:dyDescent="0.35">
      <c r="A69" s="43"/>
      <c r="B69" s="43"/>
      <c r="C69" s="43"/>
      <c r="D69" s="43"/>
      <c r="E69" s="43"/>
      <c r="F69" s="43"/>
      <c r="G69" s="43"/>
      <c r="H69" s="43"/>
      <c r="I69" s="43"/>
      <c r="J69" s="43"/>
      <c r="K69" s="43"/>
      <c r="L69" s="43"/>
      <c r="M69" s="43"/>
      <c r="N69" s="43"/>
    </row>
    <row r="70" spans="1:44" x14ac:dyDescent="0.35">
      <c r="A70" s="43"/>
      <c r="B70" s="43"/>
      <c r="C70" s="43"/>
      <c r="D70" s="43"/>
      <c r="E70" s="43"/>
      <c r="F70" s="43"/>
      <c r="G70" s="43"/>
      <c r="H70" s="43"/>
      <c r="I70" s="43"/>
      <c r="J70" s="43"/>
      <c r="K70" s="43"/>
      <c r="L70" s="43"/>
      <c r="M70" s="43"/>
      <c r="N70" s="43"/>
    </row>
    <row r="71" spans="1:44" x14ac:dyDescent="0.35">
      <c r="A71" s="43"/>
      <c r="B71" s="43"/>
      <c r="C71" s="43"/>
      <c r="D71" s="43"/>
      <c r="E71" s="43"/>
      <c r="F71" s="43"/>
      <c r="G71" s="43"/>
      <c r="H71" s="43"/>
      <c r="I71" s="43"/>
      <c r="J71" s="43"/>
      <c r="K71" s="43"/>
      <c r="L71" s="43"/>
      <c r="M71" s="43"/>
      <c r="N71" s="43"/>
    </row>
    <row r="72" spans="1:44" x14ac:dyDescent="0.35">
      <c r="A72" s="43"/>
      <c r="B72" s="43"/>
      <c r="C72" s="43"/>
      <c r="D72" s="43"/>
      <c r="E72" s="43"/>
      <c r="F72" s="43"/>
      <c r="G72" s="43"/>
      <c r="H72" s="43"/>
      <c r="I72" s="43"/>
      <c r="J72" s="43"/>
      <c r="K72" s="43"/>
      <c r="L72" s="43"/>
      <c r="M72" s="43"/>
      <c r="N72" s="43"/>
    </row>
    <row r="73" spans="1:44" x14ac:dyDescent="0.35">
      <c r="A73" s="43"/>
      <c r="B73" s="43"/>
      <c r="C73" s="43"/>
      <c r="D73" s="43"/>
      <c r="E73" s="43"/>
      <c r="F73" s="43"/>
      <c r="G73" s="43"/>
      <c r="H73" s="43"/>
      <c r="I73" s="43"/>
      <c r="J73" s="43"/>
      <c r="K73" s="43"/>
      <c r="L73" s="43"/>
      <c r="M73" s="43"/>
      <c r="N73" s="43"/>
    </row>
    <row r="74" spans="1:44" x14ac:dyDescent="0.35">
      <c r="A74" s="43"/>
      <c r="B74" s="43"/>
      <c r="C74" s="43"/>
      <c r="D74" s="43"/>
      <c r="E74" s="43"/>
      <c r="F74" s="43"/>
      <c r="G74" s="43"/>
      <c r="H74" s="43"/>
      <c r="I74" s="43"/>
      <c r="J74" s="43"/>
      <c r="K74" s="43"/>
      <c r="L74" s="43"/>
      <c r="M74" s="43"/>
      <c r="N74" s="43"/>
    </row>
    <row r="75" spans="1:44" x14ac:dyDescent="0.35">
      <c r="A75" s="43"/>
      <c r="B75" s="43"/>
      <c r="C75" s="43"/>
      <c r="D75" s="43"/>
      <c r="E75" s="43"/>
      <c r="F75" s="43"/>
      <c r="G75" s="43"/>
      <c r="H75" s="43"/>
      <c r="I75" s="43"/>
      <c r="J75" s="43"/>
      <c r="K75" s="43"/>
      <c r="L75" s="43"/>
      <c r="M75" s="43"/>
      <c r="N75" s="43"/>
    </row>
    <row r="76" spans="1:44" x14ac:dyDescent="0.35">
      <c r="A76" s="43"/>
      <c r="B76" s="43"/>
      <c r="C76" s="43"/>
      <c r="D76" s="43"/>
      <c r="E76" s="43"/>
      <c r="F76" s="43"/>
      <c r="G76" s="43"/>
      <c r="H76" s="43"/>
      <c r="I76" s="43"/>
      <c r="J76" s="43"/>
      <c r="K76" s="43"/>
      <c r="L76" s="43"/>
      <c r="M76" s="43"/>
      <c r="N76" s="43"/>
    </row>
    <row r="77" spans="1:44" x14ac:dyDescent="0.35">
      <c r="A77" s="43"/>
      <c r="B77" s="43"/>
      <c r="C77" s="43"/>
      <c r="D77" s="43"/>
      <c r="E77" s="43"/>
      <c r="F77" s="43"/>
      <c r="G77" s="43"/>
      <c r="H77" s="43"/>
      <c r="I77" s="43"/>
      <c r="J77" s="43"/>
      <c r="K77" s="43"/>
      <c r="L77" s="43"/>
      <c r="M77" s="43"/>
      <c r="N77" s="43"/>
    </row>
    <row r="78" spans="1:44" x14ac:dyDescent="0.35">
      <c r="A78" s="43"/>
      <c r="B78" s="43"/>
      <c r="C78" s="43"/>
      <c r="D78" s="43"/>
      <c r="E78" s="43"/>
      <c r="F78" s="43"/>
      <c r="G78" s="43"/>
      <c r="H78" s="43"/>
      <c r="I78" s="43"/>
      <c r="J78" s="43"/>
      <c r="K78" s="43"/>
      <c r="L78" s="43"/>
      <c r="M78" s="43"/>
      <c r="N78" s="43"/>
    </row>
    <row r="79" spans="1:44" x14ac:dyDescent="0.35">
      <c r="A79" s="43"/>
      <c r="B79" s="43"/>
      <c r="C79" s="43"/>
      <c r="D79" s="43"/>
      <c r="E79" s="43"/>
      <c r="F79" s="43"/>
      <c r="G79" s="43"/>
      <c r="H79" s="43"/>
      <c r="I79" s="43"/>
      <c r="J79" s="43"/>
      <c r="K79" s="43"/>
      <c r="L79" s="43"/>
      <c r="M79" s="43"/>
      <c r="N79" s="43"/>
    </row>
    <row r="80" spans="1:44" x14ac:dyDescent="0.35">
      <c r="B80" s="43"/>
      <c r="C80" s="43"/>
      <c r="D80" s="43"/>
      <c r="E80" s="43"/>
      <c r="F80" s="43"/>
      <c r="G80" s="43"/>
      <c r="H80" s="43"/>
      <c r="I80" s="43"/>
      <c r="J80" s="43"/>
      <c r="K80" s="43"/>
      <c r="L80" s="43"/>
      <c r="M80" s="43"/>
      <c r="N80" s="43"/>
      <c r="AJ80" s="43"/>
      <c r="AK80" s="43"/>
      <c r="AL80" s="43"/>
      <c r="AM80" s="43"/>
      <c r="AN80" s="43"/>
      <c r="AO80" s="43"/>
      <c r="AP80" s="43"/>
      <c r="AQ80" s="43"/>
      <c r="AR80" s="43"/>
    </row>
    <row r="81" spans="2:44" x14ac:dyDescent="0.35">
      <c r="B81" s="43"/>
      <c r="C81" s="43"/>
      <c r="D81" s="43"/>
      <c r="E81" s="43"/>
      <c r="F81" s="43"/>
      <c r="G81" s="43"/>
      <c r="H81" s="43"/>
      <c r="I81" s="43"/>
      <c r="J81" s="43"/>
      <c r="K81" s="43"/>
      <c r="L81" s="43"/>
      <c r="M81" s="43"/>
      <c r="N81" s="43"/>
      <c r="AJ81" s="43"/>
      <c r="AK81" s="43"/>
      <c r="AL81" s="43"/>
      <c r="AM81" s="43"/>
      <c r="AN81" s="43"/>
      <c r="AO81" s="43"/>
      <c r="AP81" s="43"/>
      <c r="AQ81" s="43"/>
      <c r="AR81" s="43"/>
    </row>
    <row r="82" spans="2:44" x14ac:dyDescent="0.35">
      <c r="B82" s="43"/>
      <c r="C82" s="43">
        <f ca="1">MAX(C$68-SUMIF($B$3:$B$66,"&lt;"&amp;$A82,C$3:C$66)-SUMIF($B$3:$B$66,"&gt;="&amp;$B82,C$3:C$66),0)</f>
        <v>0</v>
      </c>
      <c r="D82" s="43">
        <f t="shared" ref="D82:AR82" ca="1" si="3">MAX(D$68-SUMIF($B$3:$B$66,"&lt;"&amp;$A82,D$3:D$66)-SUMIF($B$3:$B$66,"&gt;="&amp;$B82,D$3:D$66),0)</f>
        <v>0</v>
      </c>
      <c r="E82" s="43">
        <f t="shared" ca="1" si="3"/>
        <v>0</v>
      </c>
      <c r="F82" s="43">
        <f t="shared" ca="1" si="3"/>
        <v>0</v>
      </c>
      <c r="G82" s="43">
        <f t="shared" ca="1" si="3"/>
        <v>0</v>
      </c>
      <c r="H82" s="43">
        <f t="shared" ca="1" si="3"/>
        <v>0</v>
      </c>
      <c r="I82" s="43">
        <f t="shared" ca="1" si="3"/>
        <v>0</v>
      </c>
      <c r="J82" s="43">
        <f t="shared" ca="1" si="3"/>
        <v>0</v>
      </c>
      <c r="K82" s="43">
        <f t="shared" ca="1" si="3"/>
        <v>0</v>
      </c>
      <c r="L82" s="43">
        <f t="shared" ca="1" si="3"/>
        <v>0</v>
      </c>
      <c r="M82" s="43">
        <f t="shared" ca="1" si="3"/>
        <v>0</v>
      </c>
      <c r="N82" s="43">
        <f t="shared" ca="1" si="3"/>
        <v>0</v>
      </c>
      <c r="O82" s="43">
        <f t="shared" ca="1" si="3"/>
        <v>0</v>
      </c>
      <c r="P82" s="43">
        <f t="shared" ca="1" si="3"/>
        <v>0</v>
      </c>
      <c r="Q82" s="43">
        <f t="shared" ca="1" si="3"/>
        <v>0</v>
      </c>
      <c r="R82" s="43">
        <f t="shared" ca="1" si="3"/>
        <v>0</v>
      </c>
      <c r="S82" s="43">
        <f t="shared" ca="1" si="3"/>
        <v>0</v>
      </c>
      <c r="T82" s="43">
        <f t="shared" ca="1" si="3"/>
        <v>0</v>
      </c>
      <c r="U82" s="43">
        <f t="shared" ca="1" si="3"/>
        <v>0</v>
      </c>
      <c r="V82" s="43">
        <f t="shared" ca="1" si="3"/>
        <v>0</v>
      </c>
      <c r="W82" s="43">
        <f t="shared" ca="1" si="3"/>
        <v>0</v>
      </c>
      <c r="X82" s="43">
        <f t="shared" ca="1" si="3"/>
        <v>0</v>
      </c>
      <c r="Y82" s="43">
        <f t="shared" ca="1" si="3"/>
        <v>0</v>
      </c>
      <c r="Z82" s="43">
        <f t="shared" ca="1" si="3"/>
        <v>0</v>
      </c>
      <c r="AA82" s="43">
        <f t="shared" ca="1" si="3"/>
        <v>0</v>
      </c>
      <c r="AB82" s="43">
        <f t="shared" ca="1" si="3"/>
        <v>0</v>
      </c>
      <c r="AC82" s="43">
        <f t="shared" ca="1" si="3"/>
        <v>0</v>
      </c>
      <c r="AD82" s="43">
        <f t="shared" ca="1" si="3"/>
        <v>0</v>
      </c>
      <c r="AE82" s="43">
        <f t="shared" ca="1" si="3"/>
        <v>0</v>
      </c>
      <c r="AF82" s="43">
        <f t="shared" ca="1" si="3"/>
        <v>0</v>
      </c>
      <c r="AG82" s="43">
        <f t="shared" ca="1" si="3"/>
        <v>0</v>
      </c>
      <c r="AH82" s="43">
        <f t="shared" ca="1" si="3"/>
        <v>0</v>
      </c>
      <c r="AI82" s="43">
        <f t="shared" ca="1" si="3"/>
        <v>0</v>
      </c>
      <c r="AJ82" s="43">
        <f t="shared" ca="1" si="3"/>
        <v>0</v>
      </c>
      <c r="AK82" s="43">
        <f t="shared" ca="1" si="3"/>
        <v>0</v>
      </c>
      <c r="AL82" s="43">
        <f t="shared" ca="1" si="3"/>
        <v>0</v>
      </c>
      <c r="AM82" s="43">
        <f t="shared" ca="1" si="3"/>
        <v>0</v>
      </c>
      <c r="AN82" s="43">
        <f t="shared" ca="1" si="3"/>
        <v>0</v>
      </c>
      <c r="AO82" s="43">
        <f t="shared" ca="1" si="3"/>
        <v>0</v>
      </c>
      <c r="AP82" s="43">
        <f t="shared" ca="1" si="3"/>
        <v>0</v>
      </c>
      <c r="AQ82" s="43">
        <f t="shared" ca="1" si="3"/>
        <v>0</v>
      </c>
      <c r="AR82" s="43">
        <f t="shared" ca="1" si="3"/>
        <v>0</v>
      </c>
    </row>
    <row r="83" spans="2:44" x14ac:dyDescent="0.35">
      <c r="B83" s="43"/>
      <c r="C83" s="43"/>
      <c r="D83" s="43"/>
      <c r="E83" s="43"/>
      <c r="F83" s="43"/>
      <c r="G83" s="43"/>
      <c r="H83" s="43"/>
      <c r="I83" s="43"/>
      <c r="J83" s="43"/>
      <c r="K83" s="43"/>
      <c r="L83" s="43"/>
      <c r="M83" s="43"/>
      <c r="N83" s="43"/>
    </row>
    <row r="84" spans="2:44" x14ac:dyDescent="0.35">
      <c r="B84" s="43"/>
      <c r="C84" s="43"/>
      <c r="D84" s="43"/>
      <c r="E84" s="43"/>
      <c r="F84" s="43"/>
      <c r="G84" s="43"/>
      <c r="H84" s="43"/>
      <c r="I84" s="43"/>
      <c r="J84" s="43"/>
      <c r="K84" s="43"/>
      <c r="L84" s="43"/>
      <c r="M84" s="43"/>
      <c r="N84" s="43"/>
    </row>
    <row r="85" spans="2:44" x14ac:dyDescent="0.35">
      <c r="B85" s="43"/>
      <c r="C85" s="43"/>
      <c r="D85" s="43"/>
      <c r="E85" s="43"/>
      <c r="F85" s="43"/>
      <c r="G85" s="43"/>
      <c r="H85" s="43"/>
      <c r="I85" s="43"/>
      <c r="J85" s="43"/>
      <c r="K85" s="43"/>
      <c r="L85" s="43"/>
      <c r="M85" s="43"/>
      <c r="N85" s="43"/>
    </row>
    <row r="86" spans="2:44" x14ac:dyDescent="0.35">
      <c r="B86" s="43"/>
      <c r="C86" s="43"/>
      <c r="D86" s="43"/>
      <c r="E86" s="43"/>
      <c r="F86" s="43"/>
      <c r="G86" s="43"/>
      <c r="H86" s="43"/>
      <c r="I86" s="43"/>
      <c r="J86" s="43"/>
      <c r="K86" s="43"/>
      <c r="L86" s="43"/>
      <c r="M86" s="43"/>
      <c r="N86" s="43"/>
    </row>
    <row r="87" spans="2:44" x14ac:dyDescent="0.35">
      <c r="B87" s="43"/>
      <c r="C87" s="43"/>
      <c r="D87" s="43"/>
      <c r="E87" s="43"/>
      <c r="F87" s="43"/>
      <c r="G87" s="43"/>
      <c r="H87" s="43"/>
      <c r="I87" s="43"/>
      <c r="J87" s="43"/>
      <c r="K87" s="43"/>
      <c r="L87" s="43"/>
      <c r="M87" s="43"/>
      <c r="N87" s="43"/>
    </row>
    <row r="88" spans="2:44" x14ac:dyDescent="0.35">
      <c r="B88" s="43"/>
      <c r="C88" s="43"/>
      <c r="D88" s="43"/>
      <c r="E88" s="43"/>
      <c r="F88" s="43"/>
      <c r="G88" s="43"/>
      <c r="H88" s="43"/>
      <c r="I88" s="43"/>
      <c r="J88" s="43"/>
      <c r="K88" s="43"/>
      <c r="L88" s="43"/>
      <c r="M88" s="43"/>
      <c r="N88" s="43"/>
    </row>
    <row r="89" spans="2:44" x14ac:dyDescent="0.35">
      <c r="B89" s="43"/>
      <c r="C89" s="43"/>
      <c r="D89" s="43"/>
      <c r="E89" s="43"/>
      <c r="F89" s="43"/>
      <c r="G89" s="43"/>
      <c r="H89" s="43"/>
      <c r="I89" s="43"/>
      <c r="J89" s="43"/>
      <c r="K89" s="43"/>
      <c r="L89" s="43"/>
      <c r="M89" s="43"/>
      <c r="N89" s="43"/>
    </row>
    <row r="90" spans="2:44" x14ac:dyDescent="0.35">
      <c r="B90" s="43"/>
      <c r="C90" s="43"/>
      <c r="D90" s="43"/>
      <c r="E90" s="43"/>
      <c r="F90" s="43"/>
      <c r="G90" s="43"/>
      <c r="H90" s="43"/>
      <c r="I90" s="43"/>
      <c r="J90" s="43"/>
      <c r="K90" s="43"/>
      <c r="L90" s="43"/>
      <c r="M90" s="43"/>
      <c r="N90" s="43"/>
    </row>
    <row r="91" spans="2:44" x14ac:dyDescent="0.35">
      <c r="B91" s="43"/>
      <c r="C91" s="43"/>
      <c r="D91" s="43"/>
      <c r="E91" s="43"/>
      <c r="F91" s="43"/>
      <c r="G91" s="43"/>
      <c r="H91" s="43"/>
      <c r="I91" s="43"/>
      <c r="J91" s="43"/>
      <c r="K91" s="43"/>
      <c r="L91" s="43"/>
      <c r="M91" s="43"/>
      <c r="N91" s="43"/>
    </row>
    <row r="92" spans="2:44" x14ac:dyDescent="0.35">
      <c r="B92" s="43"/>
      <c r="C92" s="43"/>
      <c r="D92" s="43"/>
      <c r="E92" s="43"/>
      <c r="F92" s="43"/>
      <c r="G92" s="43"/>
      <c r="H92" s="43"/>
      <c r="I92" s="43"/>
      <c r="J92" s="43"/>
      <c r="K92" s="43"/>
      <c r="L92" s="43"/>
      <c r="M92" s="43"/>
      <c r="N92" s="43"/>
    </row>
    <row r="93" spans="2:44" x14ac:dyDescent="0.35">
      <c r="B93" s="43"/>
      <c r="C93" s="43"/>
      <c r="D93" s="43"/>
      <c r="E93" s="43"/>
      <c r="F93" s="43"/>
      <c r="G93" s="43"/>
      <c r="H93" s="43"/>
      <c r="I93" s="43"/>
      <c r="J93" s="43"/>
      <c r="K93" s="43"/>
      <c r="L93" s="43"/>
      <c r="M93" s="43"/>
      <c r="N93" s="43"/>
    </row>
    <row r="94" spans="2:44" x14ac:dyDescent="0.35">
      <c r="B94" s="43"/>
      <c r="C94" s="43"/>
      <c r="D94" s="43"/>
      <c r="E94" s="43"/>
      <c r="F94" s="43"/>
      <c r="G94" s="43"/>
      <c r="H94" s="43"/>
      <c r="I94" s="43"/>
      <c r="J94" s="43"/>
      <c r="K94" s="43"/>
      <c r="L94" s="43"/>
      <c r="M94" s="43"/>
      <c r="N94" s="43"/>
    </row>
    <row r="95" spans="2:44" x14ac:dyDescent="0.35">
      <c r="B95" s="43"/>
      <c r="C95" s="43"/>
      <c r="D95" s="43"/>
      <c r="E95" s="43"/>
      <c r="F95" s="43"/>
      <c r="G95" s="43"/>
      <c r="H95" s="43"/>
      <c r="I95" s="43"/>
      <c r="J95" s="43"/>
      <c r="K95" s="43"/>
      <c r="L95" s="43"/>
      <c r="M95" s="43"/>
      <c r="N95" s="43"/>
    </row>
    <row r="96" spans="2:44" x14ac:dyDescent="0.35">
      <c r="B96" s="43"/>
      <c r="C96" s="43"/>
      <c r="D96" s="43"/>
      <c r="E96" s="43"/>
      <c r="F96" s="43"/>
      <c r="G96" s="43"/>
      <c r="H96" s="43"/>
      <c r="I96" s="43"/>
      <c r="J96" s="43"/>
      <c r="K96" s="43"/>
      <c r="L96" s="43"/>
      <c r="M96" s="43"/>
      <c r="N96" s="43"/>
    </row>
    <row r="97" spans="2:14" x14ac:dyDescent="0.35">
      <c r="B97" s="43"/>
      <c r="C97" s="43"/>
      <c r="D97" s="43"/>
      <c r="E97" s="43"/>
      <c r="F97" s="43"/>
      <c r="G97" s="43"/>
      <c r="H97" s="43"/>
      <c r="I97" s="43"/>
      <c r="J97" s="43"/>
      <c r="K97" s="43"/>
      <c r="L97" s="43"/>
      <c r="M97" s="43"/>
      <c r="N97" s="43"/>
    </row>
    <row r="98" spans="2:14" x14ac:dyDescent="0.35">
      <c r="B98" s="43"/>
      <c r="C98" s="43"/>
      <c r="D98" s="43"/>
      <c r="E98" s="43"/>
      <c r="F98" s="43"/>
      <c r="G98" s="43"/>
      <c r="H98" s="43"/>
      <c r="I98" s="43"/>
      <c r="J98" s="43"/>
      <c r="K98" s="43"/>
      <c r="L98" s="43"/>
      <c r="M98" s="43"/>
      <c r="N98" s="43"/>
    </row>
    <row r="99" spans="2:14" x14ac:dyDescent="0.35">
      <c r="B99" s="43"/>
      <c r="C99" s="43"/>
      <c r="D99" s="43"/>
      <c r="E99" s="43"/>
      <c r="F99" s="43"/>
      <c r="G99" s="43"/>
      <c r="H99" s="43"/>
      <c r="I99" s="43"/>
      <c r="J99" s="43"/>
      <c r="K99" s="43"/>
      <c r="L99" s="43"/>
      <c r="M99" s="43"/>
      <c r="N99" s="43"/>
    </row>
    <row r="100" spans="2:14" x14ac:dyDescent="0.35">
      <c r="B100" s="43"/>
      <c r="C100" s="43"/>
      <c r="D100" s="43"/>
      <c r="E100" s="43"/>
      <c r="F100" s="43"/>
      <c r="G100" s="43"/>
      <c r="H100" s="43"/>
      <c r="I100" s="43"/>
      <c r="J100" s="43"/>
      <c r="K100" s="43"/>
      <c r="L100" s="43"/>
      <c r="M100" s="43"/>
      <c r="N100" s="43"/>
    </row>
    <row r="101" spans="2:14" x14ac:dyDescent="0.35">
      <c r="B101" s="43"/>
      <c r="C101" s="43"/>
      <c r="D101" s="43"/>
      <c r="E101" s="43"/>
      <c r="F101" s="43"/>
      <c r="G101" s="43"/>
      <c r="H101" s="43"/>
      <c r="I101" s="43"/>
      <c r="J101" s="43"/>
      <c r="K101" s="43"/>
      <c r="L101" s="43"/>
      <c r="M101" s="43"/>
      <c r="N101" s="43"/>
    </row>
    <row r="102" spans="2:14" x14ac:dyDescent="0.35">
      <c r="B102" s="43"/>
      <c r="C102" s="43"/>
      <c r="D102" s="43"/>
      <c r="E102" s="43"/>
      <c r="F102" s="43"/>
      <c r="G102" s="43"/>
      <c r="H102" s="43"/>
      <c r="I102" s="43"/>
      <c r="J102" s="43"/>
      <c r="K102" s="43"/>
      <c r="L102" s="43"/>
      <c r="M102" s="43"/>
      <c r="N102" s="43"/>
    </row>
    <row r="103" spans="2:14" x14ac:dyDescent="0.35">
      <c r="B103" s="43"/>
      <c r="C103" s="43"/>
      <c r="D103" s="43"/>
      <c r="E103" s="43"/>
      <c r="F103" s="43"/>
      <c r="G103" s="43"/>
      <c r="H103" s="43"/>
      <c r="I103" s="43"/>
      <c r="J103" s="43"/>
      <c r="K103" s="43"/>
      <c r="L103" s="43"/>
      <c r="M103" s="43"/>
      <c r="N103" s="43"/>
    </row>
    <row r="104" spans="2:14" x14ac:dyDescent="0.35">
      <c r="B104" s="43"/>
      <c r="C104" s="43"/>
      <c r="D104" s="43"/>
      <c r="E104" s="43"/>
      <c r="F104" s="43"/>
      <c r="G104" s="43"/>
      <c r="H104" s="43"/>
      <c r="I104" s="43"/>
      <c r="J104" s="43"/>
      <c r="K104" s="43"/>
      <c r="L104" s="43"/>
      <c r="M104" s="43"/>
      <c r="N104" s="43"/>
    </row>
    <row r="105" spans="2:14" x14ac:dyDescent="0.35">
      <c r="B105" s="43"/>
      <c r="C105" s="43"/>
      <c r="D105" s="43"/>
      <c r="E105" s="43"/>
      <c r="F105" s="43"/>
      <c r="G105" s="43"/>
      <c r="H105" s="43"/>
      <c r="I105" s="43"/>
      <c r="J105" s="43"/>
      <c r="K105" s="43"/>
      <c r="L105" s="43"/>
      <c r="M105" s="43"/>
      <c r="N105" s="43"/>
    </row>
    <row r="106" spans="2:14" x14ac:dyDescent="0.35">
      <c r="B106" s="43"/>
      <c r="C106" s="43"/>
      <c r="D106" s="43"/>
      <c r="E106" s="43"/>
      <c r="F106" s="43"/>
      <c r="G106" s="43"/>
      <c r="H106" s="43"/>
      <c r="I106" s="43"/>
      <c r="J106" s="43"/>
      <c r="K106" s="43"/>
      <c r="L106" s="43"/>
      <c r="M106" s="43"/>
      <c r="N106" s="43"/>
    </row>
    <row r="107" spans="2:14" x14ac:dyDescent="0.35">
      <c r="B107" s="43"/>
      <c r="C107" s="43"/>
      <c r="D107" s="43"/>
      <c r="E107" s="43"/>
      <c r="F107" s="43"/>
      <c r="G107" s="43"/>
      <c r="H107" s="43"/>
      <c r="I107" s="43"/>
      <c r="J107" s="43"/>
      <c r="K107" s="43"/>
      <c r="L107" s="43"/>
      <c r="M107" s="43"/>
      <c r="N107" s="43"/>
    </row>
    <row r="108" spans="2:14" x14ac:dyDescent="0.35">
      <c r="B108" s="43"/>
      <c r="C108" s="43"/>
      <c r="D108" s="43"/>
      <c r="E108" s="43"/>
      <c r="F108" s="43"/>
      <c r="G108" s="43"/>
      <c r="H108" s="43"/>
      <c r="I108" s="43"/>
      <c r="J108" s="43"/>
      <c r="K108" s="43"/>
      <c r="L108" s="43"/>
      <c r="M108" s="43"/>
      <c r="N108" s="43"/>
    </row>
    <row r="109" spans="2:14" x14ac:dyDescent="0.35">
      <c r="B109" s="43"/>
      <c r="C109" s="43"/>
      <c r="D109" s="43"/>
      <c r="E109" s="43"/>
      <c r="F109" s="43"/>
      <c r="G109" s="43"/>
      <c r="H109" s="43"/>
      <c r="I109" s="43"/>
      <c r="J109" s="43"/>
      <c r="K109" s="43"/>
      <c r="L109" s="43"/>
      <c r="M109" s="43"/>
      <c r="N109" s="43"/>
    </row>
    <row r="110" spans="2:14" x14ac:dyDescent="0.35">
      <c r="B110" s="43"/>
      <c r="C110" s="43"/>
      <c r="D110" s="43"/>
      <c r="E110" s="43"/>
      <c r="F110" s="43"/>
      <c r="G110" s="43"/>
      <c r="H110" s="43"/>
      <c r="I110" s="43"/>
      <c r="J110" s="43"/>
      <c r="K110" s="43"/>
      <c r="L110" s="43"/>
      <c r="M110" s="43"/>
      <c r="N110" s="43"/>
    </row>
    <row r="111" spans="2:14" x14ac:dyDescent="0.35">
      <c r="B111" s="43"/>
      <c r="C111" s="43"/>
      <c r="D111" s="43"/>
      <c r="E111" s="43"/>
      <c r="F111" s="43"/>
      <c r="G111" s="43"/>
      <c r="H111" s="43"/>
      <c r="I111" s="43"/>
      <c r="J111" s="43"/>
      <c r="K111" s="43"/>
      <c r="L111" s="43"/>
      <c r="M111" s="43"/>
      <c r="N111" s="43"/>
    </row>
    <row r="112" spans="2:14" x14ac:dyDescent="0.35">
      <c r="B112" s="43"/>
      <c r="C112" s="43"/>
      <c r="D112" s="43"/>
      <c r="E112" s="43"/>
      <c r="F112" s="43"/>
      <c r="G112" s="43"/>
      <c r="H112" s="43"/>
      <c r="I112" s="43"/>
      <c r="J112" s="43"/>
      <c r="K112" s="43"/>
      <c r="L112" s="43"/>
      <c r="M112" s="43"/>
      <c r="N112" s="43"/>
    </row>
    <row r="113" spans="2:14" x14ac:dyDescent="0.35">
      <c r="B113" s="43"/>
      <c r="C113" s="43"/>
      <c r="D113" s="43"/>
      <c r="E113" s="43"/>
      <c r="F113" s="43"/>
      <c r="G113" s="43"/>
      <c r="H113" s="43"/>
      <c r="I113" s="43"/>
      <c r="J113" s="43"/>
      <c r="K113" s="43"/>
      <c r="L113" s="43"/>
      <c r="M113" s="43"/>
      <c r="N113" s="43"/>
    </row>
    <row r="114" spans="2:14" x14ac:dyDescent="0.35">
      <c r="B114" s="43"/>
      <c r="C114" s="43"/>
      <c r="D114" s="43"/>
      <c r="E114" s="43"/>
      <c r="F114" s="43"/>
      <c r="G114" s="43"/>
      <c r="H114" s="43"/>
      <c r="I114" s="43"/>
      <c r="J114" s="43"/>
      <c r="K114" s="43"/>
      <c r="L114" s="43"/>
      <c r="M114" s="43"/>
      <c r="N114" s="43"/>
    </row>
    <row r="115" spans="2:14" x14ac:dyDescent="0.35">
      <c r="B115" s="43"/>
      <c r="C115" s="43"/>
      <c r="D115" s="43"/>
      <c r="E115" s="43"/>
      <c r="F115" s="43"/>
      <c r="G115" s="43"/>
      <c r="H115" s="43"/>
      <c r="I115" s="43"/>
      <c r="J115" s="43"/>
      <c r="K115" s="43"/>
      <c r="L115" s="43"/>
      <c r="M115" s="43"/>
      <c r="N115" s="43"/>
    </row>
    <row r="116" spans="2:14" x14ac:dyDescent="0.35">
      <c r="B116" s="43"/>
      <c r="C116" s="43"/>
      <c r="D116" s="43"/>
      <c r="E116" s="43"/>
      <c r="F116" s="43"/>
      <c r="G116" s="43"/>
      <c r="H116" s="43"/>
      <c r="I116" s="43"/>
      <c r="J116" s="43"/>
      <c r="K116" s="43"/>
      <c r="L116" s="43"/>
      <c r="M116" s="43"/>
      <c r="N116" s="43"/>
    </row>
    <row r="117" spans="2:14" x14ac:dyDescent="0.35">
      <c r="B117" s="43"/>
      <c r="C117" s="43"/>
      <c r="D117" s="43"/>
      <c r="E117" s="43"/>
      <c r="F117" s="43"/>
      <c r="G117" s="43"/>
      <c r="H117" s="43"/>
      <c r="I117" s="43"/>
      <c r="J117" s="43"/>
      <c r="K117" s="43"/>
      <c r="L117" s="43"/>
      <c r="M117" s="43"/>
      <c r="N117" s="43"/>
    </row>
    <row r="118" spans="2:14" x14ac:dyDescent="0.35">
      <c r="B118" s="43"/>
      <c r="C118" s="43"/>
      <c r="D118" s="43"/>
      <c r="E118" s="43"/>
      <c r="F118" s="43"/>
      <c r="G118" s="43"/>
      <c r="H118" s="43"/>
      <c r="I118" s="43"/>
      <c r="J118" s="43"/>
      <c r="K118" s="43"/>
      <c r="L118" s="43"/>
      <c r="M118" s="43"/>
      <c r="N118" s="43"/>
    </row>
    <row r="119" spans="2:14" x14ac:dyDescent="0.35">
      <c r="B119" s="43"/>
      <c r="C119" s="43"/>
      <c r="D119" s="43"/>
      <c r="E119" s="43"/>
      <c r="F119" s="43"/>
      <c r="G119" s="43"/>
      <c r="H119" s="43"/>
      <c r="I119" s="43"/>
      <c r="J119" s="43"/>
      <c r="K119" s="43"/>
      <c r="L119" s="43"/>
      <c r="M119" s="43"/>
      <c r="N119" s="43"/>
    </row>
    <row r="120" spans="2:14" x14ac:dyDescent="0.35">
      <c r="B120" s="43"/>
      <c r="C120" s="43"/>
      <c r="D120" s="43"/>
      <c r="E120" s="43"/>
      <c r="F120" s="43"/>
      <c r="G120" s="43"/>
      <c r="H120" s="43"/>
      <c r="I120" s="43"/>
      <c r="J120" s="43"/>
      <c r="K120" s="43"/>
      <c r="L120" s="43"/>
      <c r="M120" s="43"/>
      <c r="N120" s="43"/>
    </row>
    <row r="121" spans="2:14" x14ac:dyDescent="0.35">
      <c r="B121" s="43"/>
      <c r="C121" s="43"/>
      <c r="D121" s="43"/>
      <c r="E121" s="43"/>
      <c r="F121" s="43"/>
      <c r="G121" s="43"/>
      <c r="H121" s="43"/>
      <c r="I121" s="43"/>
      <c r="J121" s="43"/>
      <c r="K121" s="43"/>
      <c r="L121" s="43"/>
      <c r="M121" s="43"/>
      <c r="N121" s="43"/>
    </row>
    <row r="122" spans="2:14" ht="15" x14ac:dyDescent="0.35">
      <c r="B122" s="56"/>
      <c r="C122" s="43"/>
      <c r="D122" s="43"/>
      <c r="E122" s="43"/>
      <c r="F122" s="43"/>
      <c r="G122" s="43"/>
      <c r="H122" s="43"/>
      <c r="I122" s="43"/>
      <c r="J122" s="43"/>
      <c r="K122" s="43"/>
      <c r="L122" s="43"/>
      <c r="M122" s="43"/>
      <c r="N122" s="43"/>
    </row>
    <row r="123" spans="2:14" x14ac:dyDescent="0.35">
      <c r="B123" s="43"/>
      <c r="C123" s="43"/>
      <c r="D123" s="43"/>
      <c r="E123" s="43"/>
      <c r="F123" s="43"/>
      <c r="G123" s="43"/>
      <c r="H123" s="43"/>
      <c r="I123" s="43"/>
      <c r="J123" s="43"/>
      <c r="K123" s="43"/>
      <c r="L123" s="43"/>
      <c r="M123" s="43"/>
      <c r="N123" s="43"/>
    </row>
    <row r="124" spans="2:14" x14ac:dyDescent="0.35">
      <c r="B124" s="43"/>
      <c r="C124" s="43"/>
      <c r="D124" s="43"/>
      <c r="E124" s="43"/>
      <c r="F124" s="43"/>
      <c r="G124" s="44"/>
      <c r="H124" s="43"/>
      <c r="I124" s="43"/>
      <c r="J124" s="43"/>
      <c r="K124" s="43"/>
      <c r="L124" s="43"/>
      <c r="M124" s="43"/>
      <c r="N124" s="43"/>
    </row>
    <row r="125" spans="2:14" x14ac:dyDescent="0.35">
      <c r="B125" s="43"/>
      <c r="C125" s="43"/>
      <c r="D125" s="43"/>
      <c r="E125" s="43"/>
      <c r="F125" s="43"/>
      <c r="G125" s="43"/>
      <c r="H125" s="43"/>
      <c r="I125" s="43"/>
      <c r="J125" s="43"/>
      <c r="K125" s="43"/>
      <c r="L125" s="43"/>
      <c r="M125" s="43"/>
      <c r="N125" s="43"/>
    </row>
    <row r="126" spans="2:14" x14ac:dyDescent="0.35">
      <c r="B126" s="43"/>
      <c r="C126" s="43"/>
      <c r="D126" s="43"/>
      <c r="E126" s="43"/>
      <c r="F126" s="43"/>
      <c r="G126" s="43"/>
      <c r="H126" s="43"/>
      <c r="I126" s="43"/>
      <c r="J126" s="43"/>
      <c r="K126" s="43"/>
      <c r="L126" s="43"/>
      <c r="M126" s="43"/>
      <c r="N126" s="43"/>
    </row>
    <row r="127" spans="2:14" ht="15" x14ac:dyDescent="0.35">
      <c r="B127" s="43"/>
      <c r="C127" s="43"/>
      <c r="D127" s="56"/>
      <c r="E127" s="43"/>
      <c r="F127" s="43"/>
      <c r="G127" s="43"/>
      <c r="H127" s="43"/>
      <c r="I127" s="43"/>
      <c r="J127" s="43"/>
      <c r="K127" s="43"/>
      <c r="L127" s="43"/>
      <c r="M127" s="43"/>
      <c r="N127" s="43"/>
    </row>
    <row r="128" spans="2:14" x14ac:dyDescent="0.35">
      <c r="B128" s="43"/>
      <c r="C128" s="43"/>
      <c r="D128" s="43"/>
      <c r="E128" s="43"/>
      <c r="F128" s="43"/>
      <c r="G128" s="43"/>
      <c r="H128" s="43"/>
      <c r="I128" s="43"/>
      <c r="J128" s="43"/>
      <c r="K128" s="43"/>
      <c r="L128" s="43"/>
      <c r="M128" s="43"/>
      <c r="N128" s="43"/>
    </row>
    <row r="129" spans="2:14" x14ac:dyDescent="0.35">
      <c r="B129" s="43"/>
      <c r="C129" s="43"/>
      <c r="D129" s="43"/>
      <c r="E129" s="43"/>
      <c r="F129" s="43"/>
      <c r="G129" s="43"/>
      <c r="H129" s="43"/>
      <c r="I129" s="43"/>
      <c r="J129" s="43"/>
      <c r="K129" s="43"/>
      <c r="L129" s="43"/>
      <c r="M129" s="43"/>
      <c r="N129" s="43"/>
    </row>
    <row r="130" spans="2:14" x14ac:dyDescent="0.35">
      <c r="B130" s="43"/>
      <c r="C130" s="43"/>
      <c r="D130" s="43"/>
      <c r="E130" s="43"/>
      <c r="F130" s="43"/>
      <c r="G130" s="43"/>
      <c r="H130" s="43"/>
      <c r="I130" s="43"/>
      <c r="J130" s="43"/>
      <c r="K130" s="43"/>
      <c r="L130" s="43"/>
      <c r="M130" s="43"/>
      <c r="N130" s="43"/>
    </row>
    <row r="131" spans="2:14" x14ac:dyDescent="0.35">
      <c r="B131" s="43"/>
      <c r="C131" s="43"/>
      <c r="D131" s="43"/>
      <c r="E131" s="43"/>
      <c r="F131" s="43"/>
      <c r="G131" s="43"/>
      <c r="H131" s="43"/>
      <c r="I131" s="43"/>
      <c r="J131" s="43"/>
      <c r="K131" s="43"/>
      <c r="L131" s="43"/>
      <c r="M131" s="43"/>
      <c r="N131" s="43"/>
    </row>
    <row r="132" spans="2:14" x14ac:dyDescent="0.35">
      <c r="B132" s="43"/>
      <c r="C132" s="43"/>
      <c r="D132" s="43"/>
      <c r="E132" s="43"/>
      <c r="F132" s="43"/>
      <c r="G132" s="43"/>
      <c r="H132" s="43"/>
      <c r="I132" s="43"/>
      <c r="J132" s="43"/>
      <c r="K132" s="43"/>
      <c r="L132" s="43"/>
      <c r="M132" s="43"/>
      <c r="N132" s="43"/>
    </row>
    <row r="133" spans="2:14" x14ac:dyDescent="0.35">
      <c r="B133" s="43"/>
      <c r="C133" s="43"/>
      <c r="D133" s="43"/>
      <c r="E133" s="43"/>
      <c r="F133" s="43"/>
      <c r="G133" s="43"/>
      <c r="H133" s="43"/>
      <c r="I133" s="43"/>
      <c r="J133" s="43"/>
      <c r="K133" s="43"/>
      <c r="L133" s="43"/>
      <c r="M133" s="43"/>
      <c r="N133" s="43"/>
    </row>
    <row r="134" spans="2:14" x14ac:dyDescent="0.35">
      <c r="B134" s="43"/>
      <c r="C134" s="43"/>
      <c r="D134" s="43"/>
      <c r="E134" s="43"/>
      <c r="F134" s="43"/>
      <c r="G134" s="43"/>
      <c r="H134" s="43"/>
      <c r="I134" s="43"/>
      <c r="J134" s="43"/>
      <c r="K134" s="43"/>
      <c r="L134" s="43"/>
      <c r="M134" s="43"/>
      <c r="N134" s="43"/>
    </row>
    <row r="135" spans="2:14" x14ac:dyDescent="0.35">
      <c r="B135" s="43"/>
      <c r="C135" s="43"/>
      <c r="D135" s="43"/>
      <c r="E135" s="43"/>
      <c r="F135" s="43"/>
      <c r="G135" s="43"/>
      <c r="H135" s="43"/>
      <c r="I135" s="43"/>
      <c r="J135" s="43"/>
      <c r="K135" s="43"/>
      <c r="L135" s="43"/>
      <c r="M135" s="43"/>
      <c r="N135" s="43"/>
    </row>
    <row r="136" spans="2:14" x14ac:dyDescent="0.35">
      <c r="B136" s="43"/>
      <c r="C136" s="43"/>
      <c r="D136" s="43"/>
      <c r="E136" s="43"/>
      <c r="F136" s="43"/>
      <c r="G136" s="43"/>
      <c r="H136" s="43"/>
      <c r="I136" s="43"/>
      <c r="J136" s="43"/>
      <c r="K136" s="43"/>
      <c r="L136" s="43"/>
      <c r="M136" s="43"/>
      <c r="N136" s="43"/>
    </row>
    <row r="137" spans="2:14" x14ac:dyDescent="0.35">
      <c r="B137" s="43"/>
      <c r="C137" s="43"/>
      <c r="D137" s="43"/>
      <c r="E137" s="43"/>
      <c r="F137" s="43"/>
      <c r="G137" s="43"/>
      <c r="H137" s="43"/>
      <c r="I137" s="43"/>
      <c r="J137" s="43"/>
      <c r="K137" s="43"/>
      <c r="L137" s="43"/>
      <c r="M137" s="43"/>
      <c r="N137" s="43"/>
    </row>
    <row r="138" spans="2:14" x14ac:dyDescent="0.35">
      <c r="B138" s="43"/>
      <c r="C138" s="43"/>
      <c r="D138" s="43"/>
      <c r="E138" s="43"/>
      <c r="F138" s="43"/>
      <c r="G138" s="43"/>
      <c r="H138" s="43"/>
      <c r="I138" s="43"/>
      <c r="J138" s="43"/>
      <c r="K138" s="43"/>
      <c r="L138" s="43"/>
      <c r="M138" s="43"/>
      <c r="N138" s="43"/>
    </row>
    <row r="139" spans="2:14" x14ac:dyDescent="0.35">
      <c r="B139" s="43"/>
      <c r="C139" s="43"/>
      <c r="D139" s="43"/>
      <c r="E139" s="43"/>
      <c r="F139" s="43"/>
      <c r="G139" s="43"/>
      <c r="H139" s="43"/>
      <c r="I139" s="43"/>
      <c r="J139" s="43"/>
      <c r="K139" s="43"/>
      <c r="L139" s="43"/>
      <c r="M139" s="43"/>
      <c r="N139" s="43"/>
    </row>
    <row r="140" spans="2:14" x14ac:dyDescent="0.35">
      <c r="B140" s="43"/>
      <c r="C140" s="43"/>
      <c r="D140" s="43"/>
      <c r="E140" s="43"/>
      <c r="F140" s="43"/>
      <c r="G140" s="43"/>
      <c r="H140" s="43"/>
      <c r="I140" s="43"/>
      <c r="J140" s="43"/>
      <c r="K140" s="43"/>
      <c r="L140" s="43"/>
      <c r="M140" s="43"/>
      <c r="N140" s="43"/>
    </row>
    <row r="141" spans="2:14" x14ac:dyDescent="0.35">
      <c r="B141" s="43"/>
      <c r="C141" s="43"/>
      <c r="D141" s="43"/>
      <c r="E141" s="43"/>
      <c r="F141" s="43"/>
      <c r="G141" s="43"/>
      <c r="H141" s="43"/>
      <c r="I141" s="43"/>
      <c r="J141" s="43"/>
      <c r="K141" s="43"/>
      <c r="L141" s="43"/>
      <c r="M141" s="43"/>
      <c r="N141" s="43"/>
    </row>
    <row r="142" spans="2:14" x14ac:dyDescent="0.35">
      <c r="B142" s="43"/>
      <c r="C142" s="43"/>
      <c r="D142" s="43"/>
      <c r="E142" s="43"/>
      <c r="F142" s="43"/>
      <c r="G142" s="43"/>
      <c r="H142" s="43"/>
      <c r="I142" s="43"/>
      <c r="J142" s="43"/>
      <c r="K142" s="43"/>
      <c r="L142" s="43"/>
      <c r="M142" s="43"/>
      <c r="N142" s="43"/>
    </row>
    <row r="143" spans="2:14" x14ac:dyDescent="0.35">
      <c r="B143" s="43"/>
      <c r="C143" s="43"/>
      <c r="D143" s="43"/>
      <c r="E143" s="43"/>
      <c r="F143" s="43"/>
      <c r="G143" s="43"/>
      <c r="H143" s="43"/>
      <c r="I143" s="43"/>
      <c r="J143" s="43"/>
      <c r="K143" s="43"/>
      <c r="L143" s="43"/>
      <c r="M143" s="43"/>
      <c r="N143" s="43"/>
    </row>
    <row r="144" spans="2:14" x14ac:dyDescent="0.35">
      <c r="B144" s="43"/>
      <c r="C144" s="43"/>
      <c r="D144" s="43"/>
      <c r="E144" s="43"/>
      <c r="F144" s="43"/>
      <c r="G144" s="43"/>
      <c r="H144" s="43"/>
      <c r="I144" s="43"/>
      <c r="J144" s="43"/>
      <c r="K144" s="43"/>
      <c r="L144" s="43"/>
      <c r="M144" s="43"/>
      <c r="N144" s="43"/>
    </row>
    <row r="145" spans="2:14" x14ac:dyDescent="0.35">
      <c r="B145" s="43"/>
      <c r="C145" s="43"/>
      <c r="D145" s="43"/>
      <c r="E145" s="43"/>
      <c r="F145" s="43"/>
      <c r="G145" s="43"/>
      <c r="H145" s="43"/>
      <c r="I145" s="43"/>
      <c r="J145" s="43"/>
      <c r="K145" s="43"/>
      <c r="L145" s="43"/>
      <c r="M145" s="43"/>
      <c r="N145" s="43"/>
    </row>
    <row r="146" spans="2:14" x14ac:dyDescent="0.35">
      <c r="B146" s="43"/>
      <c r="C146" s="43"/>
      <c r="D146" s="43"/>
      <c r="E146" s="43"/>
      <c r="F146" s="43"/>
      <c r="G146" s="43"/>
      <c r="H146" s="43"/>
      <c r="I146" s="43"/>
      <c r="J146" s="43"/>
      <c r="K146" s="43"/>
      <c r="L146" s="43"/>
      <c r="M146" s="43"/>
      <c r="N146" s="43"/>
    </row>
    <row r="147" spans="2:14" x14ac:dyDescent="0.35">
      <c r="B147" s="43"/>
      <c r="C147" s="43"/>
      <c r="D147" s="43"/>
      <c r="E147" s="43"/>
      <c r="F147" s="43"/>
      <c r="G147" s="43"/>
      <c r="H147" s="43"/>
      <c r="I147" s="43"/>
      <c r="J147" s="43"/>
      <c r="K147" s="43"/>
      <c r="L147" s="43"/>
      <c r="M147" s="43"/>
      <c r="N147" s="43"/>
    </row>
    <row r="148" spans="2:14" x14ac:dyDescent="0.35">
      <c r="B148" s="43"/>
      <c r="C148" s="43"/>
      <c r="D148" s="43"/>
      <c r="E148" s="43"/>
      <c r="F148" s="43"/>
      <c r="G148" s="43"/>
      <c r="H148" s="43"/>
      <c r="I148" s="43"/>
      <c r="J148" s="43"/>
      <c r="K148" s="43"/>
      <c r="L148" s="43"/>
      <c r="M148" s="43"/>
      <c r="N148" s="43"/>
    </row>
    <row r="149" spans="2:14" x14ac:dyDescent="0.35">
      <c r="B149" s="43"/>
      <c r="C149" s="43"/>
      <c r="D149" s="43"/>
      <c r="E149" s="43"/>
      <c r="F149" s="43"/>
      <c r="G149" s="43"/>
      <c r="H149" s="43"/>
      <c r="I149" s="43"/>
      <c r="J149" s="43"/>
      <c r="K149" s="43"/>
      <c r="L149" s="43"/>
      <c r="M149" s="43"/>
      <c r="N149" s="43"/>
    </row>
    <row r="150" spans="2:14" x14ac:dyDescent="0.35">
      <c r="B150" s="43"/>
      <c r="C150" s="43"/>
      <c r="D150" s="43"/>
      <c r="E150" s="43"/>
      <c r="F150" s="43"/>
      <c r="G150" s="43"/>
      <c r="H150" s="43"/>
      <c r="I150" s="43"/>
      <c r="J150" s="43"/>
      <c r="K150" s="43"/>
      <c r="L150" s="43"/>
      <c r="M150" s="43"/>
      <c r="N150" s="43"/>
    </row>
    <row r="151" spans="2:14" x14ac:dyDescent="0.35">
      <c r="B151" s="43"/>
      <c r="C151" s="43"/>
      <c r="D151" s="43"/>
      <c r="E151" s="43"/>
      <c r="F151" s="43"/>
      <c r="G151" s="43"/>
      <c r="H151" s="43"/>
      <c r="I151" s="43"/>
      <c r="J151" s="43"/>
      <c r="K151" s="43"/>
      <c r="L151" s="43"/>
      <c r="M151" s="43"/>
      <c r="N151" s="43"/>
    </row>
    <row r="152" spans="2:14" x14ac:dyDescent="0.35">
      <c r="B152" s="43"/>
      <c r="C152" s="43"/>
      <c r="D152" s="43"/>
      <c r="E152" s="43"/>
      <c r="F152" s="43"/>
      <c r="G152" s="43"/>
      <c r="H152" s="43"/>
      <c r="I152" s="43"/>
      <c r="J152" s="43"/>
      <c r="K152" s="43"/>
      <c r="L152" s="43"/>
      <c r="M152" s="43"/>
      <c r="N152" s="43"/>
    </row>
    <row r="153" spans="2:14" x14ac:dyDescent="0.35">
      <c r="B153" s="43"/>
      <c r="C153" s="43"/>
      <c r="D153" s="43"/>
      <c r="E153" s="43"/>
      <c r="F153" s="43"/>
      <c r="G153" s="43"/>
      <c r="H153" s="43"/>
      <c r="I153" s="43"/>
      <c r="J153" s="43"/>
      <c r="K153" s="43"/>
      <c r="L153" s="43"/>
      <c r="M153" s="43"/>
      <c r="N153" s="43"/>
    </row>
    <row r="154" spans="2:14" x14ac:dyDescent="0.35">
      <c r="B154" s="43"/>
      <c r="C154" s="43"/>
      <c r="D154" s="43"/>
      <c r="E154" s="43"/>
      <c r="F154" s="43"/>
      <c r="G154" s="43"/>
      <c r="H154" s="43"/>
      <c r="I154" s="43"/>
      <c r="J154" s="43"/>
      <c r="K154" s="43"/>
      <c r="L154" s="43"/>
      <c r="M154" s="43"/>
      <c r="N154" s="43"/>
    </row>
    <row r="155" spans="2:14" x14ac:dyDescent="0.35">
      <c r="B155" s="43"/>
      <c r="C155" s="43"/>
      <c r="D155" s="43"/>
      <c r="E155" s="43"/>
      <c r="F155" s="43"/>
      <c r="G155" s="43"/>
      <c r="H155" s="43"/>
      <c r="I155" s="43"/>
      <c r="J155" s="43"/>
      <c r="K155" s="43"/>
      <c r="L155" s="43"/>
      <c r="M155" s="43"/>
      <c r="N155" s="43"/>
    </row>
    <row r="156" spans="2:14" x14ac:dyDescent="0.35">
      <c r="B156" s="43"/>
      <c r="C156" s="43"/>
      <c r="D156" s="43"/>
      <c r="E156" s="43"/>
      <c r="F156" s="43"/>
      <c r="G156" s="43"/>
      <c r="H156" s="43"/>
      <c r="I156" s="43"/>
      <c r="J156" s="43"/>
      <c r="K156" s="43"/>
      <c r="L156" s="43"/>
      <c r="M156" s="43"/>
      <c r="N156" s="43"/>
    </row>
    <row r="157" spans="2:14" x14ac:dyDescent="0.35">
      <c r="B157" s="43"/>
      <c r="C157" s="43"/>
      <c r="D157" s="43"/>
      <c r="E157" s="43"/>
      <c r="F157" s="43"/>
      <c r="G157" s="43"/>
      <c r="H157" s="43"/>
      <c r="I157" s="43"/>
      <c r="J157" s="43"/>
      <c r="K157" s="43"/>
      <c r="L157" s="43"/>
      <c r="M157" s="43"/>
      <c r="N157" s="43"/>
    </row>
    <row r="158" spans="2:14" x14ac:dyDescent="0.35">
      <c r="B158" s="43"/>
      <c r="C158" s="43"/>
      <c r="D158" s="43"/>
      <c r="E158" s="43"/>
      <c r="F158" s="43"/>
      <c r="G158" s="43"/>
      <c r="H158" s="43"/>
      <c r="I158" s="43"/>
      <c r="J158" s="43"/>
      <c r="K158" s="43"/>
      <c r="L158" s="43"/>
      <c r="M158" s="43"/>
      <c r="N158" s="43"/>
    </row>
    <row r="159" spans="2:14" x14ac:dyDescent="0.35">
      <c r="B159" s="43"/>
      <c r="C159" s="43"/>
      <c r="D159" s="43"/>
      <c r="E159" s="43"/>
      <c r="F159" s="43"/>
      <c r="G159" s="43"/>
      <c r="H159" s="43"/>
      <c r="I159" s="43"/>
      <c r="J159" s="43"/>
      <c r="K159" s="43"/>
      <c r="L159" s="43"/>
      <c r="M159" s="43"/>
      <c r="N159" s="43"/>
    </row>
    <row r="160" spans="2:14" x14ac:dyDescent="0.35">
      <c r="B160" s="43"/>
      <c r="C160" s="43"/>
      <c r="D160" s="43"/>
      <c r="E160" s="43"/>
      <c r="F160" s="43"/>
      <c r="G160" s="43"/>
      <c r="H160" s="43"/>
      <c r="I160" s="43"/>
      <c r="J160" s="43"/>
      <c r="K160" s="43"/>
      <c r="L160" s="43"/>
      <c r="M160" s="43"/>
      <c r="N160" s="43"/>
    </row>
    <row r="161" spans="2:14" x14ac:dyDescent="0.35">
      <c r="B161" s="43"/>
      <c r="C161" s="43"/>
      <c r="D161" s="43"/>
      <c r="E161" s="43"/>
      <c r="F161" s="43"/>
      <c r="G161" s="43"/>
      <c r="H161" s="43"/>
      <c r="I161" s="43"/>
      <c r="J161" s="43"/>
      <c r="K161" s="43"/>
      <c r="L161" s="43"/>
      <c r="M161" s="43"/>
      <c r="N161" s="43"/>
    </row>
    <row r="162" spans="2:14" x14ac:dyDescent="0.35">
      <c r="B162" s="43"/>
      <c r="C162" s="43"/>
      <c r="D162" s="43"/>
      <c r="E162" s="43"/>
      <c r="F162" s="43"/>
      <c r="G162" s="43"/>
      <c r="H162" s="43"/>
      <c r="I162" s="43"/>
      <c r="J162" s="43"/>
      <c r="K162" s="43"/>
      <c r="L162" s="43"/>
      <c r="M162" s="43"/>
      <c r="N162" s="43"/>
    </row>
    <row r="163" spans="2:14" x14ac:dyDescent="0.35">
      <c r="B163" s="43"/>
      <c r="C163" s="43"/>
      <c r="D163" s="43"/>
      <c r="E163" s="43"/>
      <c r="F163" s="43"/>
      <c r="G163" s="43"/>
      <c r="H163" s="43"/>
      <c r="I163" s="43"/>
      <c r="J163" s="43"/>
      <c r="K163" s="43"/>
      <c r="L163" s="43"/>
      <c r="M163" s="43"/>
      <c r="N163" s="43"/>
    </row>
    <row r="164" spans="2:14" x14ac:dyDescent="0.35">
      <c r="B164" s="43"/>
      <c r="C164" s="43"/>
      <c r="D164" s="43"/>
      <c r="E164" s="43"/>
      <c r="F164" s="43"/>
      <c r="G164" s="43"/>
      <c r="H164" s="43"/>
      <c r="I164" s="43"/>
      <c r="J164" s="43"/>
      <c r="K164" s="43"/>
      <c r="L164" s="43"/>
      <c r="M164" s="43"/>
      <c r="N164" s="43"/>
    </row>
    <row r="165" spans="2:14" x14ac:dyDescent="0.35">
      <c r="B165" s="43"/>
      <c r="C165" s="43"/>
      <c r="D165" s="43"/>
      <c r="E165" s="43"/>
      <c r="F165" s="43"/>
      <c r="G165" s="43"/>
      <c r="H165" s="43"/>
      <c r="I165" s="43"/>
      <c r="J165" s="43"/>
      <c r="K165" s="43"/>
      <c r="L165" s="43"/>
      <c r="M165" s="43"/>
      <c r="N165" s="43"/>
    </row>
    <row r="166" spans="2:14" x14ac:dyDescent="0.35">
      <c r="B166" s="43"/>
      <c r="C166" s="43"/>
      <c r="D166" s="43"/>
      <c r="E166" s="43"/>
      <c r="F166" s="43"/>
      <c r="G166" s="43"/>
      <c r="H166" s="43"/>
      <c r="I166" s="43"/>
      <c r="J166" s="43"/>
      <c r="K166" s="43"/>
      <c r="L166" s="43"/>
      <c r="M166" s="43"/>
      <c r="N166" s="43"/>
    </row>
    <row r="167" spans="2:14" x14ac:dyDescent="0.35">
      <c r="B167" s="43"/>
      <c r="C167" s="43"/>
      <c r="D167" s="43"/>
      <c r="E167" s="43"/>
      <c r="F167" s="43"/>
      <c r="G167" s="43"/>
      <c r="H167" s="43"/>
      <c r="I167" s="43"/>
      <c r="J167" s="43"/>
      <c r="K167" s="43"/>
      <c r="L167" s="43"/>
      <c r="M167" s="43"/>
      <c r="N167" s="43"/>
    </row>
    <row r="168" spans="2:14" x14ac:dyDescent="0.35">
      <c r="B168" s="43"/>
      <c r="C168" s="43"/>
      <c r="D168" s="43"/>
      <c r="E168" s="43"/>
      <c r="F168" s="43"/>
      <c r="G168" s="43"/>
      <c r="H168" s="43"/>
      <c r="I168" s="43"/>
      <c r="J168" s="43"/>
      <c r="K168" s="43"/>
      <c r="L168" s="43"/>
      <c r="M168" s="43"/>
      <c r="N168" s="43"/>
    </row>
    <row r="169" spans="2:14" x14ac:dyDescent="0.35">
      <c r="B169" s="43"/>
      <c r="C169" s="43"/>
      <c r="D169" s="43"/>
      <c r="E169" s="43"/>
      <c r="F169" s="43"/>
      <c r="G169" s="43"/>
      <c r="H169" s="43"/>
      <c r="I169" s="43"/>
      <c r="J169" s="43"/>
      <c r="K169" s="43"/>
      <c r="L169" s="43"/>
      <c r="M169" s="43"/>
      <c r="N169" s="43"/>
    </row>
    <row r="170" spans="2:14" x14ac:dyDescent="0.35">
      <c r="B170" s="43"/>
      <c r="C170" s="43"/>
      <c r="D170" s="43"/>
      <c r="E170" s="43"/>
      <c r="F170" s="43"/>
      <c r="G170" s="43"/>
      <c r="H170" s="43"/>
      <c r="I170" s="43"/>
      <c r="J170" s="43"/>
      <c r="K170" s="43"/>
      <c r="L170" s="43"/>
      <c r="M170" s="43"/>
      <c r="N170" s="43"/>
    </row>
    <row r="171" spans="2:14" x14ac:dyDescent="0.35">
      <c r="B171" s="43"/>
      <c r="C171" s="43"/>
      <c r="D171" s="43"/>
      <c r="E171" s="43"/>
      <c r="F171" s="43"/>
      <c r="G171" s="43"/>
      <c r="H171" s="43"/>
      <c r="I171" s="43"/>
      <c r="J171" s="43"/>
      <c r="K171" s="43"/>
      <c r="L171" s="43"/>
      <c r="M171" s="43"/>
      <c r="N171" s="43"/>
    </row>
    <row r="172" spans="2:14" x14ac:dyDescent="0.35">
      <c r="B172" s="43"/>
      <c r="C172" s="43"/>
      <c r="D172" s="43"/>
      <c r="E172" s="43"/>
      <c r="F172" s="43"/>
      <c r="G172" s="43"/>
      <c r="H172" s="43"/>
      <c r="I172" s="43"/>
      <c r="J172" s="43"/>
      <c r="K172" s="43"/>
      <c r="L172" s="43"/>
      <c r="M172" s="43"/>
      <c r="N172" s="43"/>
    </row>
    <row r="173" spans="2:14" x14ac:dyDescent="0.35">
      <c r="B173" s="43"/>
      <c r="C173" s="43"/>
      <c r="D173" s="43"/>
      <c r="E173" s="43"/>
      <c r="F173" s="43"/>
      <c r="G173" s="43"/>
      <c r="H173" s="43"/>
      <c r="I173" s="43"/>
      <c r="J173" s="43"/>
      <c r="K173" s="43"/>
      <c r="L173" s="43"/>
      <c r="M173" s="43"/>
      <c r="N173" s="43"/>
    </row>
    <row r="174" spans="2:14" x14ac:dyDescent="0.35">
      <c r="B174" s="43"/>
      <c r="C174" s="43"/>
      <c r="D174" s="43"/>
      <c r="E174" s="43"/>
      <c r="F174" s="43"/>
      <c r="G174" s="43"/>
      <c r="H174" s="43"/>
      <c r="I174" s="43"/>
      <c r="J174" s="43"/>
      <c r="K174" s="43"/>
      <c r="L174" s="43"/>
      <c r="M174" s="43"/>
      <c r="N174" s="43"/>
    </row>
    <row r="175" spans="2:14" x14ac:dyDescent="0.35">
      <c r="B175" s="43"/>
      <c r="C175" s="43"/>
      <c r="D175" s="43"/>
      <c r="E175" s="43"/>
      <c r="F175" s="43"/>
      <c r="G175" s="43"/>
      <c r="H175" s="43"/>
      <c r="I175" s="43"/>
      <c r="J175" s="43"/>
      <c r="K175" s="43"/>
      <c r="L175" s="43"/>
      <c r="M175" s="43"/>
      <c r="N175" s="43"/>
    </row>
    <row r="176" spans="2:14" x14ac:dyDescent="0.35">
      <c r="B176" s="43"/>
      <c r="C176" s="43"/>
      <c r="D176" s="43"/>
      <c r="E176" s="43"/>
      <c r="F176" s="43"/>
      <c r="G176" s="43"/>
      <c r="H176" s="43"/>
      <c r="I176" s="43"/>
      <c r="J176" s="43"/>
      <c r="K176" s="43"/>
      <c r="L176" s="43"/>
      <c r="M176" s="43"/>
      <c r="N176" s="43"/>
    </row>
    <row r="177" spans="2:14" x14ac:dyDescent="0.35">
      <c r="B177" s="43"/>
      <c r="C177" s="43"/>
      <c r="D177" s="43"/>
      <c r="E177" s="43"/>
      <c r="F177" s="43"/>
      <c r="G177" s="43"/>
      <c r="H177" s="43"/>
      <c r="I177" s="43"/>
      <c r="J177" s="43"/>
      <c r="K177" s="43"/>
      <c r="L177" s="43"/>
      <c r="M177" s="43"/>
      <c r="N177" s="43"/>
    </row>
    <row r="178" spans="2:14" x14ac:dyDescent="0.35">
      <c r="B178" s="43"/>
      <c r="C178" s="43"/>
      <c r="D178" s="43"/>
      <c r="E178" s="43"/>
      <c r="F178" s="43"/>
      <c r="G178" s="43"/>
      <c r="H178" s="43"/>
      <c r="I178" s="43"/>
      <c r="J178" s="43"/>
      <c r="K178" s="43"/>
      <c r="L178" s="43"/>
      <c r="M178" s="43"/>
      <c r="N178" s="43"/>
    </row>
    <row r="179" spans="2:14" x14ac:dyDescent="0.35">
      <c r="B179" s="43"/>
      <c r="C179" s="43"/>
      <c r="D179" s="43"/>
      <c r="E179" s="43"/>
      <c r="F179" s="43"/>
      <c r="G179" s="43"/>
      <c r="H179" s="43"/>
      <c r="I179" s="43"/>
      <c r="J179" s="43"/>
      <c r="K179" s="43"/>
      <c r="L179" s="43"/>
      <c r="M179" s="43"/>
      <c r="N179" s="43"/>
    </row>
    <row r="180" spans="2:14" x14ac:dyDescent="0.35">
      <c r="B180" s="43"/>
      <c r="C180" s="43"/>
      <c r="D180" s="43"/>
      <c r="E180" s="43"/>
      <c r="F180" s="43"/>
      <c r="G180" s="43"/>
      <c r="H180" s="43"/>
      <c r="I180" s="43"/>
      <c r="J180" s="43"/>
      <c r="K180" s="43"/>
      <c r="L180" s="43"/>
      <c r="M180" s="43"/>
      <c r="N180" s="43"/>
    </row>
    <row r="181" spans="2:14" x14ac:dyDescent="0.35">
      <c r="B181" s="43"/>
      <c r="C181" s="43"/>
      <c r="D181" s="43"/>
      <c r="E181" s="43"/>
      <c r="F181" s="43"/>
      <c r="G181" s="43"/>
      <c r="H181" s="43"/>
      <c r="I181" s="43"/>
      <c r="J181" s="43"/>
      <c r="K181" s="43"/>
      <c r="L181" s="43"/>
      <c r="M181" s="43"/>
      <c r="N181" s="43"/>
    </row>
    <row r="182" spans="2:14" x14ac:dyDescent="0.35">
      <c r="B182" s="43"/>
      <c r="C182" s="43"/>
      <c r="D182" s="43"/>
      <c r="E182" s="43"/>
      <c r="F182" s="43"/>
      <c r="G182" s="43"/>
      <c r="H182" s="43"/>
      <c r="I182" s="43"/>
      <c r="J182" s="43"/>
      <c r="K182" s="43"/>
      <c r="L182" s="43"/>
      <c r="M182" s="43"/>
      <c r="N182" s="43"/>
    </row>
    <row r="183" spans="2:14" x14ac:dyDescent="0.35">
      <c r="B183" s="43"/>
      <c r="C183" s="43"/>
      <c r="D183" s="43"/>
      <c r="E183" s="43"/>
      <c r="F183" s="43"/>
      <c r="G183" s="43"/>
      <c r="H183" s="43"/>
      <c r="I183" s="43"/>
      <c r="J183" s="43"/>
      <c r="K183" s="43"/>
      <c r="L183" s="43"/>
      <c r="M183" s="43"/>
      <c r="N183" s="43"/>
    </row>
    <row r="184" spans="2:14" x14ac:dyDescent="0.35">
      <c r="B184" s="43"/>
      <c r="C184" s="43"/>
      <c r="D184" s="43"/>
      <c r="E184" s="43"/>
      <c r="F184" s="43"/>
      <c r="G184" s="43"/>
      <c r="H184" s="43"/>
      <c r="I184" s="43"/>
      <c r="J184" s="43"/>
      <c r="K184" s="43"/>
      <c r="L184" s="43"/>
      <c r="M184" s="43"/>
      <c r="N184" s="43"/>
    </row>
    <row r="185" spans="2:14" x14ac:dyDescent="0.35">
      <c r="B185" s="43"/>
      <c r="C185" s="43"/>
      <c r="D185" s="43"/>
      <c r="E185" s="43"/>
      <c r="F185" s="43"/>
      <c r="G185" s="43"/>
      <c r="H185" s="43"/>
      <c r="I185" s="43"/>
      <c r="J185" s="43"/>
      <c r="K185" s="43"/>
      <c r="L185" s="43"/>
      <c r="M185" s="43"/>
      <c r="N185" s="43"/>
    </row>
    <row r="186" spans="2:14" x14ac:dyDescent="0.35">
      <c r="B186" s="43"/>
      <c r="C186" s="43"/>
      <c r="D186" s="43"/>
      <c r="E186" s="43"/>
      <c r="F186" s="43"/>
      <c r="G186" s="43"/>
      <c r="H186" s="43"/>
      <c r="I186" s="43"/>
      <c r="J186" s="43"/>
      <c r="K186" s="43"/>
      <c r="L186" s="43"/>
      <c r="M186" s="43"/>
      <c r="N186" s="43"/>
    </row>
    <row r="187" spans="2:14" x14ac:dyDescent="0.35">
      <c r="B187" s="43"/>
      <c r="C187" s="43"/>
      <c r="D187" s="43"/>
      <c r="E187" s="43"/>
      <c r="F187" s="43"/>
      <c r="G187" s="43"/>
      <c r="H187" s="43"/>
      <c r="I187" s="43"/>
      <c r="J187" s="43"/>
      <c r="K187" s="43"/>
      <c r="L187" s="43"/>
      <c r="M187" s="43"/>
      <c r="N187" s="43"/>
    </row>
    <row r="188" spans="2:14" x14ac:dyDescent="0.35">
      <c r="B188" s="43"/>
      <c r="C188" s="43"/>
      <c r="D188" s="43"/>
      <c r="E188" s="43"/>
      <c r="F188" s="43"/>
      <c r="G188" s="43"/>
      <c r="H188" s="43"/>
      <c r="I188" s="43"/>
      <c r="J188" s="43"/>
      <c r="K188" s="43"/>
      <c r="L188" s="43"/>
      <c r="M188" s="43"/>
      <c r="N188" s="43"/>
    </row>
    <row r="189" spans="2:14" x14ac:dyDescent="0.35">
      <c r="B189" s="43"/>
      <c r="C189" s="43"/>
      <c r="D189" s="43"/>
      <c r="E189" s="43"/>
      <c r="F189" s="43"/>
      <c r="G189" s="43"/>
      <c r="H189" s="43"/>
      <c r="I189" s="43"/>
      <c r="J189" s="43"/>
      <c r="K189" s="43"/>
      <c r="L189" s="43"/>
      <c r="M189" s="43"/>
      <c r="N189" s="43"/>
    </row>
    <row r="190" spans="2:14" x14ac:dyDescent="0.35">
      <c r="B190" s="43"/>
      <c r="C190" s="43"/>
      <c r="D190" s="43"/>
      <c r="E190" s="43"/>
      <c r="F190" s="43"/>
      <c r="G190" s="43"/>
      <c r="H190" s="43"/>
      <c r="I190" s="43"/>
      <c r="J190" s="43"/>
      <c r="K190" s="43"/>
      <c r="L190" s="43"/>
      <c r="M190" s="43"/>
      <c r="N190" s="43"/>
    </row>
    <row r="191" spans="2:14" x14ac:dyDescent="0.35">
      <c r="B191" s="43"/>
      <c r="C191" s="43"/>
      <c r="D191" s="43"/>
      <c r="E191" s="43"/>
      <c r="F191" s="43"/>
      <c r="G191" s="43"/>
      <c r="H191" s="43"/>
      <c r="I191" s="43"/>
      <c r="J191" s="43"/>
      <c r="K191" s="43"/>
      <c r="L191" s="43"/>
      <c r="M191" s="43"/>
      <c r="N191" s="43"/>
    </row>
    <row r="192" spans="2:14" x14ac:dyDescent="0.35">
      <c r="B192" s="43"/>
      <c r="C192" s="43"/>
      <c r="D192" s="43"/>
      <c r="E192" s="43"/>
      <c r="F192" s="43"/>
      <c r="G192" s="43"/>
      <c r="H192" s="43"/>
      <c r="I192" s="43"/>
      <c r="J192" s="43"/>
      <c r="K192" s="43"/>
      <c r="L192" s="43"/>
      <c r="M192" s="43"/>
      <c r="N192" s="43"/>
    </row>
    <row r="193" spans="2:14" x14ac:dyDescent="0.35">
      <c r="B193" s="43"/>
      <c r="C193" s="43"/>
      <c r="D193" s="43"/>
      <c r="E193" s="43"/>
      <c r="F193" s="43"/>
      <c r="G193" s="43"/>
      <c r="H193" s="43"/>
      <c r="I193" s="43"/>
      <c r="J193" s="43"/>
      <c r="K193" s="43"/>
      <c r="L193" s="43"/>
      <c r="M193" s="43"/>
      <c r="N193" s="43"/>
    </row>
    <row r="194" spans="2:14" x14ac:dyDescent="0.35">
      <c r="B194" s="43"/>
      <c r="C194" s="43"/>
      <c r="D194" s="43"/>
      <c r="E194" s="43"/>
      <c r="F194" s="43"/>
      <c r="G194" s="43"/>
      <c r="H194" s="43"/>
      <c r="I194" s="43"/>
      <c r="J194" s="43"/>
      <c r="K194" s="43"/>
      <c r="L194" s="43"/>
      <c r="M194" s="43"/>
      <c r="N194" s="43"/>
    </row>
    <row r="195" spans="2:14" x14ac:dyDescent="0.35">
      <c r="B195" s="43"/>
      <c r="C195" s="43"/>
      <c r="D195" s="43"/>
      <c r="E195" s="43"/>
      <c r="F195" s="43"/>
      <c r="G195" s="43"/>
      <c r="H195" s="43"/>
      <c r="I195" s="43"/>
      <c r="J195" s="43"/>
      <c r="K195" s="43"/>
      <c r="L195" s="43"/>
      <c r="M195" s="43"/>
      <c r="N195" s="43"/>
    </row>
    <row r="196" spans="2:14" x14ac:dyDescent="0.35">
      <c r="B196" s="43"/>
      <c r="C196" s="43"/>
      <c r="D196" s="43"/>
      <c r="E196" s="43"/>
      <c r="F196" s="43"/>
      <c r="G196" s="43"/>
      <c r="H196" s="43"/>
      <c r="I196" s="43"/>
      <c r="J196" s="43"/>
      <c r="K196" s="43"/>
      <c r="L196" s="43"/>
      <c r="M196" s="43"/>
      <c r="N196" s="43"/>
    </row>
    <row r="197" spans="2:14" x14ac:dyDescent="0.35">
      <c r="B197" s="43"/>
      <c r="C197" s="43"/>
      <c r="D197" s="43"/>
      <c r="E197" s="43"/>
      <c r="F197" s="43"/>
      <c r="G197" s="43"/>
      <c r="H197" s="43"/>
      <c r="I197" s="43"/>
      <c r="J197" s="43"/>
      <c r="K197" s="43"/>
      <c r="L197" s="43"/>
      <c r="M197" s="43"/>
      <c r="N197" s="43"/>
    </row>
    <row r="198" spans="2:14" x14ac:dyDescent="0.35">
      <c r="B198" s="43"/>
      <c r="C198" s="43"/>
      <c r="D198" s="43"/>
      <c r="E198" s="43"/>
      <c r="F198" s="43"/>
      <c r="G198" s="43"/>
      <c r="H198" s="43"/>
      <c r="I198" s="43"/>
      <c r="J198" s="43"/>
      <c r="K198" s="43"/>
      <c r="L198" s="43"/>
      <c r="M198" s="43"/>
      <c r="N198" s="43"/>
    </row>
    <row r="199" spans="2:14" x14ac:dyDescent="0.35">
      <c r="B199" s="43"/>
      <c r="C199" s="43"/>
      <c r="D199" s="43"/>
      <c r="E199" s="43"/>
      <c r="F199" s="43"/>
      <c r="G199" s="43"/>
      <c r="H199" s="43"/>
      <c r="I199" s="43"/>
      <c r="J199" s="43"/>
      <c r="K199" s="43"/>
      <c r="L199" s="43"/>
      <c r="M199" s="43"/>
      <c r="N199" s="43"/>
    </row>
    <row r="200" spans="2:14" x14ac:dyDescent="0.35">
      <c r="B200" s="43"/>
      <c r="C200" s="43"/>
      <c r="D200" s="43"/>
      <c r="E200" s="43"/>
      <c r="F200" s="43"/>
      <c r="G200" s="43"/>
      <c r="H200" s="43"/>
      <c r="I200" s="43"/>
      <c r="J200" s="43"/>
      <c r="K200" s="43"/>
      <c r="L200" s="43"/>
      <c r="M200" s="43"/>
      <c r="N200" s="43"/>
    </row>
    <row r="201" spans="2:14" x14ac:dyDescent="0.35">
      <c r="B201" s="43"/>
      <c r="C201" s="43"/>
      <c r="D201" s="43"/>
      <c r="E201" s="43"/>
      <c r="F201" s="43"/>
      <c r="G201" s="43"/>
      <c r="H201" s="43"/>
      <c r="I201" s="43"/>
      <c r="J201" s="43"/>
      <c r="K201" s="43"/>
      <c r="L201" s="43"/>
      <c r="M201" s="43"/>
      <c r="N201" s="43"/>
    </row>
    <row r="202" spans="2:14" x14ac:dyDescent="0.35">
      <c r="B202" s="43"/>
      <c r="C202" s="43"/>
      <c r="D202" s="43"/>
      <c r="E202" s="43"/>
      <c r="F202" s="43"/>
      <c r="G202" s="43"/>
      <c r="H202" s="43"/>
      <c r="I202" s="43"/>
      <c r="J202" s="43"/>
      <c r="K202" s="43"/>
      <c r="L202" s="43"/>
      <c r="M202" s="43"/>
      <c r="N202" s="43"/>
    </row>
    <row r="203" spans="2:14" x14ac:dyDescent="0.35">
      <c r="B203" s="43"/>
      <c r="C203" s="43"/>
      <c r="D203" s="43"/>
      <c r="E203" s="43"/>
      <c r="F203" s="43"/>
      <c r="G203" s="43"/>
      <c r="H203" s="43"/>
      <c r="I203" s="43"/>
      <c r="J203" s="43"/>
      <c r="K203" s="43"/>
      <c r="L203" s="43"/>
      <c r="M203" s="43"/>
      <c r="N203" s="43"/>
    </row>
    <row r="204" spans="2:14" x14ac:dyDescent="0.35">
      <c r="B204" s="43"/>
      <c r="C204" s="43"/>
      <c r="D204" s="43"/>
      <c r="E204" s="43"/>
      <c r="F204" s="43"/>
      <c r="G204" s="43"/>
      <c r="H204" s="43"/>
      <c r="I204" s="43"/>
      <c r="J204" s="43"/>
      <c r="K204" s="43"/>
      <c r="L204" s="43"/>
      <c r="M204" s="43"/>
      <c r="N204" s="43"/>
    </row>
    <row r="205" spans="2:14" x14ac:dyDescent="0.35">
      <c r="B205" s="43"/>
      <c r="C205" s="43"/>
      <c r="D205" s="43"/>
      <c r="E205" s="43"/>
      <c r="F205" s="43"/>
      <c r="G205" s="43"/>
      <c r="H205" s="43"/>
      <c r="I205" s="43"/>
      <c r="J205" s="43"/>
      <c r="K205" s="43"/>
      <c r="L205" s="43"/>
      <c r="M205" s="43"/>
      <c r="N205" s="43"/>
    </row>
    <row r="206" spans="2:14" x14ac:dyDescent="0.35">
      <c r="B206" s="43"/>
      <c r="C206" s="43"/>
      <c r="D206" s="43"/>
      <c r="E206" s="43"/>
      <c r="F206" s="43"/>
      <c r="G206" s="43"/>
      <c r="H206" s="43"/>
      <c r="I206" s="43"/>
      <c r="J206" s="43"/>
      <c r="K206" s="43"/>
      <c r="L206" s="43"/>
      <c r="M206" s="43"/>
      <c r="N206" s="43"/>
    </row>
    <row r="207" spans="2:14" x14ac:dyDescent="0.35">
      <c r="B207" s="43"/>
      <c r="C207" s="43"/>
      <c r="D207" s="43"/>
      <c r="E207" s="43"/>
      <c r="F207" s="43"/>
      <c r="G207" s="43"/>
      <c r="H207" s="43"/>
      <c r="I207" s="43"/>
      <c r="J207" s="43"/>
      <c r="K207" s="43"/>
      <c r="L207" s="43"/>
      <c r="M207" s="43"/>
      <c r="N207" s="43"/>
    </row>
    <row r="208" spans="2:14" x14ac:dyDescent="0.35">
      <c r="B208" s="43"/>
      <c r="C208" s="43"/>
      <c r="D208" s="43"/>
      <c r="E208" s="43"/>
      <c r="F208" s="43"/>
      <c r="G208" s="43"/>
      <c r="H208" s="43"/>
      <c r="I208" s="43"/>
      <c r="J208" s="43"/>
      <c r="K208" s="43"/>
      <c r="L208" s="43"/>
      <c r="M208" s="43"/>
      <c r="N208" s="43"/>
    </row>
    <row r="209" spans="2:14" x14ac:dyDescent="0.35">
      <c r="B209" s="43"/>
      <c r="C209" s="43"/>
      <c r="D209" s="43"/>
      <c r="E209" s="43"/>
      <c r="F209" s="43"/>
      <c r="G209" s="43"/>
      <c r="H209" s="43"/>
      <c r="I209" s="43"/>
      <c r="J209" s="43"/>
      <c r="K209" s="43"/>
      <c r="L209" s="43"/>
      <c r="M209" s="43"/>
      <c r="N209" s="43"/>
    </row>
    <row r="210" spans="2:14" x14ac:dyDescent="0.35">
      <c r="B210" s="43"/>
      <c r="C210" s="43"/>
      <c r="D210" s="43"/>
      <c r="E210" s="43"/>
      <c r="F210" s="43"/>
      <c r="G210" s="43"/>
      <c r="H210" s="43"/>
      <c r="I210" s="43"/>
      <c r="J210" s="43"/>
      <c r="K210" s="43"/>
      <c r="L210" s="43"/>
      <c r="M210" s="43"/>
      <c r="N210" s="43"/>
    </row>
    <row r="211" spans="2:14" x14ac:dyDescent="0.35">
      <c r="B211" s="43"/>
      <c r="C211" s="43"/>
      <c r="D211" s="43"/>
      <c r="E211" s="43"/>
      <c r="F211" s="43"/>
      <c r="G211" s="43"/>
      <c r="H211" s="43"/>
      <c r="I211" s="43"/>
      <c r="J211" s="43"/>
      <c r="K211" s="43"/>
      <c r="L211" s="43"/>
      <c r="M211" s="43"/>
      <c r="N211" s="43"/>
    </row>
    <row r="212" spans="2:14" x14ac:dyDescent="0.35">
      <c r="B212" s="43"/>
      <c r="C212" s="43"/>
      <c r="D212" s="43"/>
      <c r="E212" s="43"/>
      <c r="F212" s="43"/>
      <c r="G212" s="43"/>
      <c r="H212" s="43"/>
      <c r="I212" s="43"/>
      <c r="J212" s="43"/>
      <c r="K212" s="43"/>
      <c r="L212" s="43"/>
      <c r="M212" s="43"/>
      <c r="N212" s="43"/>
    </row>
    <row r="213" spans="2:14" x14ac:dyDescent="0.35">
      <c r="B213" s="43"/>
      <c r="C213" s="43"/>
      <c r="D213" s="43"/>
      <c r="E213" s="43"/>
      <c r="F213" s="43"/>
      <c r="G213" s="43"/>
      <c r="H213" s="43"/>
      <c r="I213" s="43"/>
      <c r="J213" s="43"/>
      <c r="K213" s="43"/>
      <c r="L213" s="43"/>
      <c r="M213" s="43"/>
      <c r="N213" s="43"/>
    </row>
    <row r="214" spans="2:14" x14ac:dyDescent="0.35">
      <c r="B214" s="43"/>
      <c r="C214" s="43"/>
      <c r="D214" s="43"/>
      <c r="E214" s="43"/>
      <c r="F214" s="43"/>
      <c r="G214" s="43"/>
      <c r="H214" s="43"/>
      <c r="I214" s="43"/>
      <c r="J214" s="43"/>
      <c r="K214" s="43"/>
      <c r="L214" s="43"/>
      <c r="M214" s="43"/>
      <c r="N214" s="43"/>
    </row>
    <row r="215" spans="2:14" x14ac:dyDescent="0.35">
      <c r="B215" s="43"/>
      <c r="C215" s="43"/>
      <c r="D215" s="43"/>
      <c r="E215" s="43"/>
      <c r="F215" s="43"/>
      <c r="G215" s="43"/>
      <c r="H215" s="43"/>
      <c r="I215" s="43"/>
      <c r="J215" s="43"/>
      <c r="K215" s="43"/>
      <c r="L215" s="43"/>
      <c r="M215" s="43"/>
      <c r="N215" s="43"/>
    </row>
    <row r="216" spans="2:14" x14ac:dyDescent="0.35">
      <c r="B216" s="43"/>
      <c r="C216" s="43"/>
      <c r="D216" s="43"/>
      <c r="E216" s="43"/>
      <c r="F216" s="43"/>
      <c r="G216" s="43"/>
      <c r="H216" s="43"/>
      <c r="I216" s="43"/>
      <c r="J216" s="43"/>
      <c r="K216" s="43"/>
      <c r="L216" s="43"/>
      <c r="M216" s="43"/>
      <c r="N216" s="43"/>
    </row>
    <row r="217" spans="2:14" x14ac:dyDescent="0.35">
      <c r="B217" s="43"/>
      <c r="C217" s="43"/>
      <c r="D217" s="43"/>
      <c r="E217" s="43"/>
      <c r="F217" s="43"/>
      <c r="G217" s="43"/>
      <c r="H217" s="43"/>
      <c r="I217" s="43"/>
      <c r="J217" s="43"/>
      <c r="K217" s="43"/>
      <c r="L217" s="43"/>
      <c r="M217" s="43"/>
      <c r="N217" s="43"/>
    </row>
    <row r="218" spans="2:14" x14ac:dyDescent="0.35">
      <c r="B218" s="43"/>
      <c r="C218" s="43"/>
      <c r="D218" s="43"/>
      <c r="E218" s="43"/>
      <c r="F218" s="43"/>
      <c r="G218" s="43"/>
      <c r="H218" s="43"/>
      <c r="I218" s="43"/>
      <c r="J218" s="43"/>
      <c r="K218" s="43"/>
      <c r="L218" s="43"/>
      <c r="M218" s="43"/>
      <c r="N218" s="43"/>
    </row>
    <row r="219" spans="2:14" x14ac:dyDescent="0.35">
      <c r="B219" s="43"/>
      <c r="C219" s="43"/>
      <c r="D219" s="43"/>
      <c r="E219" s="43"/>
      <c r="F219" s="43"/>
      <c r="G219" s="43"/>
      <c r="H219" s="43"/>
      <c r="I219" s="43"/>
      <c r="J219" s="43"/>
      <c r="K219" s="43"/>
      <c r="L219" s="43"/>
      <c r="M219" s="43"/>
      <c r="N219" s="43"/>
    </row>
    <row r="220" spans="2:14" x14ac:dyDescent="0.35">
      <c r="B220" s="43"/>
      <c r="C220" s="43"/>
      <c r="D220" s="43"/>
      <c r="E220" s="43"/>
      <c r="F220" s="43"/>
      <c r="G220" s="43"/>
      <c r="H220" s="43"/>
      <c r="I220" s="43"/>
      <c r="J220" s="43"/>
      <c r="K220" s="43"/>
      <c r="L220" s="43"/>
      <c r="M220" s="43"/>
      <c r="N220" s="43"/>
    </row>
    <row r="221" spans="2:14" x14ac:dyDescent="0.35">
      <c r="B221" s="43"/>
      <c r="C221" s="43"/>
      <c r="D221" s="43"/>
      <c r="E221" s="43"/>
      <c r="F221" s="43"/>
      <c r="G221" s="43"/>
      <c r="H221" s="43"/>
      <c r="I221" s="43"/>
      <c r="J221" s="43"/>
      <c r="K221" s="43"/>
      <c r="L221" s="43"/>
      <c r="M221" s="43"/>
      <c r="N221" s="43"/>
    </row>
    <row r="222" spans="2:14" x14ac:dyDescent="0.35">
      <c r="B222" s="43"/>
      <c r="C222" s="43"/>
      <c r="D222" s="43"/>
      <c r="E222" s="43"/>
      <c r="F222" s="43"/>
      <c r="G222" s="43"/>
      <c r="H222" s="43"/>
      <c r="I222" s="43"/>
      <c r="J222" s="43"/>
      <c r="K222" s="43"/>
      <c r="L222" s="43"/>
      <c r="M222" s="43"/>
      <c r="N222" s="43"/>
    </row>
    <row r="223" spans="2:14" x14ac:dyDescent="0.35">
      <c r="B223" s="43"/>
      <c r="C223" s="43"/>
      <c r="D223" s="43"/>
      <c r="E223" s="43"/>
      <c r="F223" s="43"/>
      <c r="G223" s="43"/>
      <c r="H223" s="43"/>
      <c r="I223" s="43"/>
      <c r="J223" s="43"/>
      <c r="K223" s="43"/>
      <c r="L223" s="43"/>
      <c r="M223" s="43"/>
      <c r="N223" s="43"/>
    </row>
    <row r="224" spans="2:14" x14ac:dyDescent="0.35">
      <c r="B224" s="43"/>
      <c r="C224" s="43"/>
      <c r="D224" s="43"/>
      <c r="E224" s="43"/>
      <c r="F224" s="43"/>
      <c r="G224" s="43"/>
      <c r="H224" s="43"/>
      <c r="I224" s="43"/>
      <c r="J224" s="43"/>
      <c r="K224" s="43"/>
      <c r="L224" s="43"/>
      <c r="M224" s="43"/>
      <c r="N224" s="43"/>
    </row>
    <row r="225" spans="2:14" x14ac:dyDescent="0.35">
      <c r="B225" s="43"/>
      <c r="C225" s="43"/>
      <c r="D225" s="43"/>
      <c r="E225" s="43"/>
      <c r="F225" s="43"/>
      <c r="G225" s="43"/>
      <c r="H225" s="43"/>
      <c r="I225" s="43"/>
      <c r="J225" s="43"/>
      <c r="K225" s="43"/>
      <c r="L225" s="43"/>
      <c r="M225" s="43"/>
      <c r="N225" s="43"/>
    </row>
    <row r="226" spans="2:14" x14ac:dyDescent="0.35">
      <c r="B226" s="43"/>
      <c r="C226" s="43"/>
      <c r="D226" s="43"/>
      <c r="E226" s="43"/>
      <c r="F226" s="43"/>
      <c r="G226" s="43"/>
      <c r="H226" s="43"/>
      <c r="I226" s="43"/>
      <c r="J226" s="43"/>
      <c r="K226" s="43"/>
      <c r="L226" s="43"/>
      <c r="M226" s="43"/>
      <c r="N226" s="43"/>
    </row>
    <row r="227" spans="2:14" x14ac:dyDescent="0.35">
      <c r="B227" s="43"/>
      <c r="C227" s="43"/>
      <c r="D227" s="43"/>
      <c r="E227" s="43"/>
      <c r="F227" s="43"/>
      <c r="G227" s="43"/>
      <c r="H227" s="43"/>
      <c r="I227" s="43"/>
      <c r="J227" s="43"/>
      <c r="K227" s="43"/>
      <c r="L227" s="43"/>
      <c r="M227" s="43"/>
      <c r="N227" s="43"/>
    </row>
    <row r="228" spans="2:14" x14ac:dyDescent="0.35">
      <c r="B228" s="43"/>
      <c r="C228" s="43"/>
      <c r="D228" s="43"/>
      <c r="E228" s="43"/>
      <c r="F228" s="43"/>
      <c r="G228" s="43"/>
      <c r="H228" s="43"/>
      <c r="I228" s="43"/>
      <c r="J228" s="43"/>
      <c r="K228" s="43"/>
      <c r="L228" s="43"/>
      <c r="M228" s="43"/>
      <c r="N228" s="43"/>
    </row>
    <row r="229" spans="2:14" x14ac:dyDescent="0.35">
      <c r="B229" s="43"/>
      <c r="C229" s="43"/>
      <c r="D229" s="43"/>
      <c r="E229" s="43"/>
      <c r="F229" s="43"/>
      <c r="G229" s="43"/>
      <c r="H229" s="43"/>
      <c r="I229" s="43"/>
      <c r="J229" s="43"/>
      <c r="K229" s="43"/>
      <c r="L229" s="43"/>
      <c r="M229" s="43"/>
      <c r="N229" s="43"/>
    </row>
    <row r="230" spans="2:14" x14ac:dyDescent="0.35">
      <c r="B230" s="43"/>
      <c r="C230" s="43"/>
      <c r="D230" s="43"/>
      <c r="E230" s="43"/>
      <c r="F230" s="43"/>
      <c r="G230" s="43"/>
      <c r="H230" s="43"/>
      <c r="I230" s="43"/>
      <c r="J230" s="43"/>
      <c r="K230" s="43"/>
      <c r="L230" s="43"/>
      <c r="M230" s="43"/>
      <c r="N230" s="43"/>
    </row>
    <row r="231" spans="2:14" x14ac:dyDescent="0.35">
      <c r="B231" s="43"/>
      <c r="C231" s="43"/>
      <c r="D231" s="43"/>
      <c r="E231" s="43"/>
      <c r="F231" s="43"/>
      <c r="G231" s="43"/>
      <c r="H231" s="43"/>
      <c r="I231" s="43"/>
      <c r="J231" s="43"/>
      <c r="K231" s="43"/>
      <c r="L231" s="43"/>
      <c r="M231" s="43"/>
      <c r="N231" s="43"/>
    </row>
    <row r="232" spans="2:14" x14ac:dyDescent="0.35">
      <c r="B232" s="43"/>
      <c r="C232" s="43"/>
      <c r="D232" s="43"/>
      <c r="E232" s="43"/>
      <c r="F232" s="43"/>
      <c r="G232" s="43"/>
      <c r="H232" s="43"/>
      <c r="I232" s="43"/>
      <c r="J232" s="43"/>
      <c r="K232" s="43"/>
      <c r="L232" s="43"/>
      <c r="M232" s="43"/>
      <c r="N232" s="43"/>
    </row>
    <row r="233" spans="2:14" x14ac:dyDescent="0.35">
      <c r="B233" s="43"/>
      <c r="C233" s="43"/>
      <c r="D233" s="43"/>
      <c r="E233" s="43"/>
      <c r="F233" s="43"/>
      <c r="G233" s="43"/>
      <c r="H233" s="43"/>
      <c r="I233" s="43"/>
      <c r="J233" s="43"/>
      <c r="K233" s="43"/>
      <c r="L233" s="43"/>
      <c r="M233" s="43"/>
      <c r="N233" s="43"/>
    </row>
    <row r="234" spans="2:14" x14ac:dyDescent="0.35">
      <c r="B234" s="43"/>
      <c r="C234" s="43"/>
      <c r="D234" s="43"/>
      <c r="E234" s="43"/>
      <c r="F234" s="43"/>
      <c r="G234" s="43"/>
      <c r="H234" s="43"/>
      <c r="I234" s="43"/>
      <c r="J234" s="43"/>
      <c r="K234" s="43"/>
      <c r="L234" s="43"/>
      <c r="M234" s="43"/>
      <c r="N234" s="43"/>
    </row>
    <row r="235" spans="2:14" x14ac:dyDescent="0.35">
      <c r="B235" s="43"/>
      <c r="C235" s="43"/>
      <c r="D235" s="43"/>
      <c r="E235" s="43"/>
      <c r="F235" s="43"/>
      <c r="G235" s="43"/>
      <c r="H235" s="43"/>
      <c r="I235" s="43"/>
      <c r="J235" s="43"/>
      <c r="K235" s="43"/>
      <c r="L235" s="43"/>
      <c r="M235" s="43"/>
      <c r="N235" s="43"/>
    </row>
    <row r="236" spans="2:14" x14ac:dyDescent="0.35">
      <c r="B236" s="43"/>
      <c r="C236" s="43"/>
      <c r="D236" s="43"/>
      <c r="E236" s="43"/>
      <c r="F236" s="43"/>
      <c r="G236" s="43"/>
      <c r="H236" s="43"/>
      <c r="I236" s="43"/>
      <c r="J236" s="43"/>
      <c r="K236" s="43"/>
      <c r="L236" s="43"/>
      <c r="M236" s="43"/>
      <c r="N236" s="43"/>
    </row>
    <row r="237" spans="2:14" x14ac:dyDescent="0.35">
      <c r="B237" s="43"/>
      <c r="C237" s="43"/>
      <c r="D237" s="43"/>
      <c r="E237" s="43"/>
      <c r="F237" s="43"/>
      <c r="G237" s="43"/>
      <c r="H237" s="43"/>
      <c r="I237" s="43"/>
      <c r="J237" s="43"/>
      <c r="K237" s="43"/>
      <c r="L237" s="43"/>
      <c r="M237" s="43"/>
      <c r="N237" s="43"/>
    </row>
    <row r="238" spans="2:14" x14ac:dyDescent="0.35">
      <c r="B238" s="43"/>
      <c r="C238" s="43"/>
      <c r="D238" s="43"/>
      <c r="E238" s="43"/>
      <c r="F238" s="43"/>
      <c r="G238" s="43"/>
      <c r="H238" s="43"/>
      <c r="I238" s="43"/>
      <c r="J238" s="43"/>
      <c r="K238" s="43"/>
      <c r="L238" s="43"/>
      <c r="M238" s="43"/>
      <c r="N238" s="43"/>
    </row>
    <row r="239" spans="2:14" x14ac:dyDescent="0.35">
      <c r="B239" s="43"/>
      <c r="C239" s="43"/>
      <c r="D239" s="43"/>
      <c r="E239" s="43"/>
      <c r="F239" s="43"/>
      <c r="G239" s="43"/>
      <c r="H239" s="43"/>
      <c r="I239" s="43"/>
      <c r="J239" s="43"/>
      <c r="K239" s="43"/>
      <c r="L239" s="43"/>
      <c r="M239" s="43"/>
      <c r="N239" s="43"/>
    </row>
    <row r="240" spans="2:14" x14ac:dyDescent="0.35">
      <c r="B240" s="43"/>
      <c r="C240" s="43"/>
      <c r="D240" s="43"/>
      <c r="E240" s="43"/>
      <c r="F240" s="43"/>
      <c r="G240" s="43"/>
      <c r="H240" s="43"/>
      <c r="I240" s="43"/>
      <c r="J240" s="43"/>
      <c r="K240" s="43"/>
      <c r="L240" s="43"/>
      <c r="M240" s="43"/>
      <c r="N240" s="43"/>
    </row>
    <row r="241" spans="2:14" x14ac:dyDescent="0.35">
      <c r="B241" s="43"/>
      <c r="C241" s="43"/>
      <c r="D241" s="43"/>
      <c r="E241" s="43"/>
      <c r="F241" s="43"/>
      <c r="G241" s="43"/>
      <c r="H241" s="43"/>
      <c r="I241" s="43"/>
      <c r="J241" s="43"/>
      <c r="K241" s="43"/>
      <c r="L241" s="43"/>
      <c r="M241" s="43"/>
      <c r="N241" s="43"/>
    </row>
    <row r="242" spans="2:14" x14ac:dyDescent="0.35">
      <c r="B242" s="43"/>
      <c r="C242" s="43"/>
      <c r="D242" s="43"/>
      <c r="E242" s="43"/>
      <c r="F242" s="43"/>
      <c r="G242" s="43"/>
      <c r="H242" s="43"/>
      <c r="I242" s="43"/>
      <c r="J242" s="43"/>
      <c r="K242" s="43"/>
      <c r="L242" s="43"/>
      <c r="M242" s="43"/>
      <c r="N242" s="43"/>
    </row>
    <row r="243" spans="2:14" x14ac:dyDescent="0.35">
      <c r="B243" s="43"/>
      <c r="C243" s="43"/>
      <c r="D243" s="43"/>
      <c r="E243" s="43"/>
      <c r="F243" s="43"/>
      <c r="G243" s="43"/>
      <c r="H243" s="43"/>
      <c r="I243" s="43"/>
      <c r="J243" s="43"/>
      <c r="K243" s="43"/>
      <c r="L243" s="43"/>
      <c r="M243" s="43"/>
      <c r="N243" s="43"/>
    </row>
    <row r="244" spans="2:14" x14ac:dyDescent="0.35">
      <c r="B244" s="43"/>
      <c r="C244" s="43"/>
      <c r="D244" s="43"/>
      <c r="E244" s="43"/>
      <c r="F244" s="43"/>
      <c r="G244" s="43"/>
      <c r="H244" s="43"/>
      <c r="I244" s="43"/>
      <c r="J244" s="43"/>
      <c r="K244" s="43"/>
      <c r="L244" s="43"/>
      <c r="M244" s="43"/>
      <c r="N244" s="43"/>
    </row>
    <row r="245" spans="2:14" x14ac:dyDescent="0.35">
      <c r="B245" s="43"/>
      <c r="C245" s="43"/>
      <c r="D245" s="43"/>
      <c r="E245" s="43"/>
      <c r="F245" s="43"/>
      <c r="G245" s="43"/>
      <c r="H245" s="43"/>
      <c r="I245" s="43"/>
      <c r="J245" s="43"/>
      <c r="K245" s="43"/>
      <c r="L245" s="43"/>
      <c r="M245" s="43"/>
      <c r="N245" s="43"/>
    </row>
    <row r="246" spans="2:14" x14ac:dyDescent="0.35">
      <c r="B246" s="43"/>
      <c r="C246" s="43"/>
      <c r="D246" s="43"/>
      <c r="E246" s="43"/>
      <c r="F246" s="43"/>
      <c r="G246" s="43"/>
      <c r="H246" s="43"/>
      <c r="I246" s="43"/>
      <c r="J246" s="43"/>
      <c r="K246" s="43"/>
      <c r="L246" s="43"/>
      <c r="M246" s="43"/>
      <c r="N246" s="43"/>
    </row>
    <row r="247" spans="2:14" x14ac:dyDescent="0.35">
      <c r="B247" s="43"/>
      <c r="C247" s="43"/>
      <c r="D247" s="43"/>
      <c r="E247" s="43"/>
      <c r="F247" s="43"/>
      <c r="G247" s="43"/>
      <c r="H247" s="43"/>
      <c r="I247" s="43"/>
      <c r="J247" s="43"/>
      <c r="K247" s="43"/>
      <c r="L247" s="43"/>
      <c r="M247" s="43"/>
      <c r="N247" s="43"/>
    </row>
    <row r="248" spans="2:14" x14ac:dyDescent="0.35">
      <c r="B248" s="43"/>
      <c r="C248" s="43"/>
      <c r="D248" s="43"/>
      <c r="E248" s="43"/>
      <c r="F248" s="43"/>
      <c r="G248" s="43"/>
      <c r="H248" s="43"/>
      <c r="I248" s="43"/>
      <c r="J248" s="43"/>
      <c r="K248" s="43"/>
      <c r="L248" s="43"/>
      <c r="M248" s="43"/>
      <c r="N248" s="43"/>
    </row>
    <row r="249" spans="2:14" x14ac:dyDescent="0.35">
      <c r="B249" s="43"/>
      <c r="C249" s="43"/>
      <c r="D249" s="43"/>
      <c r="E249" s="43"/>
      <c r="F249" s="43"/>
      <c r="G249" s="43"/>
      <c r="H249" s="43"/>
      <c r="I249" s="43"/>
      <c r="J249" s="43"/>
      <c r="K249" s="43"/>
      <c r="L249" s="43"/>
      <c r="M249" s="43"/>
      <c r="N249" s="43"/>
    </row>
    <row r="250" spans="2:14" x14ac:dyDescent="0.35">
      <c r="B250" s="43"/>
      <c r="C250" s="43"/>
      <c r="D250" s="43"/>
      <c r="E250" s="43"/>
      <c r="F250" s="43"/>
      <c r="G250" s="43"/>
      <c r="H250" s="43"/>
      <c r="I250" s="43"/>
      <c r="J250" s="43"/>
      <c r="K250" s="43"/>
      <c r="L250" s="43"/>
      <c r="M250" s="43"/>
      <c r="N250" s="43"/>
    </row>
    <row r="251" spans="2:14" x14ac:dyDescent="0.35">
      <c r="B251" s="43"/>
      <c r="C251" s="43"/>
      <c r="D251" s="43"/>
      <c r="E251" s="43"/>
      <c r="F251" s="43"/>
      <c r="G251" s="43"/>
      <c r="H251" s="43"/>
      <c r="I251" s="43"/>
      <c r="J251" s="43"/>
      <c r="K251" s="43"/>
      <c r="L251" s="43"/>
      <c r="M251" s="43"/>
      <c r="N251" s="43"/>
    </row>
    <row r="252" spans="2:14" x14ac:dyDescent="0.35">
      <c r="B252" s="43"/>
      <c r="C252" s="43"/>
      <c r="D252" s="43"/>
      <c r="E252" s="43"/>
      <c r="F252" s="43"/>
      <c r="G252" s="43"/>
      <c r="H252" s="43"/>
      <c r="I252" s="43"/>
      <c r="J252" s="43"/>
      <c r="K252" s="43"/>
      <c r="L252" s="43"/>
      <c r="M252" s="43"/>
      <c r="N252" s="43"/>
    </row>
    <row r="253" spans="2:14" x14ac:dyDescent="0.35">
      <c r="B253" s="43"/>
      <c r="C253" s="43"/>
      <c r="D253" s="43"/>
      <c r="E253" s="43"/>
      <c r="F253" s="43"/>
      <c r="G253" s="43"/>
      <c r="H253" s="43"/>
      <c r="I253" s="43"/>
      <c r="J253" s="43"/>
      <c r="K253" s="43"/>
      <c r="L253" s="43"/>
      <c r="M253" s="43"/>
      <c r="N253" s="43"/>
    </row>
    <row r="254" spans="2:14" x14ac:dyDescent="0.35">
      <c r="B254" s="43"/>
      <c r="C254" s="43"/>
      <c r="D254" s="43"/>
      <c r="E254" s="43"/>
      <c r="F254" s="43"/>
      <c r="G254" s="43"/>
      <c r="H254" s="43"/>
      <c r="I254" s="43"/>
      <c r="J254" s="43"/>
      <c r="K254" s="43"/>
      <c r="L254" s="43"/>
      <c r="M254" s="43"/>
      <c r="N254" s="43"/>
    </row>
    <row r="255" spans="2:14" x14ac:dyDescent="0.35">
      <c r="B255" s="43"/>
      <c r="C255" s="43"/>
      <c r="D255" s="43"/>
      <c r="E255" s="43"/>
      <c r="F255" s="43"/>
      <c r="G255" s="43"/>
      <c r="H255" s="43"/>
      <c r="I255" s="43"/>
      <c r="J255" s="43"/>
      <c r="K255" s="43"/>
      <c r="L255" s="43"/>
      <c r="M255" s="43"/>
      <c r="N255" s="43"/>
    </row>
    <row r="256" spans="2:14" x14ac:dyDescent="0.35">
      <c r="B256" s="43"/>
      <c r="C256" s="43"/>
      <c r="D256" s="43"/>
      <c r="E256" s="43"/>
      <c r="F256" s="43"/>
      <c r="G256" s="43"/>
      <c r="H256" s="43"/>
      <c r="I256" s="43"/>
      <c r="J256" s="43"/>
      <c r="K256" s="43"/>
      <c r="L256" s="43"/>
      <c r="M256" s="43"/>
      <c r="N256" s="43"/>
    </row>
    <row r="257" spans="2:14" x14ac:dyDescent="0.35">
      <c r="B257" s="43"/>
      <c r="C257" s="43"/>
      <c r="D257" s="43"/>
      <c r="E257" s="43"/>
      <c r="F257" s="43"/>
      <c r="G257" s="43"/>
      <c r="H257" s="43"/>
      <c r="I257" s="43"/>
      <c r="J257" s="43"/>
      <c r="K257" s="43"/>
      <c r="L257" s="43"/>
      <c r="M257" s="43"/>
      <c r="N257" s="43"/>
    </row>
    <row r="258" spans="2:14" x14ac:dyDescent="0.35">
      <c r="B258" s="43"/>
      <c r="C258" s="43"/>
      <c r="D258" s="43"/>
      <c r="E258" s="43"/>
      <c r="F258" s="43"/>
      <c r="G258" s="43"/>
      <c r="H258" s="43"/>
      <c r="I258" s="43"/>
      <c r="J258" s="43"/>
      <c r="K258" s="43"/>
      <c r="L258" s="43"/>
      <c r="M258" s="43"/>
      <c r="N258" s="43"/>
    </row>
    <row r="259" spans="2:14" x14ac:dyDescent="0.35">
      <c r="B259" s="43"/>
      <c r="C259" s="43"/>
      <c r="D259" s="43"/>
      <c r="E259" s="43"/>
      <c r="F259" s="43"/>
      <c r="G259" s="43"/>
      <c r="H259" s="43"/>
      <c r="I259" s="43"/>
      <c r="J259" s="43"/>
      <c r="K259" s="43"/>
      <c r="L259" s="43"/>
      <c r="M259" s="43"/>
      <c r="N259" s="43"/>
    </row>
    <row r="260" spans="2:14" x14ac:dyDescent="0.35">
      <c r="B260" s="43"/>
      <c r="C260" s="43"/>
      <c r="D260" s="43"/>
      <c r="E260" s="43"/>
      <c r="F260" s="43"/>
      <c r="G260" s="43"/>
      <c r="H260" s="43"/>
      <c r="I260" s="43"/>
      <c r="J260" s="43"/>
      <c r="K260" s="43"/>
      <c r="L260" s="43"/>
      <c r="M260" s="43"/>
      <c r="N260" s="43"/>
    </row>
    <row r="261" spans="2:14" x14ac:dyDescent="0.35">
      <c r="B261" s="43"/>
      <c r="C261" s="43"/>
      <c r="D261" s="43"/>
      <c r="E261" s="43"/>
      <c r="F261" s="43"/>
      <c r="G261" s="43"/>
      <c r="H261" s="43"/>
      <c r="I261" s="43"/>
      <c r="J261" s="43"/>
      <c r="K261" s="43"/>
      <c r="L261" s="43"/>
      <c r="M261" s="43"/>
      <c r="N261" s="43"/>
    </row>
    <row r="262" spans="2:14" x14ac:dyDescent="0.35">
      <c r="B262" s="43"/>
      <c r="C262" s="43"/>
      <c r="D262" s="43"/>
      <c r="E262" s="43"/>
      <c r="F262" s="43"/>
      <c r="G262" s="43"/>
      <c r="H262" s="43"/>
      <c r="I262" s="43"/>
      <c r="J262" s="43"/>
      <c r="K262" s="43"/>
      <c r="L262" s="43"/>
      <c r="M262" s="43"/>
      <c r="N262" s="43"/>
    </row>
    <row r="263" spans="2:14" x14ac:dyDescent="0.35">
      <c r="B263" s="43"/>
      <c r="C263" s="43"/>
      <c r="D263" s="43"/>
      <c r="E263" s="43"/>
      <c r="F263" s="43"/>
      <c r="G263" s="43"/>
      <c r="H263" s="43"/>
      <c r="I263" s="43"/>
      <c r="J263" s="43"/>
      <c r="K263" s="43"/>
      <c r="L263" s="43"/>
      <c r="M263" s="43"/>
      <c r="N263" s="43"/>
    </row>
    <row r="264" spans="2:14" x14ac:dyDescent="0.35">
      <c r="B264" s="43"/>
      <c r="C264" s="43"/>
      <c r="D264" s="43"/>
      <c r="E264" s="43"/>
      <c r="F264" s="43"/>
      <c r="G264" s="43"/>
      <c r="H264" s="43"/>
      <c r="I264" s="43"/>
      <c r="J264" s="43"/>
      <c r="K264" s="43"/>
      <c r="L264" s="43"/>
      <c r="M264" s="43"/>
      <c r="N264" s="43"/>
    </row>
    <row r="265" spans="2:14" x14ac:dyDescent="0.35">
      <c r="B265" s="43"/>
      <c r="C265" s="43"/>
      <c r="D265" s="43"/>
      <c r="E265" s="43"/>
      <c r="F265" s="43"/>
      <c r="G265" s="43"/>
      <c r="H265" s="43"/>
      <c r="I265" s="43"/>
      <c r="J265" s="43"/>
      <c r="K265" s="43"/>
      <c r="L265" s="43"/>
      <c r="M265" s="43"/>
      <c r="N265" s="43"/>
    </row>
    <row r="266" spans="2:14" x14ac:dyDescent="0.35">
      <c r="B266" s="43"/>
      <c r="C266" s="43"/>
      <c r="D266" s="43"/>
      <c r="E266" s="43"/>
      <c r="F266" s="43"/>
      <c r="G266" s="43"/>
      <c r="H266" s="43"/>
      <c r="I266" s="43"/>
      <c r="J266" s="43"/>
      <c r="K266" s="43"/>
      <c r="L266" s="43"/>
      <c r="M266" s="43"/>
      <c r="N266" s="43"/>
    </row>
    <row r="267" spans="2:14" x14ac:dyDescent="0.35">
      <c r="B267" s="43"/>
      <c r="C267" s="43"/>
      <c r="D267" s="43"/>
      <c r="E267" s="43"/>
      <c r="F267" s="43"/>
      <c r="G267" s="43"/>
      <c r="H267" s="43"/>
      <c r="I267" s="43"/>
      <c r="J267" s="43"/>
      <c r="K267" s="43"/>
      <c r="L267" s="43"/>
      <c r="M267" s="43"/>
      <c r="N267" s="43"/>
    </row>
    <row r="268" spans="2:14" x14ac:dyDescent="0.35">
      <c r="B268" s="43"/>
      <c r="C268" s="43"/>
      <c r="D268" s="43"/>
      <c r="E268" s="43"/>
      <c r="F268" s="43"/>
      <c r="G268" s="43"/>
      <c r="H268" s="43"/>
      <c r="I268" s="43"/>
      <c r="J268" s="43"/>
      <c r="K268" s="43"/>
      <c r="L268" s="43"/>
      <c r="M268" s="43"/>
      <c r="N268" s="43"/>
    </row>
    <row r="269" spans="2:14" x14ac:dyDescent="0.35">
      <c r="B269" s="43"/>
      <c r="C269" s="43"/>
      <c r="D269" s="43"/>
      <c r="E269" s="43"/>
      <c r="F269" s="43"/>
      <c r="G269" s="43"/>
      <c r="H269" s="43"/>
      <c r="I269" s="43"/>
      <c r="J269" s="43"/>
      <c r="K269" s="43"/>
      <c r="L269" s="43"/>
      <c r="M269" s="43"/>
      <c r="N269" s="43"/>
    </row>
    <row r="270" spans="2:14" x14ac:dyDescent="0.35">
      <c r="B270" s="43"/>
      <c r="C270" s="43"/>
      <c r="D270" s="43"/>
      <c r="E270" s="43"/>
      <c r="F270" s="43"/>
      <c r="G270" s="43"/>
      <c r="H270" s="43"/>
      <c r="I270" s="43"/>
      <c r="J270" s="43"/>
      <c r="K270" s="43"/>
      <c r="L270" s="43"/>
      <c r="M270" s="43"/>
      <c r="N270" s="43"/>
    </row>
    <row r="271" spans="2:14" x14ac:dyDescent="0.35">
      <c r="B271" s="43"/>
      <c r="C271" s="43"/>
      <c r="D271" s="43"/>
      <c r="E271" s="43"/>
      <c r="F271" s="43"/>
      <c r="G271" s="43"/>
      <c r="H271" s="43"/>
      <c r="I271" s="43"/>
      <c r="J271" s="43"/>
      <c r="K271" s="43"/>
      <c r="L271" s="43"/>
      <c r="M271" s="43"/>
      <c r="N271" s="43"/>
    </row>
    <row r="272" spans="2:14" x14ac:dyDescent="0.35">
      <c r="B272" s="43"/>
      <c r="C272" s="43"/>
      <c r="D272" s="43"/>
      <c r="E272" s="43"/>
      <c r="F272" s="43"/>
      <c r="G272" s="43"/>
      <c r="H272" s="43"/>
      <c r="I272" s="43"/>
      <c r="J272" s="43"/>
      <c r="K272" s="43"/>
      <c r="L272" s="43"/>
      <c r="M272" s="43"/>
      <c r="N272" s="43"/>
    </row>
    <row r="273" spans="2:14" x14ac:dyDescent="0.35">
      <c r="B273" s="43"/>
      <c r="C273" s="43"/>
      <c r="D273" s="43"/>
      <c r="E273" s="43"/>
      <c r="F273" s="43"/>
      <c r="G273" s="43"/>
      <c r="H273" s="43"/>
      <c r="I273" s="43"/>
      <c r="J273" s="43"/>
      <c r="K273" s="43"/>
      <c r="L273" s="43"/>
      <c r="M273" s="43"/>
      <c r="N273" s="43"/>
    </row>
    <row r="274" spans="2:14" x14ac:dyDescent="0.35">
      <c r="B274" s="43"/>
      <c r="C274" s="43"/>
      <c r="D274" s="43"/>
      <c r="E274" s="43"/>
      <c r="F274" s="43"/>
      <c r="G274" s="43"/>
      <c r="H274" s="43"/>
      <c r="I274" s="43"/>
      <c r="J274" s="43"/>
      <c r="K274" s="43"/>
      <c r="L274" s="43"/>
      <c r="M274" s="43"/>
      <c r="N274" s="43"/>
    </row>
    <row r="275" spans="2:14" x14ac:dyDescent="0.35">
      <c r="B275" s="43"/>
      <c r="C275" s="43"/>
      <c r="D275" s="43"/>
      <c r="E275" s="43"/>
      <c r="F275" s="43"/>
      <c r="G275" s="43"/>
      <c r="H275" s="43"/>
      <c r="I275" s="43"/>
      <c r="J275" s="43"/>
      <c r="K275" s="43"/>
      <c r="L275" s="43"/>
      <c r="M275" s="43"/>
      <c r="N275" s="43"/>
    </row>
    <row r="276" spans="2:14" x14ac:dyDescent="0.35">
      <c r="B276" s="43"/>
      <c r="C276" s="43"/>
      <c r="D276" s="43"/>
      <c r="E276" s="43"/>
      <c r="F276" s="43"/>
      <c r="G276" s="43"/>
      <c r="H276" s="43"/>
      <c r="I276" s="43"/>
      <c r="J276" s="43"/>
      <c r="K276" s="43"/>
      <c r="L276" s="43"/>
      <c r="M276" s="43"/>
      <c r="N276" s="43"/>
    </row>
    <row r="277" spans="2:14" x14ac:dyDescent="0.35">
      <c r="B277" s="43"/>
      <c r="C277" s="43"/>
      <c r="D277" s="43"/>
      <c r="E277" s="43"/>
      <c r="F277" s="43"/>
      <c r="G277" s="43"/>
      <c r="H277" s="43"/>
      <c r="I277" s="43"/>
      <c r="J277" s="43"/>
      <c r="K277" s="43"/>
      <c r="L277" s="43"/>
      <c r="M277" s="43"/>
      <c r="N277" s="43"/>
    </row>
    <row r="278" spans="2:14" x14ac:dyDescent="0.35">
      <c r="B278" s="43"/>
      <c r="C278" s="43"/>
      <c r="D278" s="43"/>
      <c r="E278" s="43"/>
      <c r="F278" s="43"/>
      <c r="G278" s="43"/>
      <c r="H278" s="43"/>
      <c r="I278" s="43"/>
      <c r="J278" s="43"/>
      <c r="K278" s="43"/>
      <c r="L278" s="43"/>
      <c r="M278" s="43"/>
      <c r="N278" s="43"/>
    </row>
    <row r="279" spans="2:14" x14ac:dyDescent="0.35">
      <c r="B279" s="43"/>
      <c r="C279" s="43"/>
      <c r="D279" s="43"/>
      <c r="E279" s="43"/>
      <c r="F279" s="43"/>
      <c r="G279" s="43"/>
      <c r="H279" s="43"/>
      <c r="I279" s="43"/>
      <c r="J279" s="43"/>
      <c r="K279" s="43"/>
      <c r="L279" s="43"/>
      <c r="M279" s="43"/>
      <c r="N279" s="43"/>
    </row>
    <row r="280" spans="2:14" x14ac:dyDescent="0.35">
      <c r="B280" s="43"/>
      <c r="C280" s="43"/>
      <c r="D280" s="43"/>
      <c r="E280" s="43"/>
      <c r="F280" s="43"/>
      <c r="G280" s="43"/>
      <c r="H280" s="43"/>
      <c r="I280" s="43"/>
      <c r="J280" s="43"/>
      <c r="K280" s="43"/>
      <c r="L280" s="43"/>
      <c r="M280" s="43"/>
      <c r="N280" s="43"/>
    </row>
    <row r="281" spans="2:14" x14ac:dyDescent="0.35">
      <c r="B281" s="43"/>
      <c r="C281" s="43"/>
      <c r="D281" s="43"/>
      <c r="E281" s="43"/>
      <c r="F281" s="43"/>
      <c r="G281" s="43"/>
      <c r="H281" s="43"/>
      <c r="I281" s="43"/>
      <c r="J281" s="43"/>
      <c r="K281" s="43"/>
      <c r="L281" s="43"/>
      <c r="M281" s="43"/>
      <c r="N281" s="43"/>
    </row>
    <row r="282" spans="2:14" x14ac:dyDescent="0.35">
      <c r="B282" s="43"/>
      <c r="C282" s="43"/>
      <c r="D282" s="43"/>
      <c r="E282" s="43"/>
      <c r="F282" s="43"/>
      <c r="G282" s="43"/>
      <c r="H282" s="43"/>
      <c r="I282" s="43"/>
      <c r="J282" s="43"/>
      <c r="K282" s="43"/>
      <c r="L282" s="43"/>
      <c r="M282" s="43"/>
      <c r="N282" s="43"/>
    </row>
    <row r="283" spans="2:14" x14ac:dyDescent="0.35">
      <c r="B283" s="43"/>
      <c r="C283" s="43"/>
      <c r="D283" s="43"/>
      <c r="E283" s="43"/>
      <c r="F283" s="43"/>
      <c r="G283" s="43"/>
      <c r="H283" s="43"/>
      <c r="I283" s="43"/>
      <c r="J283" s="43"/>
      <c r="K283" s="43"/>
      <c r="L283" s="43"/>
      <c r="M283" s="43"/>
      <c r="N283" s="43"/>
    </row>
    <row r="284" spans="2:14" x14ac:dyDescent="0.35">
      <c r="B284" s="43"/>
      <c r="C284" s="43"/>
      <c r="D284" s="43"/>
      <c r="E284" s="43"/>
      <c r="F284" s="43"/>
      <c r="G284" s="43"/>
      <c r="H284" s="43"/>
      <c r="I284" s="43"/>
      <c r="J284" s="43"/>
      <c r="K284" s="43"/>
      <c r="L284" s="43"/>
      <c r="M284" s="43"/>
      <c r="N284" s="43"/>
    </row>
    <row r="285" spans="2:14" x14ac:dyDescent="0.35">
      <c r="B285" s="43"/>
      <c r="C285" s="43"/>
      <c r="D285" s="43"/>
      <c r="E285" s="43"/>
      <c r="F285" s="43"/>
      <c r="G285" s="43"/>
      <c r="H285" s="43"/>
      <c r="I285" s="43"/>
      <c r="J285" s="43"/>
      <c r="K285" s="43"/>
      <c r="L285" s="43"/>
      <c r="M285" s="43"/>
      <c r="N285" s="43"/>
    </row>
    <row r="286" spans="2:14" x14ac:dyDescent="0.35">
      <c r="B286" s="43"/>
      <c r="C286" s="43"/>
      <c r="D286" s="43"/>
      <c r="E286" s="43"/>
      <c r="F286" s="43"/>
      <c r="G286" s="43"/>
      <c r="H286" s="43"/>
      <c r="I286" s="43"/>
      <c r="J286" s="43"/>
      <c r="K286" s="43"/>
      <c r="L286" s="43"/>
      <c r="M286" s="43"/>
      <c r="N286" s="43"/>
    </row>
    <row r="287" spans="2:14" x14ac:dyDescent="0.35">
      <c r="B287" s="43"/>
      <c r="C287" s="43"/>
      <c r="D287" s="43"/>
      <c r="E287" s="43"/>
      <c r="F287" s="43"/>
      <c r="G287" s="43"/>
      <c r="H287" s="43"/>
      <c r="I287" s="43"/>
      <c r="J287" s="43"/>
      <c r="K287" s="43"/>
      <c r="L287" s="43"/>
      <c r="M287" s="43"/>
      <c r="N287" s="43"/>
    </row>
    <row r="288" spans="2:14" x14ac:dyDescent="0.35">
      <c r="B288" s="43"/>
      <c r="C288" s="43"/>
      <c r="D288" s="43"/>
      <c r="E288" s="43"/>
      <c r="F288" s="43"/>
      <c r="G288" s="43"/>
      <c r="H288" s="43"/>
      <c r="I288" s="43"/>
      <c r="J288" s="43"/>
      <c r="K288" s="43"/>
      <c r="L288" s="43"/>
      <c r="M288" s="43"/>
      <c r="N288" s="43"/>
    </row>
    <row r="289" spans="2:14" x14ac:dyDescent="0.35">
      <c r="B289" s="43"/>
      <c r="C289" s="43"/>
      <c r="D289" s="43"/>
      <c r="E289" s="43"/>
      <c r="F289" s="43"/>
      <c r="G289" s="43"/>
      <c r="H289" s="43"/>
      <c r="I289" s="43"/>
      <c r="J289" s="43"/>
      <c r="K289" s="43"/>
      <c r="L289" s="43"/>
      <c r="M289" s="43"/>
      <c r="N289" s="43"/>
    </row>
    <row r="290" spans="2:14" x14ac:dyDescent="0.35">
      <c r="B290" s="43"/>
      <c r="C290" s="43"/>
      <c r="D290" s="43"/>
      <c r="E290" s="43"/>
      <c r="F290" s="43"/>
      <c r="G290" s="43"/>
      <c r="H290" s="43"/>
      <c r="I290" s="43"/>
      <c r="J290" s="43"/>
      <c r="K290" s="43"/>
      <c r="L290" s="43"/>
      <c r="M290" s="43"/>
      <c r="N290" s="43"/>
    </row>
    <row r="291" spans="2:14" x14ac:dyDescent="0.35">
      <c r="B291" s="43"/>
      <c r="C291" s="43"/>
      <c r="D291" s="43"/>
      <c r="E291" s="43"/>
      <c r="F291" s="43"/>
      <c r="G291" s="43"/>
      <c r="H291" s="43"/>
      <c r="I291" s="43"/>
      <c r="J291" s="43"/>
      <c r="K291" s="43"/>
      <c r="L291" s="43"/>
      <c r="M291" s="43"/>
      <c r="N291" s="43"/>
    </row>
    <row r="292" spans="2:14" x14ac:dyDescent="0.35">
      <c r="B292" s="43"/>
      <c r="C292" s="43"/>
      <c r="D292" s="43"/>
      <c r="E292" s="43"/>
      <c r="F292" s="43"/>
      <c r="G292" s="43"/>
      <c r="H292" s="43"/>
      <c r="I292" s="43"/>
      <c r="J292" s="43"/>
      <c r="K292" s="43"/>
      <c r="L292" s="43"/>
      <c r="M292" s="43"/>
      <c r="N292" s="43"/>
    </row>
    <row r="293" spans="2:14" x14ac:dyDescent="0.35">
      <c r="B293" s="43"/>
      <c r="C293" s="43"/>
      <c r="D293" s="43"/>
      <c r="E293" s="43"/>
      <c r="F293" s="43"/>
      <c r="G293" s="43"/>
      <c r="H293" s="43"/>
      <c r="I293" s="43"/>
      <c r="J293" s="43"/>
      <c r="K293" s="43"/>
      <c r="L293" s="43"/>
      <c r="M293" s="43"/>
      <c r="N293" s="43"/>
    </row>
    <row r="294" spans="2:14" x14ac:dyDescent="0.35">
      <c r="B294" s="43"/>
      <c r="C294" s="43"/>
      <c r="D294" s="43"/>
      <c r="E294" s="43"/>
      <c r="F294" s="43"/>
      <c r="G294" s="43"/>
      <c r="H294" s="43"/>
      <c r="I294" s="43"/>
      <c r="J294" s="43"/>
      <c r="K294" s="43"/>
      <c r="L294" s="43"/>
      <c r="M294" s="43"/>
      <c r="N294" s="43"/>
    </row>
    <row r="295" spans="2:14" x14ac:dyDescent="0.35">
      <c r="B295" s="43"/>
      <c r="C295" s="43"/>
      <c r="D295" s="43"/>
      <c r="E295" s="43"/>
      <c r="F295" s="43"/>
      <c r="G295" s="43"/>
      <c r="H295" s="43"/>
      <c r="I295" s="43"/>
      <c r="J295" s="43"/>
      <c r="K295" s="43"/>
      <c r="L295" s="43"/>
      <c r="M295" s="43"/>
      <c r="N295" s="43"/>
    </row>
    <row r="296" spans="2:14" x14ac:dyDescent="0.35">
      <c r="B296" s="43"/>
      <c r="C296" s="43"/>
      <c r="D296" s="43"/>
      <c r="E296" s="43"/>
      <c r="F296" s="43"/>
      <c r="G296" s="43"/>
      <c r="H296" s="43"/>
      <c r="I296" s="43"/>
      <c r="J296" s="43"/>
      <c r="K296" s="43"/>
      <c r="L296" s="43"/>
      <c r="M296" s="43"/>
      <c r="N296" s="43"/>
    </row>
    <row r="297" spans="2:14" x14ac:dyDescent="0.35">
      <c r="B297" s="43"/>
      <c r="C297" s="43"/>
      <c r="D297" s="43"/>
      <c r="E297" s="43"/>
      <c r="F297" s="43"/>
      <c r="G297" s="43"/>
      <c r="H297" s="43"/>
      <c r="I297" s="43"/>
      <c r="J297" s="43"/>
      <c r="K297" s="43"/>
      <c r="L297" s="43"/>
      <c r="M297" s="43"/>
      <c r="N297" s="43"/>
    </row>
    <row r="298" spans="2:14" x14ac:dyDescent="0.35">
      <c r="B298" s="43"/>
      <c r="C298" s="43"/>
      <c r="D298" s="43"/>
      <c r="E298" s="43"/>
      <c r="F298" s="43"/>
      <c r="G298" s="43"/>
      <c r="H298" s="43"/>
      <c r="I298" s="43"/>
      <c r="J298" s="43"/>
      <c r="K298" s="43"/>
      <c r="L298" s="43"/>
      <c r="M298" s="43"/>
      <c r="N298" s="43"/>
    </row>
    <row r="299" spans="2:14" x14ac:dyDescent="0.35">
      <c r="B299" s="43"/>
      <c r="C299" s="43"/>
      <c r="D299" s="43"/>
      <c r="E299" s="43"/>
      <c r="F299" s="43"/>
      <c r="G299" s="43"/>
      <c r="H299" s="43"/>
      <c r="I299" s="43"/>
      <c r="J299" s="43"/>
      <c r="K299" s="43"/>
      <c r="L299" s="43"/>
      <c r="M299" s="43"/>
      <c r="N299" s="43"/>
    </row>
    <row r="300" spans="2:14" x14ac:dyDescent="0.35">
      <c r="B300" s="43"/>
      <c r="C300" s="43"/>
      <c r="D300" s="43"/>
      <c r="E300" s="43"/>
      <c r="F300" s="43"/>
      <c r="G300" s="43"/>
      <c r="H300" s="43"/>
      <c r="I300" s="43"/>
      <c r="J300" s="43"/>
      <c r="K300" s="43"/>
      <c r="L300" s="43"/>
      <c r="M300" s="43"/>
      <c r="N300" s="43"/>
    </row>
    <row r="301" spans="2:14" x14ac:dyDescent="0.35">
      <c r="B301" s="43"/>
      <c r="C301" s="43"/>
      <c r="D301" s="43"/>
      <c r="E301" s="43"/>
      <c r="F301" s="43"/>
      <c r="G301" s="43"/>
      <c r="H301" s="43"/>
      <c r="I301" s="43"/>
      <c r="J301" s="43"/>
      <c r="K301" s="43"/>
      <c r="L301" s="43"/>
      <c r="M301" s="43"/>
      <c r="N301" s="43"/>
    </row>
    <row r="302" spans="2:14" x14ac:dyDescent="0.35">
      <c r="B302" s="43"/>
      <c r="C302" s="43"/>
      <c r="D302" s="43"/>
      <c r="E302" s="43"/>
      <c r="F302" s="43"/>
      <c r="G302" s="43"/>
      <c r="H302" s="43"/>
      <c r="I302" s="43"/>
      <c r="J302" s="43"/>
      <c r="K302" s="43"/>
      <c r="L302" s="43"/>
      <c r="M302" s="43"/>
      <c r="N302" s="43"/>
    </row>
    <row r="303" spans="2:14" x14ac:dyDescent="0.35">
      <c r="B303" s="43"/>
      <c r="C303" s="43"/>
      <c r="D303" s="43"/>
      <c r="E303" s="43"/>
      <c r="F303" s="43"/>
      <c r="G303" s="43"/>
      <c r="H303" s="43"/>
      <c r="I303" s="43"/>
      <c r="J303" s="43"/>
      <c r="K303" s="43"/>
      <c r="L303" s="43"/>
      <c r="M303" s="43"/>
      <c r="N303" s="43"/>
    </row>
    <row r="304" spans="2:14" x14ac:dyDescent="0.35">
      <c r="B304" s="43"/>
      <c r="C304" s="43"/>
      <c r="D304" s="43"/>
      <c r="E304" s="43"/>
      <c r="F304" s="43"/>
      <c r="G304" s="43"/>
      <c r="H304" s="43"/>
      <c r="I304" s="43"/>
      <c r="J304" s="43"/>
      <c r="K304" s="43"/>
      <c r="L304" s="43"/>
      <c r="M304" s="43"/>
      <c r="N304" s="43"/>
    </row>
    <row r="305" spans="2:14" x14ac:dyDescent="0.35">
      <c r="B305" s="43"/>
      <c r="C305" s="43"/>
      <c r="D305" s="43"/>
      <c r="E305" s="43"/>
      <c r="F305" s="43"/>
      <c r="G305" s="43"/>
      <c r="H305" s="43"/>
      <c r="I305" s="43"/>
      <c r="J305" s="43"/>
      <c r="K305" s="43"/>
      <c r="L305" s="43"/>
      <c r="M305" s="43"/>
      <c r="N305" s="43"/>
    </row>
    <row r="306" spans="2:14" x14ac:dyDescent="0.35">
      <c r="B306" s="43"/>
      <c r="C306" s="43"/>
      <c r="D306" s="43"/>
      <c r="E306" s="43"/>
      <c r="F306" s="43"/>
      <c r="G306" s="43"/>
      <c r="H306" s="43"/>
      <c r="I306" s="43"/>
      <c r="J306" s="43"/>
      <c r="K306" s="43"/>
      <c r="L306" s="43"/>
      <c r="M306" s="43"/>
      <c r="N306" s="43"/>
    </row>
    <row r="307" spans="2:14" x14ac:dyDescent="0.35">
      <c r="B307" s="43"/>
      <c r="C307" s="43"/>
      <c r="D307" s="43"/>
      <c r="E307" s="43"/>
      <c r="F307" s="43"/>
      <c r="G307" s="43"/>
      <c r="H307" s="43"/>
      <c r="I307" s="43"/>
      <c r="J307" s="43"/>
      <c r="K307" s="43"/>
      <c r="L307" s="43"/>
      <c r="M307" s="43"/>
      <c r="N307" s="43"/>
    </row>
    <row r="308" spans="2:14" x14ac:dyDescent="0.35">
      <c r="B308" s="43"/>
      <c r="C308" s="43"/>
      <c r="D308" s="43"/>
      <c r="E308" s="43"/>
      <c r="F308" s="43"/>
      <c r="G308" s="43"/>
      <c r="H308" s="43"/>
      <c r="I308" s="43"/>
      <c r="J308" s="43"/>
      <c r="K308" s="43"/>
      <c r="L308" s="43"/>
      <c r="M308" s="43"/>
      <c r="N308" s="43"/>
    </row>
    <row r="309" spans="2:14" x14ac:dyDescent="0.35">
      <c r="B309" s="43"/>
      <c r="C309" s="43"/>
      <c r="D309" s="43"/>
      <c r="E309" s="43"/>
      <c r="F309" s="43"/>
      <c r="G309" s="43"/>
      <c r="H309" s="43"/>
      <c r="I309" s="43"/>
      <c r="J309" s="43"/>
      <c r="K309" s="43"/>
      <c r="L309" s="43"/>
      <c r="M309" s="43"/>
      <c r="N309" s="43"/>
    </row>
    <row r="310" spans="2:14" x14ac:dyDescent="0.35">
      <c r="B310" s="43"/>
      <c r="C310" s="43"/>
      <c r="D310" s="43"/>
      <c r="E310" s="43"/>
      <c r="F310" s="43"/>
      <c r="G310" s="43"/>
      <c r="H310" s="43"/>
      <c r="I310" s="43"/>
      <c r="J310" s="43"/>
      <c r="K310" s="43"/>
      <c r="L310" s="43"/>
      <c r="M310" s="43"/>
      <c r="N310" s="43"/>
    </row>
    <row r="311" spans="2:14" x14ac:dyDescent="0.35">
      <c r="B311" s="43"/>
      <c r="C311" s="43"/>
      <c r="D311" s="43"/>
      <c r="E311" s="43"/>
      <c r="F311" s="43"/>
      <c r="G311" s="43"/>
      <c r="H311" s="43"/>
      <c r="I311" s="43"/>
      <c r="J311" s="43"/>
      <c r="K311" s="43"/>
      <c r="L311" s="43"/>
      <c r="M311" s="43"/>
      <c r="N311" s="43"/>
    </row>
    <row r="312" spans="2:14" x14ac:dyDescent="0.35">
      <c r="B312" s="43"/>
      <c r="C312" s="43"/>
      <c r="D312" s="43"/>
      <c r="E312" s="43"/>
      <c r="F312" s="43"/>
      <c r="G312" s="43"/>
      <c r="H312" s="43"/>
      <c r="I312" s="43"/>
      <c r="J312" s="43"/>
      <c r="K312" s="43"/>
      <c r="L312" s="43"/>
      <c r="M312" s="43"/>
      <c r="N312" s="43"/>
    </row>
    <row r="313" spans="2:14" x14ac:dyDescent="0.35">
      <c r="B313" s="43"/>
      <c r="C313" s="43"/>
      <c r="D313" s="43"/>
      <c r="E313" s="43"/>
      <c r="F313" s="43"/>
      <c r="G313" s="43"/>
      <c r="H313" s="43"/>
      <c r="I313" s="43"/>
      <c r="J313" s="43"/>
      <c r="K313" s="43"/>
      <c r="L313" s="43"/>
      <c r="M313" s="43"/>
      <c r="N313" s="43"/>
    </row>
    <row r="314" spans="2:14" x14ac:dyDescent="0.35">
      <c r="B314" s="43"/>
      <c r="C314" s="43"/>
      <c r="D314" s="43"/>
      <c r="E314" s="43"/>
      <c r="F314" s="43"/>
      <c r="G314" s="43"/>
      <c r="H314" s="43"/>
      <c r="I314" s="43"/>
      <c r="J314" s="43"/>
      <c r="K314" s="43"/>
      <c r="L314" s="43"/>
      <c r="M314" s="43"/>
      <c r="N314" s="43"/>
    </row>
    <row r="315" spans="2:14" x14ac:dyDescent="0.35">
      <c r="B315" s="43"/>
      <c r="C315" s="43"/>
      <c r="D315" s="43"/>
      <c r="E315" s="43"/>
      <c r="F315" s="43"/>
      <c r="G315" s="43"/>
      <c r="H315" s="43"/>
      <c r="I315" s="43"/>
      <c r="J315" s="43"/>
      <c r="K315" s="43"/>
      <c r="L315" s="43"/>
      <c r="M315" s="43"/>
      <c r="N315" s="43"/>
    </row>
    <row r="316" spans="2:14" x14ac:dyDescent="0.35">
      <c r="B316" s="43"/>
      <c r="C316" s="43"/>
      <c r="D316" s="43"/>
      <c r="E316" s="43"/>
      <c r="F316" s="43"/>
      <c r="G316" s="43"/>
      <c r="H316" s="43"/>
      <c r="I316" s="43"/>
      <c r="J316" s="43"/>
      <c r="K316" s="43"/>
      <c r="L316" s="43"/>
      <c r="M316" s="43"/>
      <c r="N316" s="43"/>
    </row>
    <row r="317" spans="2:14" x14ac:dyDescent="0.35">
      <c r="B317" s="43"/>
      <c r="C317" s="43"/>
      <c r="D317" s="43"/>
      <c r="E317" s="43"/>
      <c r="F317" s="43"/>
      <c r="G317" s="43"/>
      <c r="H317" s="43"/>
      <c r="I317" s="43"/>
      <c r="J317" s="43"/>
      <c r="K317" s="43"/>
      <c r="L317" s="43"/>
      <c r="M317" s="43"/>
      <c r="N317" s="43"/>
    </row>
    <row r="318" spans="2:14" x14ac:dyDescent="0.35">
      <c r="B318" s="43"/>
      <c r="C318" s="43"/>
      <c r="D318" s="43"/>
      <c r="E318" s="43"/>
      <c r="F318" s="43"/>
      <c r="G318" s="43"/>
      <c r="H318" s="43"/>
      <c r="I318" s="43"/>
      <c r="J318" s="43"/>
      <c r="K318" s="43"/>
      <c r="L318" s="43"/>
      <c r="M318" s="43"/>
      <c r="N318" s="43"/>
    </row>
    <row r="319" spans="2:14" x14ac:dyDescent="0.35">
      <c r="B319" s="43"/>
      <c r="C319" s="43"/>
      <c r="D319" s="43"/>
      <c r="E319" s="43"/>
      <c r="F319" s="43"/>
      <c r="G319" s="43"/>
      <c r="H319" s="43"/>
      <c r="I319" s="43"/>
      <c r="J319" s="43"/>
      <c r="K319" s="43"/>
      <c r="L319" s="43"/>
      <c r="M319" s="43"/>
      <c r="N319" s="43"/>
    </row>
    <row r="320" spans="2:14" x14ac:dyDescent="0.35">
      <c r="B320" s="43"/>
      <c r="C320" s="43"/>
      <c r="D320" s="43"/>
      <c r="E320" s="43"/>
      <c r="F320" s="43"/>
      <c r="G320" s="43"/>
      <c r="H320" s="43"/>
      <c r="I320" s="43"/>
      <c r="J320" s="43"/>
      <c r="K320" s="43"/>
      <c r="L320" s="43"/>
      <c r="M320" s="43"/>
      <c r="N320" s="43"/>
    </row>
    <row r="321" spans="2:14" x14ac:dyDescent="0.35">
      <c r="B321" s="43"/>
      <c r="C321" s="43"/>
      <c r="D321" s="43"/>
      <c r="E321" s="43"/>
      <c r="F321" s="43"/>
      <c r="G321" s="43"/>
      <c r="H321" s="43"/>
      <c r="I321" s="43"/>
      <c r="J321" s="43"/>
      <c r="K321" s="43"/>
      <c r="L321" s="43"/>
      <c r="M321" s="43"/>
      <c r="N321" s="43"/>
    </row>
    <row r="322" spans="2:14" x14ac:dyDescent="0.35">
      <c r="B322" s="43"/>
      <c r="C322" s="43"/>
      <c r="D322" s="43"/>
      <c r="E322" s="43"/>
      <c r="F322" s="43"/>
      <c r="G322" s="43"/>
      <c r="H322" s="43"/>
      <c r="I322" s="43"/>
      <c r="J322" s="43"/>
      <c r="K322" s="43"/>
      <c r="L322" s="43"/>
      <c r="M322" s="43"/>
      <c r="N322" s="43"/>
    </row>
    <row r="323" spans="2:14" x14ac:dyDescent="0.35">
      <c r="B323" s="43"/>
      <c r="C323" s="43"/>
      <c r="D323" s="43"/>
      <c r="E323" s="43"/>
      <c r="F323" s="43"/>
      <c r="G323" s="43"/>
      <c r="H323" s="43"/>
      <c r="I323" s="43"/>
      <c r="J323" s="43"/>
      <c r="K323" s="43"/>
      <c r="L323" s="43"/>
      <c r="M323" s="43"/>
      <c r="N323" s="43"/>
    </row>
    <row r="324" spans="2:14" x14ac:dyDescent="0.35">
      <c r="B324" s="43"/>
      <c r="C324" s="43"/>
      <c r="D324" s="43"/>
      <c r="E324" s="43"/>
      <c r="F324" s="43"/>
      <c r="G324" s="43"/>
      <c r="H324" s="43"/>
      <c r="I324" s="43"/>
      <c r="J324" s="43"/>
      <c r="K324" s="43"/>
      <c r="L324" s="43"/>
      <c r="M324" s="43"/>
      <c r="N324" s="43"/>
    </row>
    <row r="325" spans="2:14" x14ac:dyDescent="0.35">
      <c r="B325" s="43"/>
      <c r="C325" s="43"/>
      <c r="D325" s="43"/>
      <c r="E325" s="43"/>
      <c r="F325" s="43"/>
      <c r="G325" s="43"/>
      <c r="H325" s="43"/>
      <c r="I325" s="43"/>
      <c r="J325" s="43"/>
      <c r="K325" s="43"/>
      <c r="L325" s="43"/>
      <c r="M325" s="43"/>
      <c r="N325" s="43"/>
    </row>
    <row r="326" spans="2:14" x14ac:dyDescent="0.35">
      <c r="B326" s="43"/>
      <c r="C326" s="43"/>
      <c r="D326" s="43"/>
      <c r="E326" s="43"/>
      <c r="F326" s="43"/>
      <c r="G326" s="43"/>
      <c r="H326" s="43"/>
      <c r="I326" s="43"/>
      <c r="J326" s="43"/>
      <c r="K326" s="43"/>
      <c r="L326" s="43"/>
      <c r="M326" s="43"/>
      <c r="N326" s="43"/>
    </row>
    <row r="327" spans="2:14" x14ac:dyDescent="0.35">
      <c r="B327" s="43"/>
      <c r="C327" s="43"/>
      <c r="D327" s="43"/>
      <c r="E327" s="43"/>
      <c r="F327" s="43"/>
      <c r="G327" s="43"/>
      <c r="H327" s="43"/>
      <c r="I327" s="43"/>
      <c r="J327" s="43"/>
      <c r="K327" s="43"/>
      <c r="L327" s="43"/>
      <c r="M327" s="43"/>
      <c r="N327" s="43"/>
    </row>
    <row r="328" spans="2:14" x14ac:dyDescent="0.35">
      <c r="B328" s="43"/>
      <c r="C328" s="43"/>
      <c r="D328" s="43"/>
      <c r="E328" s="43"/>
      <c r="F328" s="43"/>
      <c r="G328" s="43"/>
      <c r="H328" s="43"/>
      <c r="I328" s="43"/>
      <c r="J328" s="43"/>
      <c r="K328" s="43"/>
      <c r="L328" s="43"/>
      <c r="M328" s="43"/>
      <c r="N328" s="43"/>
    </row>
    <row r="329" spans="2:14" x14ac:dyDescent="0.35">
      <c r="B329" s="43"/>
      <c r="C329" s="43"/>
      <c r="D329" s="43"/>
      <c r="E329" s="43"/>
      <c r="F329" s="43"/>
      <c r="G329" s="43"/>
      <c r="H329" s="43"/>
      <c r="I329" s="43"/>
      <c r="J329" s="43"/>
      <c r="K329" s="43"/>
      <c r="L329" s="43"/>
      <c r="M329" s="43"/>
      <c r="N329" s="43"/>
    </row>
    <row r="330" spans="2:14" x14ac:dyDescent="0.35">
      <c r="B330" s="43"/>
      <c r="C330" s="43"/>
      <c r="D330" s="43"/>
      <c r="E330" s="43"/>
      <c r="F330" s="43"/>
      <c r="G330" s="43"/>
      <c r="H330" s="43"/>
      <c r="I330" s="43"/>
      <c r="J330" s="43"/>
      <c r="K330" s="43"/>
      <c r="L330" s="43"/>
      <c r="M330" s="43"/>
      <c r="N330" s="43"/>
    </row>
    <row r="331" spans="2:14" x14ac:dyDescent="0.35">
      <c r="B331" s="43"/>
      <c r="C331" s="43"/>
      <c r="D331" s="43"/>
      <c r="E331" s="43"/>
      <c r="F331" s="43"/>
      <c r="G331" s="43"/>
      <c r="H331" s="43"/>
      <c r="I331" s="43"/>
      <c r="J331" s="43"/>
      <c r="K331" s="43"/>
      <c r="L331" s="43"/>
      <c r="M331" s="43"/>
      <c r="N331" s="43"/>
    </row>
    <row r="332" spans="2:14" x14ac:dyDescent="0.35">
      <c r="B332" s="43"/>
      <c r="C332" s="43"/>
      <c r="D332" s="43"/>
      <c r="E332" s="43"/>
      <c r="F332" s="43"/>
      <c r="G332" s="43"/>
      <c r="H332" s="43"/>
      <c r="I332" s="43"/>
      <c r="J332" s="43"/>
      <c r="K332" s="43"/>
      <c r="L332" s="43"/>
      <c r="M332" s="43"/>
      <c r="N332" s="43"/>
    </row>
    <row r="333" spans="2:14" x14ac:dyDescent="0.35">
      <c r="B333" s="43"/>
      <c r="C333" s="43"/>
      <c r="D333" s="43"/>
      <c r="E333" s="43"/>
      <c r="F333" s="43"/>
      <c r="G333" s="43"/>
      <c r="H333" s="43"/>
      <c r="I333" s="43"/>
      <c r="J333" s="43"/>
      <c r="K333" s="43"/>
      <c r="L333" s="43"/>
      <c r="M333" s="43"/>
      <c r="N333" s="43"/>
    </row>
    <row r="334" spans="2:14" x14ac:dyDescent="0.35">
      <c r="B334" s="43"/>
      <c r="C334" s="43"/>
      <c r="D334" s="43"/>
      <c r="E334" s="43"/>
      <c r="F334" s="43"/>
      <c r="G334" s="43"/>
      <c r="H334" s="43"/>
      <c r="I334" s="43"/>
      <c r="J334" s="43"/>
      <c r="K334" s="43"/>
      <c r="L334" s="43"/>
      <c r="M334" s="43"/>
      <c r="N334" s="43"/>
    </row>
    <row r="335" spans="2:14" x14ac:dyDescent="0.35">
      <c r="B335" s="43"/>
      <c r="C335" s="43"/>
      <c r="D335" s="43"/>
      <c r="E335" s="43"/>
      <c r="F335" s="43"/>
      <c r="G335" s="43"/>
      <c r="H335" s="43"/>
      <c r="I335" s="43"/>
      <c r="J335" s="43"/>
      <c r="K335" s="43"/>
      <c r="L335" s="43"/>
      <c r="M335" s="43"/>
      <c r="N335" s="43"/>
    </row>
    <row r="336" spans="2:14" x14ac:dyDescent="0.35">
      <c r="B336" s="43"/>
      <c r="C336" s="43"/>
      <c r="D336" s="43"/>
      <c r="E336" s="43"/>
      <c r="F336" s="43"/>
      <c r="G336" s="43"/>
      <c r="H336" s="43"/>
      <c r="I336" s="43"/>
      <c r="J336" s="43"/>
      <c r="K336" s="43"/>
      <c r="L336" s="43"/>
      <c r="M336" s="43"/>
      <c r="N336" s="43"/>
    </row>
    <row r="337" spans="2:14" x14ac:dyDescent="0.35">
      <c r="B337" s="43"/>
      <c r="C337" s="43"/>
      <c r="D337" s="43"/>
      <c r="E337" s="43"/>
      <c r="F337" s="43"/>
      <c r="G337" s="43"/>
      <c r="H337" s="43"/>
      <c r="I337" s="43"/>
      <c r="J337" s="43"/>
      <c r="K337" s="43"/>
      <c r="L337" s="43"/>
      <c r="M337" s="43"/>
      <c r="N337" s="43"/>
    </row>
    <row r="338" spans="2:14" x14ac:dyDescent="0.35">
      <c r="B338" s="43"/>
      <c r="C338" s="43"/>
      <c r="D338" s="43"/>
      <c r="E338" s="43"/>
      <c r="F338" s="43"/>
      <c r="G338" s="43"/>
      <c r="H338" s="43"/>
      <c r="I338" s="43"/>
      <c r="J338" s="43"/>
      <c r="K338" s="43"/>
      <c r="L338" s="43"/>
      <c r="M338" s="43"/>
      <c r="N338" s="43"/>
    </row>
    <row r="339" spans="2:14" x14ac:dyDescent="0.35">
      <c r="B339" s="43"/>
      <c r="C339" s="43"/>
      <c r="D339" s="43"/>
      <c r="E339" s="43"/>
      <c r="F339" s="43"/>
      <c r="G339" s="43"/>
      <c r="H339" s="43"/>
      <c r="I339" s="43"/>
      <c r="J339" s="43"/>
      <c r="K339" s="43"/>
      <c r="L339" s="43"/>
      <c r="M339" s="43"/>
      <c r="N339" s="43"/>
    </row>
    <row r="340" spans="2:14" x14ac:dyDescent="0.35">
      <c r="B340" s="43"/>
      <c r="C340" s="43"/>
      <c r="D340" s="43"/>
      <c r="E340" s="43"/>
      <c r="F340" s="43"/>
      <c r="G340" s="43"/>
      <c r="H340" s="43"/>
      <c r="I340" s="43"/>
      <c r="J340" s="43"/>
      <c r="K340" s="43"/>
      <c r="L340" s="43"/>
      <c r="M340" s="43"/>
      <c r="N340" s="43"/>
    </row>
    <row r="341" spans="2:14" x14ac:dyDescent="0.35">
      <c r="B341" s="43"/>
      <c r="C341" s="43"/>
      <c r="D341" s="43"/>
      <c r="E341" s="43"/>
      <c r="F341" s="43"/>
      <c r="G341" s="43"/>
      <c r="H341" s="43"/>
      <c r="I341" s="43"/>
      <c r="J341" s="43"/>
      <c r="K341" s="43"/>
      <c r="L341" s="43"/>
      <c r="M341" s="43"/>
      <c r="N341" s="43"/>
    </row>
    <row r="342" spans="2:14" x14ac:dyDescent="0.35">
      <c r="B342" s="43"/>
      <c r="C342" s="43"/>
      <c r="D342" s="43"/>
      <c r="E342" s="43"/>
      <c r="F342" s="43"/>
      <c r="G342" s="43"/>
      <c r="H342" s="43"/>
      <c r="I342" s="43"/>
      <c r="J342" s="43"/>
      <c r="K342" s="43"/>
      <c r="L342" s="43"/>
      <c r="M342" s="43"/>
      <c r="N342" s="43"/>
    </row>
    <row r="343" spans="2:14" x14ac:dyDescent="0.35">
      <c r="B343" s="43"/>
      <c r="C343" s="43"/>
      <c r="D343" s="43"/>
      <c r="E343" s="43"/>
      <c r="F343" s="43"/>
      <c r="G343" s="43"/>
      <c r="H343" s="43"/>
      <c r="I343" s="43"/>
      <c r="J343" s="43"/>
      <c r="K343" s="43"/>
      <c r="L343" s="43"/>
      <c r="M343" s="43"/>
      <c r="N343" s="43"/>
    </row>
    <row r="344" spans="2:14" x14ac:dyDescent="0.35">
      <c r="B344" s="43"/>
      <c r="C344" s="43"/>
      <c r="D344" s="43"/>
      <c r="E344" s="43"/>
      <c r="F344" s="43"/>
      <c r="G344" s="43"/>
      <c r="H344" s="43"/>
      <c r="I344" s="43"/>
      <c r="J344" s="43"/>
      <c r="K344" s="43"/>
      <c r="L344" s="43"/>
      <c r="M344" s="43"/>
      <c r="N344" s="43"/>
    </row>
    <row r="345" spans="2:14" x14ac:dyDescent="0.35">
      <c r="B345" s="43"/>
      <c r="C345" s="43"/>
      <c r="D345" s="43"/>
      <c r="E345" s="43"/>
      <c r="F345" s="43"/>
      <c r="G345" s="43"/>
      <c r="H345" s="43"/>
      <c r="I345" s="43"/>
      <c r="J345" s="43"/>
      <c r="K345" s="43"/>
      <c r="L345" s="43"/>
      <c r="M345" s="43"/>
      <c r="N345" s="43"/>
    </row>
    <row r="346" spans="2:14" x14ac:dyDescent="0.35">
      <c r="B346" s="43"/>
      <c r="C346" s="43"/>
      <c r="D346" s="43"/>
      <c r="E346" s="43"/>
      <c r="F346" s="43"/>
      <c r="G346" s="43"/>
      <c r="H346" s="43"/>
      <c r="I346" s="43"/>
      <c r="J346" s="43"/>
      <c r="K346" s="43"/>
      <c r="L346" s="43"/>
      <c r="M346" s="43"/>
      <c r="N346" s="43"/>
    </row>
    <row r="347" spans="2:14" x14ac:dyDescent="0.35">
      <c r="B347" s="43"/>
      <c r="C347" s="43"/>
      <c r="D347" s="43"/>
      <c r="E347" s="43"/>
      <c r="F347" s="43"/>
      <c r="G347" s="43"/>
      <c r="H347" s="43"/>
      <c r="I347" s="43"/>
      <c r="J347" s="43"/>
      <c r="K347" s="43"/>
      <c r="L347" s="43"/>
      <c r="M347" s="43"/>
      <c r="N347" s="43"/>
    </row>
    <row r="348" spans="2:14" x14ac:dyDescent="0.35">
      <c r="B348" s="43"/>
      <c r="C348" s="43"/>
      <c r="D348" s="43"/>
      <c r="E348" s="43"/>
      <c r="F348" s="43"/>
      <c r="G348" s="43"/>
      <c r="H348" s="43"/>
      <c r="I348" s="43"/>
      <c r="J348" s="43"/>
      <c r="K348" s="43"/>
      <c r="L348" s="43"/>
      <c r="M348" s="43"/>
      <c r="N348" s="43"/>
    </row>
    <row r="349" spans="2:14" x14ac:dyDescent="0.35">
      <c r="B349" s="43"/>
      <c r="C349" s="43"/>
      <c r="D349" s="43"/>
      <c r="E349" s="43"/>
      <c r="F349" s="43"/>
      <c r="G349" s="43"/>
      <c r="H349" s="43"/>
      <c r="I349" s="43"/>
      <c r="J349" s="43"/>
      <c r="K349" s="43"/>
      <c r="L349" s="43"/>
      <c r="M349" s="43"/>
      <c r="N349" s="43"/>
    </row>
    <row r="350" spans="2:14" x14ac:dyDescent="0.35">
      <c r="B350" s="43"/>
      <c r="C350" s="43"/>
      <c r="D350" s="43"/>
      <c r="E350" s="43"/>
      <c r="F350" s="43"/>
      <c r="G350" s="43"/>
      <c r="H350" s="43"/>
      <c r="I350" s="43"/>
      <c r="J350" s="43"/>
      <c r="K350" s="43"/>
      <c r="L350" s="43"/>
      <c r="M350" s="43"/>
      <c r="N350" s="43"/>
    </row>
    <row r="351" spans="2:14" x14ac:dyDescent="0.35">
      <c r="B351" s="43"/>
      <c r="C351" s="43"/>
      <c r="D351" s="43"/>
      <c r="E351" s="43"/>
      <c r="F351" s="43"/>
      <c r="G351" s="43"/>
      <c r="H351" s="43"/>
      <c r="I351" s="43"/>
      <c r="J351" s="43"/>
      <c r="K351" s="43"/>
      <c r="L351" s="43"/>
      <c r="M351" s="43"/>
      <c r="N351" s="43"/>
    </row>
    <row r="352" spans="2:14" x14ac:dyDescent="0.35">
      <c r="B352" s="43"/>
      <c r="C352" s="43"/>
      <c r="D352" s="43"/>
      <c r="E352" s="43"/>
      <c r="F352" s="43"/>
      <c r="G352" s="43"/>
      <c r="H352" s="43"/>
      <c r="I352" s="43"/>
      <c r="J352" s="43"/>
      <c r="K352" s="43"/>
      <c r="L352" s="43"/>
      <c r="M352" s="43"/>
      <c r="N352" s="43"/>
    </row>
    <row r="353" spans="2:14" x14ac:dyDescent="0.35">
      <c r="B353" s="43"/>
      <c r="C353" s="43"/>
      <c r="D353" s="43"/>
      <c r="E353" s="43"/>
      <c r="F353" s="43"/>
      <c r="G353" s="43"/>
      <c r="H353" s="43"/>
      <c r="I353" s="43"/>
      <c r="J353" s="43"/>
      <c r="K353" s="43"/>
      <c r="L353" s="43"/>
      <c r="M353" s="43"/>
      <c r="N353" s="43"/>
    </row>
    <row r="354" spans="2:14" x14ac:dyDescent="0.35">
      <c r="B354" s="43"/>
      <c r="C354" s="43"/>
      <c r="D354" s="43"/>
      <c r="E354" s="43"/>
      <c r="F354" s="43"/>
      <c r="G354" s="43"/>
      <c r="H354" s="43"/>
      <c r="I354" s="43"/>
      <c r="J354" s="43"/>
      <c r="K354" s="43"/>
      <c r="L354" s="43"/>
      <c r="M354" s="43"/>
      <c r="N354" s="43"/>
    </row>
    <row r="355" spans="2:14" x14ac:dyDescent="0.35">
      <c r="B355" s="43"/>
      <c r="C355" s="43"/>
      <c r="D355" s="43"/>
      <c r="E355" s="43"/>
      <c r="F355" s="43"/>
      <c r="G355" s="43"/>
      <c r="H355" s="43"/>
      <c r="I355" s="43"/>
      <c r="J355" s="43"/>
      <c r="K355" s="43"/>
      <c r="L355" s="43"/>
      <c r="M355" s="43"/>
      <c r="N355" s="43"/>
    </row>
    <row r="356" spans="2:14" x14ac:dyDescent="0.35">
      <c r="B356" s="43"/>
      <c r="C356" s="43"/>
      <c r="D356" s="43"/>
      <c r="E356" s="43"/>
      <c r="F356" s="43"/>
      <c r="G356" s="43"/>
      <c r="H356" s="43"/>
      <c r="I356" s="43"/>
      <c r="J356" s="43"/>
      <c r="K356" s="43"/>
      <c r="L356" s="43"/>
      <c r="M356" s="43"/>
      <c r="N356" s="43"/>
    </row>
    <row r="357" spans="2:14" x14ac:dyDescent="0.35">
      <c r="B357" s="43"/>
      <c r="C357" s="43"/>
      <c r="D357" s="43"/>
      <c r="E357" s="43"/>
      <c r="F357" s="43"/>
      <c r="G357" s="43"/>
      <c r="H357" s="43"/>
      <c r="I357" s="43"/>
      <c r="J357" s="43"/>
      <c r="K357" s="43"/>
      <c r="L357" s="43"/>
      <c r="M357" s="43"/>
      <c r="N357" s="43"/>
    </row>
    <row r="358" spans="2:14" x14ac:dyDescent="0.35">
      <c r="B358" s="43"/>
      <c r="C358" s="43"/>
      <c r="D358" s="43"/>
      <c r="E358" s="43"/>
      <c r="F358" s="43"/>
      <c r="G358" s="43"/>
      <c r="H358" s="43"/>
      <c r="I358" s="43"/>
      <c r="J358" s="43"/>
      <c r="K358" s="43"/>
      <c r="L358" s="43"/>
      <c r="M358" s="43"/>
      <c r="N358" s="43"/>
    </row>
    <row r="359" spans="2:14" x14ac:dyDescent="0.35">
      <c r="B359" s="43"/>
      <c r="C359" s="43"/>
      <c r="D359" s="43"/>
      <c r="E359" s="43"/>
      <c r="F359" s="43"/>
      <c r="G359" s="43"/>
      <c r="H359" s="43"/>
      <c r="I359" s="43"/>
      <c r="J359" s="43"/>
      <c r="K359" s="43"/>
      <c r="L359" s="43"/>
      <c r="M359" s="43"/>
      <c r="N359" s="43"/>
    </row>
    <row r="360" spans="2:14" x14ac:dyDescent="0.35">
      <c r="B360" s="43"/>
      <c r="C360" s="43"/>
      <c r="D360" s="43"/>
      <c r="E360" s="43"/>
      <c r="F360" s="43"/>
      <c r="G360" s="43"/>
      <c r="H360" s="43"/>
      <c r="I360" s="43"/>
      <c r="J360" s="43"/>
      <c r="K360" s="43"/>
      <c r="L360" s="43"/>
      <c r="M360" s="43"/>
      <c r="N360" s="43"/>
    </row>
    <row r="361" spans="2:14" x14ac:dyDescent="0.35">
      <c r="B361" s="43"/>
      <c r="C361" s="43"/>
      <c r="D361" s="43"/>
      <c r="E361" s="43"/>
      <c r="F361" s="43"/>
      <c r="G361" s="43"/>
      <c r="H361" s="43"/>
      <c r="I361" s="43"/>
      <c r="J361" s="43"/>
      <c r="K361" s="43"/>
      <c r="L361" s="43"/>
      <c r="M361" s="43"/>
      <c r="N361" s="43"/>
    </row>
    <row r="362" spans="2:14" x14ac:dyDescent="0.35">
      <c r="B362" s="43"/>
      <c r="C362" s="43"/>
      <c r="D362" s="43"/>
      <c r="E362" s="43"/>
      <c r="F362" s="43"/>
      <c r="G362" s="43"/>
      <c r="H362" s="43"/>
      <c r="I362" s="43"/>
      <c r="J362" s="43"/>
      <c r="K362" s="43"/>
      <c r="L362" s="43"/>
      <c r="M362" s="43"/>
      <c r="N362" s="43"/>
    </row>
    <row r="363" spans="2:14" x14ac:dyDescent="0.35">
      <c r="B363" s="43"/>
      <c r="C363" s="43"/>
      <c r="D363" s="43"/>
      <c r="E363" s="43"/>
      <c r="F363" s="43"/>
      <c r="G363" s="43"/>
      <c r="H363" s="43"/>
      <c r="I363" s="43"/>
      <c r="J363" s="43"/>
      <c r="K363" s="43"/>
      <c r="L363" s="43"/>
      <c r="M363" s="43"/>
      <c r="N363" s="43"/>
    </row>
    <row r="364" spans="2:14" x14ac:dyDescent="0.35">
      <c r="B364" s="43"/>
      <c r="C364" s="43"/>
      <c r="D364" s="43"/>
      <c r="E364" s="43"/>
      <c r="F364" s="43"/>
      <c r="G364" s="43"/>
      <c r="H364" s="43"/>
      <c r="I364" s="43"/>
      <c r="J364" s="43"/>
      <c r="K364" s="43"/>
      <c r="L364" s="43"/>
      <c r="M364" s="43"/>
      <c r="N364" s="43"/>
    </row>
    <row r="365" spans="2:14" x14ac:dyDescent="0.35">
      <c r="B365" s="43"/>
      <c r="C365" s="43"/>
      <c r="D365" s="43"/>
      <c r="E365" s="43"/>
      <c r="F365" s="43"/>
      <c r="G365" s="43"/>
      <c r="H365" s="43"/>
      <c r="I365" s="43"/>
      <c r="J365" s="43"/>
      <c r="K365" s="43"/>
      <c r="L365" s="43"/>
      <c r="M365" s="43"/>
      <c r="N365" s="43"/>
    </row>
    <row r="366" spans="2:14" x14ac:dyDescent="0.35">
      <c r="B366" s="43"/>
      <c r="C366" s="43"/>
      <c r="D366" s="43"/>
      <c r="E366" s="43"/>
      <c r="F366" s="43"/>
      <c r="G366" s="43"/>
      <c r="H366" s="43"/>
      <c r="I366" s="43"/>
      <c r="J366" s="43"/>
      <c r="K366" s="43"/>
      <c r="L366" s="43"/>
      <c r="M366" s="43"/>
      <c r="N366" s="43"/>
    </row>
    <row r="367" spans="2:14" x14ac:dyDescent="0.35">
      <c r="B367" s="43"/>
      <c r="C367" s="43"/>
      <c r="D367" s="43"/>
      <c r="E367" s="43"/>
      <c r="F367" s="43"/>
      <c r="G367" s="43"/>
      <c r="H367" s="43"/>
      <c r="I367" s="43"/>
      <c r="J367" s="43"/>
      <c r="K367" s="43"/>
      <c r="L367" s="43"/>
      <c r="M367" s="43"/>
      <c r="N367" s="43"/>
    </row>
    <row r="368" spans="2:14" x14ac:dyDescent="0.35">
      <c r="B368" s="43"/>
      <c r="C368" s="43"/>
      <c r="D368" s="43"/>
      <c r="E368" s="43"/>
      <c r="F368" s="43"/>
      <c r="G368" s="43"/>
      <c r="H368" s="43"/>
      <c r="I368" s="43"/>
      <c r="J368" s="43"/>
      <c r="K368" s="43"/>
      <c r="L368" s="43"/>
      <c r="M368" s="43"/>
      <c r="N368" s="43"/>
    </row>
    <row r="369" spans="2:14" x14ac:dyDescent="0.35">
      <c r="B369" s="43"/>
      <c r="C369" s="43"/>
      <c r="D369" s="43"/>
      <c r="E369" s="43"/>
      <c r="F369" s="43"/>
      <c r="G369" s="43"/>
      <c r="H369" s="43"/>
      <c r="I369" s="43"/>
      <c r="J369" s="43"/>
      <c r="K369" s="43"/>
      <c r="L369" s="43"/>
      <c r="M369" s="43"/>
      <c r="N369" s="43"/>
    </row>
    <row r="370" spans="2:14" x14ac:dyDescent="0.35">
      <c r="B370" s="43"/>
      <c r="C370" s="43"/>
      <c r="D370" s="43"/>
      <c r="E370" s="43"/>
      <c r="F370" s="43"/>
      <c r="G370" s="43"/>
      <c r="H370" s="43"/>
      <c r="I370" s="43"/>
      <c r="J370" s="43"/>
      <c r="K370" s="43"/>
      <c r="L370" s="43"/>
      <c r="M370" s="43"/>
      <c r="N370" s="43"/>
    </row>
    <row r="371" spans="2:14" x14ac:dyDescent="0.35">
      <c r="B371" s="43"/>
      <c r="C371" s="43"/>
      <c r="D371" s="43"/>
      <c r="E371" s="43"/>
      <c r="F371" s="43"/>
      <c r="G371" s="43"/>
      <c r="H371" s="43"/>
      <c r="I371" s="43"/>
      <c r="J371" s="43"/>
      <c r="K371" s="43"/>
      <c r="L371" s="43"/>
      <c r="M371" s="43"/>
      <c r="N371" s="43"/>
    </row>
    <row r="372" spans="2:14" x14ac:dyDescent="0.35">
      <c r="B372" s="43"/>
      <c r="C372" s="43"/>
      <c r="D372" s="43"/>
      <c r="E372" s="43"/>
      <c r="F372" s="43"/>
      <c r="G372" s="43"/>
      <c r="H372" s="43"/>
      <c r="I372" s="43"/>
      <c r="J372" s="43"/>
      <c r="K372" s="43"/>
      <c r="L372" s="43"/>
      <c r="M372" s="43"/>
      <c r="N372" s="43"/>
    </row>
    <row r="373" spans="2:14" x14ac:dyDescent="0.35">
      <c r="B373" s="43"/>
      <c r="C373" s="43"/>
      <c r="D373" s="43"/>
      <c r="E373" s="43"/>
      <c r="F373" s="43"/>
      <c r="G373" s="43"/>
      <c r="H373" s="43"/>
      <c r="I373" s="43"/>
      <c r="J373" s="43"/>
      <c r="K373" s="43"/>
      <c r="L373" s="43"/>
      <c r="M373" s="43"/>
      <c r="N373" s="43"/>
    </row>
    <row r="374" spans="2:14" x14ac:dyDescent="0.35">
      <c r="B374" s="43"/>
      <c r="C374" s="43"/>
      <c r="D374" s="43"/>
      <c r="E374" s="43"/>
      <c r="F374" s="43"/>
      <c r="G374" s="43"/>
      <c r="H374" s="43"/>
      <c r="I374" s="43"/>
      <c r="J374" s="43"/>
      <c r="K374" s="43"/>
      <c r="L374" s="43"/>
      <c r="M374" s="43"/>
      <c r="N374" s="43"/>
    </row>
    <row r="375" spans="2:14" x14ac:dyDescent="0.35">
      <c r="B375" s="43"/>
      <c r="C375" s="43"/>
      <c r="D375" s="43"/>
      <c r="E375" s="43"/>
      <c r="F375" s="43"/>
      <c r="G375" s="43"/>
      <c r="H375" s="43"/>
      <c r="I375" s="43"/>
      <c r="J375" s="43"/>
      <c r="K375" s="43"/>
      <c r="L375" s="43"/>
      <c r="M375" s="43"/>
      <c r="N375" s="43"/>
    </row>
    <row r="376" spans="2:14" x14ac:dyDescent="0.35">
      <c r="B376" s="43"/>
      <c r="C376" s="43"/>
      <c r="D376" s="43"/>
      <c r="E376" s="43"/>
      <c r="F376" s="43"/>
      <c r="G376" s="43"/>
      <c r="H376" s="43"/>
      <c r="I376" s="43"/>
      <c r="J376" s="43"/>
      <c r="K376" s="43"/>
      <c r="L376" s="43"/>
      <c r="M376" s="43"/>
      <c r="N376" s="43"/>
    </row>
    <row r="377" spans="2:14" x14ac:dyDescent="0.35">
      <c r="B377" s="43"/>
      <c r="C377" s="43"/>
      <c r="D377" s="43"/>
      <c r="E377" s="43"/>
      <c r="F377" s="43"/>
      <c r="G377" s="43"/>
      <c r="H377" s="43"/>
      <c r="I377" s="43"/>
      <c r="J377" s="43"/>
      <c r="K377" s="43"/>
      <c r="L377" s="43"/>
      <c r="M377" s="43"/>
      <c r="N377" s="43"/>
    </row>
    <row r="378" spans="2:14" x14ac:dyDescent="0.35">
      <c r="B378" s="43"/>
      <c r="C378" s="43"/>
      <c r="D378" s="43"/>
      <c r="E378" s="43"/>
      <c r="F378" s="43"/>
      <c r="G378" s="43"/>
      <c r="H378" s="43"/>
      <c r="I378" s="43"/>
      <c r="J378" s="43"/>
      <c r="K378" s="43"/>
      <c r="L378" s="43"/>
      <c r="M378" s="43"/>
      <c r="N378" s="43"/>
    </row>
    <row r="379" spans="2:14" x14ac:dyDescent="0.35">
      <c r="B379" s="43"/>
      <c r="C379" s="43"/>
      <c r="D379" s="43"/>
      <c r="E379" s="43"/>
      <c r="F379" s="43"/>
      <c r="G379" s="43"/>
      <c r="H379" s="43"/>
      <c r="I379" s="43"/>
      <c r="J379" s="43"/>
      <c r="K379" s="43"/>
      <c r="L379" s="43"/>
      <c r="M379" s="43"/>
      <c r="N379" s="43"/>
    </row>
    <row r="380" spans="2:14" x14ac:dyDescent="0.35">
      <c r="B380" s="43"/>
      <c r="C380" s="43"/>
      <c r="D380" s="43"/>
      <c r="E380" s="43"/>
      <c r="F380" s="43"/>
      <c r="G380" s="43"/>
      <c r="H380" s="43"/>
      <c r="I380" s="43"/>
      <c r="J380" s="43"/>
      <c r="K380" s="43"/>
      <c r="L380" s="43"/>
      <c r="M380" s="43"/>
      <c r="N380" s="43"/>
    </row>
    <row r="381" spans="2:14" x14ac:dyDescent="0.35">
      <c r="B381" s="43"/>
      <c r="C381" s="43"/>
      <c r="D381" s="43"/>
      <c r="E381" s="43"/>
      <c r="F381" s="43"/>
      <c r="G381" s="43"/>
      <c r="H381" s="43"/>
      <c r="I381" s="43"/>
      <c r="J381" s="43"/>
      <c r="K381" s="43"/>
      <c r="L381" s="43"/>
      <c r="M381" s="43"/>
      <c r="N381" s="43"/>
    </row>
    <row r="382" spans="2:14" x14ac:dyDescent="0.35">
      <c r="B382" s="43"/>
      <c r="C382" s="43"/>
      <c r="D382" s="43"/>
      <c r="E382" s="43"/>
      <c r="F382" s="43"/>
      <c r="G382" s="43"/>
      <c r="H382" s="43"/>
      <c r="I382" s="43"/>
      <c r="J382" s="43"/>
      <c r="K382" s="43"/>
      <c r="L382" s="43"/>
      <c r="M382" s="43"/>
      <c r="N382" s="43"/>
    </row>
    <row r="383" spans="2:14" x14ac:dyDescent="0.35">
      <c r="B383" s="43"/>
      <c r="C383" s="43"/>
      <c r="D383" s="43"/>
      <c r="E383" s="43"/>
      <c r="F383" s="43"/>
      <c r="G383" s="43"/>
      <c r="H383" s="43"/>
      <c r="I383" s="43"/>
      <c r="J383" s="43"/>
      <c r="K383" s="43"/>
      <c r="L383" s="43"/>
      <c r="M383" s="43"/>
      <c r="N383" s="43"/>
    </row>
    <row r="384" spans="2:14" x14ac:dyDescent="0.35">
      <c r="B384" s="43"/>
      <c r="C384" s="43"/>
      <c r="D384" s="43"/>
      <c r="E384" s="43"/>
      <c r="F384" s="43"/>
      <c r="G384" s="43"/>
      <c r="H384" s="43"/>
      <c r="I384" s="43"/>
      <c r="J384" s="43"/>
      <c r="K384" s="43"/>
      <c r="L384" s="43"/>
      <c r="M384" s="43"/>
      <c r="N384" s="43"/>
    </row>
    <row r="385" spans="2:14" x14ac:dyDescent="0.35">
      <c r="B385" s="43"/>
      <c r="C385" s="43"/>
      <c r="D385" s="43"/>
      <c r="E385" s="43"/>
      <c r="F385" s="43"/>
      <c r="G385" s="43"/>
      <c r="H385" s="43"/>
      <c r="I385" s="43"/>
      <c r="J385" s="43"/>
      <c r="K385" s="43"/>
      <c r="L385" s="43"/>
      <c r="M385" s="43"/>
      <c r="N385" s="43"/>
    </row>
    <row r="386" spans="2:14" x14ac:dyDescent="0.35">
      <c r="B386" s="43"/>
      <c r="C386" s="43"/>
      <c r="D386" s="43"/>
      <c r="E386" s="43"/>
      <c r="F386" s="43"/>
      <c r="G386" s="43"/>
      <c r="H386" s="43"/>
      <c r="I386" s="43"/>
      <c r="J386" s="43"/>
      <c r="K386" s="43"/>
      <c r="L386" s="43"/>
      <c r="M386" s="43"/>
      <c r="N386" s="43"/>
    </row>
    <row r="387" spans="2:14" x14ac:dyDescent="0.35">
      <c r="B387" s="43"/>
      <c r="C387" s="43"/>
      <c r="D387" s="43"/>
      <c r="E387" s="43"/>
      <c r="F387" s="43"/>
      <c r="G387" s="43"/>
      <c r="H387" s="43"/>
      <c r="I387" s="43"/>
      <c r="J387" s="43"/>
      <c r="K387" s="43"/>
      <c r="L387" s="43"/>
      <c r="M387" s="43"/>
      <c r="N387" s="43"/>
    </row>
    <row r="388" spans="2:14" x14ac:dyDescent="0.35">
      <c r="B388" s="43"/>
      <c r="C388" s="43"/>
      <c r="D388" s="43"/>
      <c r="E388" s="43"/>
      <c r="F388" s="43"/>
      <c r="G388" s="43"/>
      <c r="H388" s="43"/>
      <c r="I388" s="43"/>
      <c r="J388" s="43"/>
      <c r="K388" s="43"/>
      <c r="L388" s="43"/>
      <c r="M388" s="43"/>
      <c r="N388" s="43"/>
    </row>
    <row r="389" spans="2:14" x14ac:dyDescent="0.35">
      <c r="B389" s="43"/>
      <c r="C389" s="43"/>
      <c r="D389" s="43"/>
      <c r="E389" s="43"/>
      <c r="F389" s="43"/>
      <c r="G389" s="43"/>
      <c r="H389" s="43"/>
      <c r="I389" s="43"/>
      <c r="J389" s="43"/>
      <c r="K389" s="43"/>
      <c r="L389" s="43"/>
      <c r="M389" s="43"/>
      <c r="N389" s="43"/>
    </row>
    <row r="390" spans="2:14" x14ac:dyDescent="0.35">
      <c r="B390" s="43"/>
      <c r="C390" s="43"/>
      <c r="D390" s="43"/>
      <c r="E390" s="43"/>
      <c r="F390" s="43"/>
      <c r="G390" s="43"/>
      <c r="H390" s="43"/>
      <c r="I390" s="43"/>
      <c r="J390" s="43"/>
      <c r="K390" s="43"/>
      <c r="L390" s="43"/>
      <c r="M390" s="43"/>
      <c r="N390" s="43"/>
    </row>
    <row r="391" spans="2:14" x14ac:dyDescent="0.35">
      <c r="B391" s="43"/>
      <c r="C391" s="43"/>
      <c r="D391" s="43"/>
      <c r="E391" s="43"/>
      <c r="F391" s="43"/>
      <c r="G391" s="43"/>
      <c r="H391" s="43"/>
      <c r="I391" s="43"/>
      <c r="J391" s="43"/>
      <c r="K391" s="43"/>
      <c r="L391" s="43"/>
      <c r="M391" s="43"/>
      <c r="N391" s="43"/>
    </row>
    <row r="392" spans="2:14" x14ac:dyDescent="0.35">
      <c r="B392" s="43"/>
      <c r="C392" s="43"/>
      <c r="D392" s="43"/>
      <c r="E392" s="43"/>
      <c r="F392" s="43"/>
      <c r="G392" s="43"/>
      <c r="H392" s="43"/>
      <c r="I392" s="43"/>
      <c r="J392" s="43"/>
      <c r="K392" s="43"/>
      <c r="L392" s="43"/>
      <c r="M392" s="43"/>
      <c r="N392" s="43"/>
    </row>
    <row r="393" spans="2:14" x14ac:dyDescent="0.35">
      <c r="B393" s="43"/>
      <c r="C393" s="43"/>
      <c r="D393" s="43"/>
      <c r="E393" s="43"/>
      <c r="F393" s="43"/>
      <c r="G393" s="43"/>
      <c r="H393" s="43"/>
      <c r="I393" s="43"/>
      <c r="J393" s="43"/>
      <c r="K393" s="43"/>
      <c r="L393" s="43"/>
      <c r="M393" s="43"/>
      <c r="N393" s="43"/>
    </row>
    <row r="394" spans="2:14" x14ac:dyDescent="0.35">
      <c r="B394" s="43"/>
      <c r="C394" s="43"/>
      <c r="D394" s="43"/>
      <c r="E394" s="43"/>
      <c r="F394" s="43"/>
      <c r="G394" s="43"/>
      <c r="H394" s="43"/>
      <c r="I394" s="43"/>
      <c r="J394" s="43"/>
      <c r="K394" s="43"/>
      <c r="L394" s="43"/>
      <c r="M394" s="43"/>
      <c r="N394" s="43"/>
    </row>
    <row r="395" spans="2:14" x14ac:dyDescent="0.35">
      <c r="B395" s="43"/>
      <c r="C395" s="43"/>
      <c r="D395" s="43"/>
      <c r="E395" s="43"/>
      <c r="F395" s="43"/>
      <c r="G395" s="43"/>
      <c r="H395" s="43"/>
      <c r="I395" s="43"/>
      <c r="J395" s="43"/>
      <c r="K395" s="43"/>
      <c r="L395" s="43"/>
      <c r="M395" s="43"/>
      <c r="N395" s="43"/>
    </row>
    <row r="396" spans="2:14" x14ac:dyDescent="0.35">
      <c r="B396" s="43"/>
      <c r="C396" s="43"/>
      <c r="D396" s="43"/>
      <c r="E396" s="43"/>
      <c r="F396" s="43"/>
      <c r="G396" s="43"/>
      <c r="H396" s="43"/>
      <c r="I396" s="43"/>
      <c r="J396" s="43"/>
      <c r="K396" s="43"/>
      <c r="L396" s="43"/>
      <c r="M396" s="43"/>
      <c r="N396" s="43"/>
    </row>
    <row r="397" spans="2:14" x14ac:dyDescent="0.35">
      <c r="B397" s="43"/>
      <c r="C397" s="43"/>
      <c r="D397" s="43"/>
      <c r="E397" s="43"/>
      <c r="F397" s="43"/>
      <c r="G397" s="43"/>
      <c r="H397" s="43"/>
      <c r="I397" s="43"/>
      <c r="J397" s="43"/>
      <c r="K397" s="43"/>
      <c r="L397" s="43"/>
      <c r="M397" s="43"/>
      <c r="N397" s="43"/>
    </row>
    <row r="398" spans="2:14" x14ac:dyDescent="0.35">
      <c r="B398" s="43"/>
      <c r="C398" s="43"/>
      <c r="D398" s="43"/>
      <c r="E398" s="43"/>
      <c r="F398" s="43"/>
      <c r="G398" s="43"/>
      <c r="H398" s="43"/>
      <c r="I398" s="43"/>
      <c r="J398" s="43"/>
      <c r="K398" s="43"/>
      <c r="L398" s="43"/>
      <c r="M398" s="43"/>
      <c r="N398" s="43"/>
    </row>
    <row r="399" spans="2:14" x14ac:dyDescent="0.35">
      <c r="B399" s="43"/>
      <c r="C399" s="43"/>
      <c r="D399" s="43"/>
      <c r="E399" s="43"/>
      <c r="F399" s="43"/>
      <c r="G399" s="43"/>
      <c r="H399" s="43"/>
      <c r="I399" s="43"/>
      <c r="J399" s="43"/>
      <c r="K399" s="43"/>
      <c r="L399" s="43"/>
      <c r="M399" s="43"/>
      <c r="N399" s="43"/>
    </row>
    <row r="400" spans="2:14" x14ac:dyDescent="0.35">
      <c r="B400" s="43"/>
      <c r="C400" s="43"/>
      <c r="D400" s="43"/>
      <c r="E400" s="43"/>
      <c r="F400" s="43"/>
      <c r="G400" s="43"/>
      <c r="H400" s="43"/>
      <c r="I400" s="43"/>
      <c r="J400" s="43"/>
      <c r="K400" s="43"/>
      <c r="L400" s="43"/>
      <c r="M400" s="43"/>
      <c r="N400" s="43"/>
    </row>
    <row r="401" spans="2:14" x14ac:dyDescent="0.35">
      <c r="B401" s="43"/>
      <c r="C401" s="43"/>
      <c r="D401" s="43"/>
      <c r="E401" s="43"/>
      <c r="F401" s="43"/>
      <c r="G401" s="43"/>
      <c r="H401" s="43"/>
      <c r="I401" s="43"/>
      <c r="J401" s="43"/>
      <c r="K401" s="43"/>
      <c r="L401" s="43"/>
      <c r="M401" s="43"/>
      <c r="N401" s="43"/>
    </row>
    <row r="402" spans="2:14" x14ac:dyDescent="0.35">
      <c r="B402" s="43"/>
      <c r="C402" s="43"/>
      <c r="D402" s="43"/>
      <c r="E402" s="43"/>
      <c r="F402" s="43"/>
      <c r="G402" s="43"/>
      <c r="H402" s="43"/>
      <c r="I402" s="43"/>
      <c r="J402" s="43"/>
      <c r="K402" s="43"/>
      <c r="L402" s="43"/>
      <c r="M402" s="43"/>
      <c r="N402" s="43"/>
    </row>
    <row r="403" spans="2:14" x14ac:dyDescent="0.35">
      <c r="B403" s="43"/>
      <c r="C403" s="43"/>
      <c r="D403" s="43"/>
      <c r="E403" s="43"/>
      <c r="F403" s="43"/>
      <c r="G403" s="43"/>
      <c r="H403" s="43"/>
      <c r="I403" s="43"/>
      <c r="J403" s="43"/>
      <c r="K403" s="43"/>
      <c r="L403" s="43"/>
      <c r="M403" s="43"/>
      <c r="N403" s="43"/>
    </row>
    <row r="404" spans="2:14" x14ac:dyDescent="0.35">
      <c r="B404" s="43"/>
      <c r="C404" s="43"/>
      <c r="D404" s="43"/>
      <c r="E404" s="43"/>
      <c r="F404" s="43"/>
      <c r="G404" s="43"/>
      <c r="H404" s="43"/>
      <c r="I404" s="43"/>
      <c r="J404" s="43"/>
      <c r="K404" s="43"/>
      <c r="L404" s="43"/>
      <c r="M404" s="43"/>
      <c r="N404" s="43"/>
    </row>
    <row r="405" spans="2:14" x14ac:dyDescent="0.35">
      <c r="B405" s="43"/>
      <c r="C405" s="43"/>
      <c r="D405" s="43"/>
      <c r="E405" s="43"/>
      <c r="F405" s="43"/>
      <c r="G405" s="43"/>
      <c r="H405" s="43"/>
      <c r="I405" s="43"/>
      <c r="J405" s="43"/>
      <c r="K405" s="43"/>
      <c r="L405" s="43"/>
      <c r="M405" s="43"/>
      <c r="N405" s="43"/>
    </row>
    <row r="406" spans="2:14" x14ac:dyDescent="0.35">
      <c r="B406" s="43"/>
      <c r="C406" s="43"/>
      <c r="D406" s="43"/>
      <c r="E406" s="43"/>
      <c r="F406" s="43"/>
      <c r="G406" s="43"/>
      <c r="H406" s="43"/>
      <c r="I406" s="43"/>
      <c r="J406" s="43"/>
      <c r="K406" s="43"/>
      <c r="L406" s="43"/>
      <c r="M406" s="43"/>
      <c r="N406" s="43"/>
    </row>
    <row r="407" spans="2:14" x14ac:dyDescent="0.35">
      <c r="B407" s="43"/>
      <c r="C407" s="43"/>
      <c r="D407" s="43"/>
      <c r="E407" s="43"/>
      <c r="F407" s="43"/>
      <c r="G407" s="43"/>
      <c r="H407" s="43"/>
      <c r="I407" s="43"/>
      <c r="J407" s="43"/>
      <c r="K407" s="43"/>
      <c r="L407" s="43"/>
      <c r="M407" s="43"/>
      <c r="N407" s="43"/>
    </row>
    <row r="408" spans="2:14" x14ac:dyDescent="0.35">
      <c r="B408" s="43"/>
      <c r="C408" s="43"/>
      <c r="D408" s="43"/>
      <c r="E408" s="43"/>
      <c r="F408" s="43"/>
      <c r="G408" s="43"/>
      <c r="H408" s="43"/>
      <c r="I408" s="43"/>
      <c r="J408" s="43"/>
      <c r="K408" s="43"/>
      <c r="L408" s="43"/>
      <c r="M408" s="43"/>
      <c r="N408" s="43"/>
    </row>
    <row r="409" spans="2:14" x14ac:dyDescent="0.35">
      <c r="B409" s="43"/>
      <c r="C409" s="43"/>
      <c r="D409" s="43"/>
      <c r="E409" s="43"/>
      <c r="F409" s="43"/>
      <c r="G409" s="43"/>
      <c r="H409" s="43"/>
      <c r="I409" s="43"/>
      <c r="J409" s="43"/>
      <c r="K409" s="43"/>
      <c r="L409" s="43"/>
      <c r="M409" s="43"/>
      <c r="N409" s="43"/>
    </row>
    <row r="410" spans="2:14" x14ac:dyDescent="0.35">
      <c r="B410" s="43"/>
      <c r="C410" s="43"/>
      <c r="D410" s="43"/>
      <c r="E410" s="43"/>
      <c r="F410" s="43"/>
      <c r="G410" s="43"/>
      <c r="H410" s="43"/>
      <c r="I410" s="43"/>
      <c r="J410" s="43"/>
      <c r="K410" s="43"/>
      <c r="L410" s="43"/>
      <c r="M410" s="43"/>
      <c r="N410" s="43"/>
    </row>
    <row r="411" spans="2:14" x14ac:dyDescent="0.35">
      <c r="B411" s="43"/>
      <c r="C411" s="43"/>
      <c r="D411" s="43"/>
      <c r="E411" s="43"/>
      <c r="F411" s="43"/>
      <c r="G411" s="43"/>
      <c r="H411" s="43"/>
      <c r="I411" s="43"/>
      <c r="J411" s="43"/>
      <c r="K411" s="43"/>
      <c r="L411" s="43"/>
      <c r="M411" s="43"/>
      <c r="N411" s="43"/>
    </row>
    <row r="412" spans="2:14" x14ac:dyDescent="0.35">
      <c r="B412" s="43"/>
      <c r="C412" s="43"/>
      <c r="D412" s="43"/>
      <c r="E412" s="43"/>
      <c r="F412" s="43"/>
      <c r="G412" s="43"/>
      <c r="H412" s="43"/>
      <c r="I412" s="43"/>
      <c r="J412" s="43"/>
      <c r="K412" s="43"/>
      <c r="L412" s="43"/>
      <c r="M412" s="43"/>
      <c r="N412" s="43"/>
    </row>
    <row r="413" spans="2:14" x14ac:dyDescent="0.35">
      <c r="B413" s="43"/>
      <c r="C413" s="43"/>
      <c r="D413" s="43"/>
      <c r="E413" s="43"/>
      <c r="F413" s="43"/>
      <c r="G413" s="43"/>
      <c r="H413" s="43"/>
      <c r="I413" s="43"/>
      <c r="J413" s="43"/>
      <c r="K413" s="43"/>
      <c r="L413" s="43"/>
      <c r="M413" s="43"/>
      <c r="N413" s="43"/>
    </row>
    <row r="414" spans="2:14" x14ac:dyDescent="0.35">
      <c r="B414" s="43"/>
      <c r="C414" s="43"/>
      <c r="D414" s="43"/>
      <c r="E414" s="43"/>
      <c r="F414" s="43"/>
      <c r="G414" s="43"/>
      <c r="H414" s="43"/>
      <c r="I414" s="43"/>
      <c r="J414" s="43"/>
      <c r="K414" s="43"/>
      <c r="L414" s="43"/>
      <c r="M414" s="43"/>
      <c r="N414" s="43"/>
    </row>
    <row r="415" spans="2:14" x14ac:dyDescent="0.35">
      <c r="B415" s="43"/>
      <c r="C415" s="43"/>
      <c r="D415" s="43"/>
      <c r="E415" s="43"/>
      <c r="F415" s="43"/>
      <c r="G415" s="43"/>
      <c r="H415" s="43"/>
      <c r="I415" s="43"/>
      <c r="J415" s="43"/>
      <c r="K415" s="43"/>
      <c r="L415" s="43"/>
      <c r="M415" s="43"/>
      <c r="N415" s="43"/>
    </row>
    <row r="416" spans="2:14" x14ac:dyDescent="0.35">
      <c r="B416" s="43"/>
      <c r="C416" s="43"/>
      <c r="D416" s="43"/>
      <c r="E416" s="43"/>
      <c r="F416" s="43"/>
      <c r="G416" s="43"/>
      <c r="H416" s="43"/>
      <c r="I416" s="43"/>
      <c r="J416" s="43"/>
      <c r="K416" s="43"/>
      <c r="L416" s="43"/>
      <c r="M416" s="43"/>
      <c r="N416" s="43"/>
    </row>
    <row r="417" spans="2:14" x14ac:dyDescent="0.35">
      <c r="B417" s="43"/>
      <c r="C417" s="43"/>
      <c r="D417" s="43"/>
      <c r="E417" s="43"/>
      <c r="F417" s="43"/>
      <c r="G417" s="43"/>
      <c r="H417" s="43"/>
      <c r="I417" s="43"/>
      <c r="J417" s="43"/>
      <c r="K417" s="43"/>
      <c r="L417" s="43"/>
      <c r="M417" s="43"/>
      <c r="N417" s="43"/>
    </row>
    <row r="418" spans="2:14" x14ac:dyDescent="0.35">
      <c r="B418" s="43"/>
      <c r="C418" s="43"/>
      <c r="D418" s="43"/>
      <c r="E418" s="43"/>
      <c r="F418" s="43"/>
      <c r="G418" s="43"/>
      <c r="H418" s="43"/>
      <c r="I418" s="43"/>
      <c r="J418" s="43"/>
      <c r="K418" s="43"/>
      <c r="L418" s="43"/>
      <c r="M418" s="43"/>
      <c r="N418" s="43"/>
    </row>
    <row r="419" spans="2:14" x14ac:dyDescent="0.35">
      <c r="B419" s="43"/>
      <c r="C419" s="43"/>
      <c r="D419" s="43"/>
      <c r="E419" s="43"/>
      <c r="F419" s="43"/>
      <c r="G419" s="43"/>
      <c r="H419" s="43"/>
      <c r="I419" s="43"/>
      <c r="J419" s="43"/>
      <c r="K419" s="43"/>
      <c r="L419" s="43"/>
      <c r="M419" s="43"/>
      <c r="N419" s="43"/>
    </row>
    <row r="420" spans="2:14" x14ac:dyDescent="0.35">
      <c r="B420" s="43"/>
      <c r="C420" s="43"/>
      <c r="D420" s="43"/>
      <c r="E420" s="43"/>
      <c r="F420" s="43"/>
      <c r="G420" s="43"/>
      <c r="H420" s="43"/>
      <c r="I420" s="43"/>
      <c r="J420" s="43"/>
      <c r="K420" s="43"/>
      <c r="L420" s="43"/>
      <c r="M420" s="43"/>
      <c r="N420" s="43"/>
    </row>
    <row r="421" spans="2:14" x14ac:dyDescent="0.35">
      <c r="B421" s="43"/>
      <c r="C421" s="43"/>
      <c r="D421" s="43"/>
      <c r="E421" s="43"/>
      <c r="F421" s="43"/>
      <c r="G421" s="43"/>
      <c r="H421" s="43"/>
      <c r="I421" s="43"/>
      <c r="J421" s="43"/>
      <c r="K421" s="43"/>
      <c r="L421" s="43"/>
      <c r="M421" s="43"/>
      <c r="N421" s="43"/>
    </row>
    <row r="422" spans="2:14" x14ac:dyDescent="0.35">
      <c r="B422" s="43"/>
      <c r="C422" s="43"/>
      <c r="D422" s="43"/>
      <c r="E422" s="43"/>
      <c r="F422" s="43"/>
      <c r="G422" s="43"/>
      <c r="H422" s="43"/>
      <c r="I422" s="43"/>
      <c r="J422" s="43"/>
      <c r="K422" s="43"/>
      <c r="L422" s="43"/>
      <c r="M422" s="43"/>
      <c r="N422" s="43"/>
    </row>
    <row r="423" spans="2:14" x14ac:dyDescent="0.35">
      <c r="B423" s="43"/>
      <c r="C423" s="43"/>
      <c r="D423" s="43"/>
      <c r="E423" s="43"/>
      <c r="F423" s="43"/>
      <c r="G423" s="43"/>
      <c r="H423" s="43"/>
      <c r="I423" s="43"/>
      <c r="J423" s="43"/>
      <c r="K423" s="43"/>
      <c r="L423" s="43"/>
      <c r="M423" s="43"/>
      <c r="N423" s="43"/>
    </row>
    <row r="424" spans="2:14" x14ac:dyDescent="0.35">
      <c r="B424" s="43"/>
      <c r="C424" s="43"/>
      <c r="D424" s="43"/>
      <c r="E424" s="43"/>
      <c r="F424" s="43"/>
      <c r="G424" s="43"/>
      <c r="H424" s="43"/>
      <c r="I424" s="43"/>
      <c r="J424" s="43"/>
      <c r="K424" s="43"/>
      <c r="L424" s="43"/>
      <c r="M424" s="43"/>
      <c r="N424" s="43"/>
    </row>
    <row r="425" spans="2:14" x14ac:dyDescent="0.35">
      <c r="B425" s="43"/>
      <c r="C425" s="43"/>
      <c r="D425" s="43"/>
      <c r="E425" s="43"/>
      <c r="F425" s="43"/>
      <c r="G425" s="43"/>
      <c r="H425" s="43"/>
      <c r="I425" s="43"/>
      <c r="J425" s="43"/>
      <c r="K425" s="43"/>
      <c r="L425" s="43"/>
      <c r="M425" s="43"/>
      <c r="N425" s="43"/>
    </row>
    <row r="426" spans="2:14" x14ac:dyDescent="0.35">
      <c r="B426" s="43"/>
      <c r="C426" s="43"/>
      <c r="D426" s="43"/>
      <c r="E426" s="43"/>
      <c r="F426" s="43"/>
      <c r="G426" s="43"/>
      <c r="H426" s="43"/>
      <c r="I426" s="43"/>
      <c r="J426" s="43"/>
      <c r="K426" s="43"/>
      <c r="L426" s="43"/>
      <c r="M426" s="43"/>
      <c r="N426" s="43"/>
    </row>
    <row r="427" spans="2:14" x14ac:dyDescent="0.35">
      <c r="B427" s="43"/>
      <c r="C427" s="43"/>
      <c r="D427" s="43"/>
      <c r="E427" s="43"/>
      <c r="F427" s="43"/>
      <c r="G427" s="43"/>
      <c r="H427" s="43"/>
      <c r="I427" s="43"/>
      <c r="J427" s="43"/>
      <c r="K427" s="43"/>
      <c r="L427" s="43"/>
      <c r="M427" s="43"/>
      <c r="N427" s="43"/>
    </row>
  </sheetData>
  <sheetProtection algorithmName="SHA-512" hashValue="V5NmajYe8RD77QlkJwujxGMixkMPv+kThLlH8zbxpG32wlvyMzFMgS8SnxftHLsyWGgAgntgXuCepUiZAdQ75w==" saltValue="bV3YgcjcmjYA0Uzt2bmGkw==" spinCount="100000" sheet="1" objects="1" scenarios="1"/>
  <mergeCells count="20">
    <mergeCell ref="B2:M2"/>
    <mergeCell ref="B3:M3"/>
    <mergeCell ref="C5:G5"/>
    <mergeCell ref="C4:G4"/>
    <mergeCell ref="B4:B5"/>
    <mergeCell ref="J4:M5"/>
    <mergeCell ref="C15:D15"/>
    <mergeCell ref="C16:D16"/>
    <mergeCell ref="B7:B16"/>
    <mergeCell ref="L7:M16"/>
    <mergeCell ref="B6:M6"/>
    <mergeCell ref="E7:I7"/>
    <mergeCell ref="C7:D7"/>
    <mergeCell ref="B21:M21"/>
    <mergeCell ref="B22:M22"/>
    <mergeCell ref="B23:M23"/>
    <mergeCell ref="B17:M17"/>
    <mergeCell ref="B18:M18"/>
    <mergeCell ref="B19:M19"/>
    <mergeCell ref="B20:M20"/>
  </mergeCells>
  <phoneticPr fontId="5" type="noConversion"/>
  <pageMargins left="0.7" right="0.7" top="0.78740157499999996" bottom="0.78740157499999996" header="0.3" footer="0.3"/>
  <pageSetup paperSize="9" scale="76" orientation="portrait"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7</xdr:col>
                    <xdr:colOff>0</xdr:colOff>
                    <xdr:row>3</xdr:row>
                    <xdr:rowOff>0</xdr:rowOff>
                  </from>
                  <to>
                    <xdr:col>9</xdr:col>
                    <xdr:colOff>579120</xdr:colOff>
                    <xdr:row>4</xdr:row>
                    <xdr:rowOff>0</xdr:rowOff>
                  </to>
                </anchor>
              </controlPr>
            </control>
          </mc:Choice>
        </mc:AlternateContent>
        <mc:AlternateContent xmlns:mc="http://schemas.openxmlformats.org/markup-compatibility/2006">
          <mc:Choice Requires="x14">
            <control shapeId="24579" r:id="rId5" name="Drop Down 3">
              <controlPr defaultSize="0" autoLine="0" autoPict="0">
                <anchor moveWithCells="1">
                  <from>
                    <xdr:col>7</xdr:col>
                    <xdr:colOff>0</xdr:colOff>
                    <xdr:row>4</xdr:row>
                    <xdr:rowOff>0</xdr:rowOff>
                  </from>
                  <to>
                    <xdr:col>9</xdr:col>
                    <xdr:colOff>579120</xdr:colOff>
                    <xdr:row>5</xdr:row>
                    <xdr:rowOff>0</xdr:rowOff>
                  </to>
                </anchor>
              </controlPr>
            </control>
          </mc:Choice>
        </mc:AlternateContent>
        <mc:AlternateContent xmlns:mc="http://schemas.openxmlformats.org/markup-compatibility/2006">
          <mc:Choice Requires="x14">
            <control shapeId="24584" r:id="rId6" name="Spinner 8">
              <controlPr defaultSize="0" autoPict="0">
                <anchor moveWithCells="1" sizeWithCells="1">
                  <from>
                    <xdr:col>9</xdr:col>
                    <xdr:colOff>594360</xdr:colOff>
                    <xdr:row>11</xdr:row>
                    <xdr:rowOff>0</xdr:rowOff>
                  </from>
                  <to>
                    <xdr:col>10</xdr:col>
                    <xdr:colOff>7620</xdr:colOff>
                    <xdr:row>11</xdr:row>
                    <xdr:rowOff>228600</xdr:rowOff>
                  </to>
                </anchor>
              </controlPr>
            </control>
          </mc:Choice>
        </mc:AlternateContent>
        <mc:AlternateContent xmlns:mc="http://schemas.openxmlformats.org/markup-compatibility/2006">
          <mc:Choice Requires="x14">
            <control shapeId="24587" r:id="rId7" name="Spinner 11">
              <controlPr defaultSize="0" autoPict="0">
                <anchor moveWithCells="1" sizeWithCells="1">
                  <from>
                    <xdr:col>9</xdr:col>
                    <xdr:colOff>594360</xdr:colOff>
                    <xdr:row>8</xdr:row>
                    <xdr:rowOff>0</xdr:rowOff>
                  </from>
                  <to>
                    <xdr:col>10</xdr:col>
                    <xdr:colOff>7620</xdr:colOff>
                    <xdr:row>8</xdr:row>
                    <xdr:rowOff>228600</xdr:rowOff>
                  </to>
                </anchor>
              </controlPr>
            </control>
          </mc:Choice>
        </mc:AlternateContent>
        <mc:AlternateContent xmlns:mc="http://schemas.openxmlformats.org/markup-compatibility/2006">
          <mc:Choice Requires="x14">
            <control shapeId="24588" r:id="rId8" name="Spinner 12">
              <controlPr defaultSize="0" autoPict="0">
                <anchor moveWithCells="1" sizeWithCells="1">
                  <from>
                    <xdr:col>9</xdr:col>
                    <xdr:colOff>594360</xdr:colOff>
                    <xdr:row>9</xdr:row>
                    <xdr:rowOff>0</xdr:rowOff>
                  </from>
                  <to>
                    <xdr:col>10</xdr:col>
                    <xdr:colOff>7620</xdr:colOff>
                    <xdr:row>9</xdr:row>
                    <xdr:rowOff>228600</xdr:rowOff>
                  </to>
                </anchor>
              </controlPr>
            </control>
          </mc:Choice>
        </mc:AlternateContent>
        <mc:AlternateContent xmlns:mc="http://schemas.openxmlformats.org/markup-compatibility/2006">
          <mc:Choice Requires="x14">
            <control shapeId="24589" r:id="rId9" name="Spinner 13">
              <controlPr defaultSize="0" autoPict="0">
                <anchor moveWithCells="1" sizeWithCells="1">
                  <from>
                    <xdr:col>9</xdr:col>
                    <xdr:colOff>594360</xdr:colOff>
                    <xdr:row>10</xdr:row>
                    <xdr:rowOff>0</xdr:rowOff>
                  </from>
                  <to>
                    <xdr:col>10</xdr:col>
                    <xdr:colOff>7620</xdr:colOff>
                    <xdr:row>10</xdr:row>
                    <xdr:rowOff>228600</xdr:rowOff>
                  </to>
                </anchor>
              </controlPr>
            </control>
          </mc:Choice>
        </mc:AlternateContent>
        <mc:AlternateContent xmlns:mc="http://schemas.openxmlformats.org/markup-compatibility/2006">
          <mc:Choice Requires="x14">
            <control shapeId="24590" r:id="rId10" name="Spinner 14">
              <controlPr defaultSize="0" autoPict="0">
                <anchor moveWithCells="1" sizeWithCells="1">
                  <from>
                    <xdr:col>10</xdr:col>
                    <xdr:colOff>594360</xdr:colOff>
                    <xdr:row>8</xdr:row>
                    <xdr:rowOff>0</xdr:rowOff>
                  </from>
                  <to>
                    <xdr:col>11</xdr:col>
                    <xdr:colOff>7620</xdr:colOff>
                    <xdr:row>8</xdr:row>
                    <xdr:rowOff>228600</xdr:rowOff>
                  </to>
                </anchor>
              </controlPr>
            </control>
          </mc:Choice>
        </mc:AlternateContent>
        <mc:AlternateContent xmlns:mc="http://schemas.openxmlformats.org/markup-compatibility/2006">
          <mc:Choice Requires="x14">
            <control shapeId="24591" r:id="rId11" name="Spinner 15">
              <controlPr defaultSize="0" autoPict="0">
                <anchor moveWithCells="1" sizeWithCells="1">
                  <from>
                    <xdr:col>10</xdr:col>
                    <xdr:colOff>594360</xdr:colOff>
                    <xdr:row>9</xdr:row>
                    <xdr:rowOff>0</xdr:rowOff>
                  </from>
                  <to>
                    <xdr:col>11</xdr:col>
                    <xdr:colOff>7620</xdr:colOff>
                    <xdr:row>9</xdr:row>
                    <xdr:rowOff>228600</xdr:rowOff>
                  </to>
                </anchor>
              </controlPr>
            </control>
          </mc:Choice>
        </mc:AlternateContent>
        <mc:AlternateContent xmlns:mc="http://schemas.openxmlformats.org/markup-compatibility/2006">
          <mc:Choice Requires="x14">
            <control shapeId="24592" r:id="rId12" name="Spinner 16">
              <controlPr defaultSize="0" autoPict="0">
                <anchor moveWithCells="1" sizeWithCells="1">
                  <from>
                    <xdr:col>10</xdr:col>
                    <xdr:colOff>594360</xdr:colOff>
                    <xdr:row>10</xdr:row>
                    <xdr:rowOff>0</xdr:rowOff>
                  </from>
                  <to>
                    <xdr:col>11</xdr:col>
                    <xdr:colOff>7620</xdr:colOff>
                    <xdr:row>10</xdr:row>
                    <xdr:rowOff>228600</xdr:rowOff>
                  </to>
                </anchor>
              </controlPr>
            </control>
          </mc:Choice>
        </mc:AlternateContent>
        <mc:AlternateContent xmlns:mc="http://schemas.openxmlformats.org/markup-compatibility/2006">
          <mc:Choice Requires="x14">
            <control shapeId="24593" r:id="rId13" name="Spinner 17">
              <controlPr defaultSize="0" autoPict="0">
                <anchor moveWithCells="1" sizeWithCells="1">
                  <from>
                    <xdr:col>10</xdr:col>
                    <xdr:colOff>594360</xdr:colOff>
                    <xdr:row>11</xdr:row>
                    <xdr:rowOff>0</xdr:rowOff>
                  </from>
                  <to>
                    <xdr:col>11</xdr:col>
                    <xdr:colOff>7620</xdr:colOff>
                    <xdr:row>11</xdr:row>
                    <xdr:rowOff>228600</xdr:rowOff>
                  </to>
                </anchor>
              </controlPr>
            </control>
          </mc:Choice>
        </mc:AlternateContent>
        <mc:AlternateContent xmlns:mc="http://schemas.openxmlformats.org/markup-compatibility/2006">
          <mc:Choice Requires="x14">
            <control shapeId="24594" r:id="rId14" name="Spinner 18">
              <controlPr defaultSize="0" autoPict="0">
                <anchor moveWithCells="1" sizeWithCells="1">
                  <from>
                    <xdr:col>10</xdr:col>
                    <xdr:colOff>594360</xdr:colOff>
                    <xdr:row>12</xdr:row>
                    <xdr:rowOff>0</xdr:rowOff>
                  </from>
                  <to>
                    <xdr:col>11</xdr:col>
                    <xdr:colOff>7620</xdr:colOff>
                    <xdr:row>12</xdr:row>
                    <xdr:rowOff>228600</xdr:rowOff>
                  </to>
                </anchor>
              </controlPr>
            </control>
          </mc:Choice>
        </mc:AlternateContent>
        <mc:AlternateContent xmlns:mc="http://schemas.openxmlformats.org/markup-compatibility/2006">
          <mc:Choice Requires="x14">
            <control shapeId="24595" r:id="rId15" name="Spinner 19">
              <controlPr defaultSize="0" autoPict="0">
                <anchor moveWithCells="1" sizeWithCells="1">
                  <from>
                    <xdr:col>9</xdr:col>
                    <xdr:colOff>594360</xdr:colOff>
                    <xdr:row>12</xdr:row>
                    <xdr:rowOff>0</xdr:rowOff>
                  </from>
                  <to>
                    <xdr:col>10</xdr:col>
                    <xdr:colOff>7620</xdr:colOff>
                    <xdr:row>12</xdr:row>
                    <xdr:rowOff>228600</xdr:rowOff>
                  </to>
                </anchor>
              </controlPr>
            </control>
          </mc:Choice>
        </mc:AlternateContent>
        <mc:AlternateContent xmlns:mc="http://schemas.openxmlformats.org/markup-compatibility/2006">
          <mc:Choice Requires="x14">
            <control shapeId="24596" r:id="rId16" name="Spinner 20">
              <controlPr defaultSize="0" autoPict="0">
                <anchor moveWithCells="1" sizeWithCells="1">
                  <from>
                    <xdr:col>10</xdr:col>
                    <xdr:colOff>594360</xdr:colOff>
                    <xdr:row>9</xdr:row>
                    <xdr:rowOff>0</xdr:rowOff>
                  </from>
                  <to>
                    <xdr:col>11</xdr:col>
                    <xdr:colOff>7620</xdr:colOff>
                    <xdr:row>9</xdr:row>
                    <xdr:rowOff>228600</xdr:rowOff>
                  </to>
                </anchor>
              </controlPr>
            </control>
          </mc:Choice>
        </mc:AlternateContent>
        <mc:AlternateContent xmlns:mc="http://schemas.openxmlformats.org/markup-compatibility/2006">
          <mc:Choice Requires="x14">
            <control shapeId="24597" r:id="rId17" name="Spinner 21">
              <controlPr defaultSize="0" autoPict="0">
                <anchor moveWithCells="1" sizeWithCells="1">
                  <from>
                    <xdr:col>10</xdr:col>
                    <xdr:colOff>594360</xdr:colOff>
                    <xdr:row>10</xdr:row>
                    <xdr:rowOff>0</xdr:rowOff>
                  </from>
                  <to>
                    <xdr:col>11</xdr:col>
                    <xdr:colOff>7620</xdr:colOff>
                    <xdr:row>10</xdr:row>
                    <xdr:rowOff>228600</xdr:rowOff>
                  </to>
                </anchor>
              </controlPr>
            </control>
          </mc:Choice>
        </mc:AlternateContent>
        <mc:AlternateContent xmlns:mc="http://schemas.openxmlformats.org/markup-compatibility/2006">
          <mc:Choice Requires="x14">
            <control shapeId="24598" r:id="rId18" name="Spinner 22">
              <controlPr defaultSize="0" autoPict="0">
                <anchor moveWithCells="1" sizeWithCells="1">
                  <from>
                    <xdr:col>10</xdr:col>
                    <xdr:colOff>594360</xdr:colOff>
                    <xdr:row>11</xdr:row>
                    <xdr:rowOff>0</xdr:rowOff>
                  </from>
                  <to>
                    <xdr:col>11</xdr:col>
                    <xdr:colOff>7620</xdr:colOff>
                    <xdr:row>11</xdr:row>
                    <xdr:rowOff>228600</xdr:rowOff>
                  </to>
                </anchor>
              </controlPr>
            </control>
          </mc:Choice>
        </mc:AlternateContent>
        <mc:AlternateContent xmlns:mc="http://schemas.openxmlformats.org/markup-compatibility/2006">
          <mc:Choice Requires="x14">
            <control shapeId="24599" r:id="rId19" name="Spinner 23">
              <controlPr defaultSize="0" autoPict="0">
                <anchor moveWithCells="1" sizeWithCells="1">
                  <from>
                    <xdr:col>10</xdr:col>
                    <xdr:colOff>594360</xdr:colOff>
                    <xdr:row>12</xdr:row>
                    <xdr:rowOff>0</xdr:rowOff>
                  </from>
                  <to>
                    <xdr:col>11</xdr:col>
                    <xdr:colOff>7620</xdr:colOff>
                    <xdr:row>12</xdr:row>
                    <xdr:rowOff>228600</xdr:rowOff>
                  </to>
                </anchor>
              </controlPr>
            </control>
          </mc:Choice>
        </mc:AlternateContent>
        <mc:AlternateContent xmlns:mc="http://schemas.openxmlformats.org/markup-compatibility/2006">
          <mc:Choice Requires="x14">
            <control shapeId="24762" r:id="rId20" name="Spinner 186">
              <controlPr defaultSize="0" autoPict="0">
                <anchor moveWithCells="1" sizeWithCells="1">
                  <from>
                    <xdr:col>9</xdr:col>
                    <xdr:colOff>594360</xdr:colOff>
                    <xdr:row>13</xdr:row>
                    <xdr:rowOff>0</xdr:rowOff>
                  </from>
                  <to>
                    <xdr:col>10</xdr:col>
                    <xdr:colOff>7620</xdr:colOff>
                    <xdr:row>13</xdr:row>
                    <xdr:rowOff>228600</xdr:rowOff>
                  </to>
                </anchor>
              </controlPr>
            </control>
          </mc:Choice>
        </mc:AlternateContent>
        <mc:AlternateContent xmlns:mc="http://schemas.openxmlformats.org/markup-compatibility/2006">
          <mc:Choice Requires="x14">
            <control shapeId="24763" r:id="rId21" name="Spinner 187">
              <controlPr defaultSize="0" autoPict="0">
                <anchor moveWithCells="1" sizeWithCells="1">
                  <from>
                    <xdr:col>10</xdr:col>
                    <xdr:colOff>594360</xdr:colOff>
                    <xdr:row>13</xdr:row>
                    <xdr:rowOff>0</xdr:rowOff>
                  </from>
                  <to>
                    <xdr:col>11</xdr:col>
                    <xdr:colOff>7620</xdr:colOff>
                    <xdr:row>13</xdr:row>
                    <xdr:rowOff>228600</xdr:rowOff>
                  </to>
                </anchor>
              </controlPr>
            </control>
          </mc:Choice>
        </mc:AlternateContent>
        <mc:AlternateContent xmlns:mc="http://schemas.openxmlformats.org/markup-compatibility/2006">
          <mc:Choice Requires="x14">
            <control shapeId="25126" r:id="rId22" name="Spinner 550">
              <controlPr defaultSize="0" autoPict="0">
                <anchor moveWithCells="1" sizeWithCells="1">
                  <from>
                    <xdr:col>10</xdr:col>
                    <xdr:colOff>594360</xdr:colOff>
                    <xdr:row>13</xdr:row>
                    <xdr:rowOff>0</xdr:rowOff>
                  </from>
                  <to>
                    <xdr:col>11</xdr:col>
                    <xdr:colOff>7620</xdr:colOff>
                    <xdr:row>13</xdr:row>
                    <xdr:rowOff>228600</xdr:rowOff>
                  </to>
                </anchor>
              </controlPr>
            </control>
          </mc:Choice>
        </mc:AlternateContent>
        <mc:AlternateContent xmlns:mc="http://schemas.openxmlformats.org/markup-compatibility/2006">
          <mc:Choice Requires="x14">
            <control shapeId="25127" r:id="rId23" name="Spinner 551">
              <controlPr defaultSize="0" autoPict="0">
                <anchor moveWithCells="1" sizeWithCells="1">
                  <from>
                    <xdr:col>10</xdr:col>
                    <xdr:colOff>594360</xdr:colOff>
                    <xdr:row>13</xdr:row>
                    <xdr:rowOff>0</xdr:rowOff>
                  </from>
                  <to>
                    <xdr:col>11</xdr:col>
                    <xdr:colOff>7620</xdr:colOff>
                    <xdr:row>13</xdr:row>
                    <xdr:rowOff>228600</xdr:rowOff>
                  </to>
                </anchor>
              </controlPr>
            </control>
          </mc:Choice>
        </mc:AlternateContent>
        <mc:AlternateContent xmlns:mc="http://schemas.openxmlformats.org/markup-compatibility/2006">
          <mc:Choice Requires="x14">
            <control shapeId="25128" r:id="rId24" name="Spinner 552">
              <controlPr defaultSize="0" autoPict="0">
                <anchor moveWithCells="1" sizeWithCells="1">
                  <from>
                    <xdr:col>10</xdr:col>
                    <xdr:colOff>594360</xdr:colOff>
                    <xdr:row>9</xdr:row>
                    <xdr:rowOff>0</xdr:rowOff>
                  </from>
                  <to>
                    <xdr:col>11</xdr:col>
                    <xdr:colOff>7620</xdr:colOff>
                    <xdr:row>9</xdr:row>
                    <xdr:rowOff>228600</xdr:rowOff>
                  </to>
                </anchor>
              </controlPr>
            </control>
          </mc:Choice>
        </mc:AlternateContent>
        <mc:AlternateContent xmlns:mc="http://schemas.openxmlformats.org/markup-compatibility/2006">
          <mc:Choice Requires="x14">
            <control shapeId="25129" r:id="rId25" name="Spinner 553">
              <controlPr defaultSize="0" autoPict="0">
                <anchor moveWithCells="1" sizeWithCells="1">
                  <from>
                    <xdr:col>10</xdr:col>
                    <xdr:colOff>594360</xdr:colOff>
                    <xdr:row>10</xdr:row>
                    <xdr:rowOff>0</xdr:rowOff>
                  </from>
                  <to>
                    <xdr:col>11</xdr:col>
                    <xdr:colOff>7620</xdr:colOff>
                    <xdr:row>10</xdr:row>
                    <xdr:rowOff>228600</xdr:rowOff>
                  </to>
                </anchor>
              </controlPr>
            </control>
          </mc:Choice>
        </mc:AlternateContent>
        <mc:AlternateContent xmlns:mc="http://schemas.openxmlformats.org/markup-compatibility/2006">
          <mc:Choice Requires="x14">
            <control shapeId="25130" r:id="rId26" name="Spinner 554">
              <controlPr defaultSize="0" autoPict="0">
                <anchor moveWithCells="1" sizeWithCells="1">
                  <from>
                    <xdr:col>10</xdr:col>
                    <xdr:colOff>594360</xdr:colOff>
                    <xdr:row>11</xdr:row>
                    <xdr:rowOff>0</xdr:rowOff>
                  </from>
                  <to>
                    <xdr:col>11</xdr:col>
                    <xdr:colOff>7620</xdr:colOff>
                    <xdr:row>11</xdr:row>
                    <xdr:rowOff>228600</xdr:rowOff>
                  </to>
                </anchor>
              </controlPr>
            </control>
          </mc:Choice>
        </mc:AlternateContent>
        <mc:AlternateContent xmlns:mc="http://schemas.openxmlformats.org/markup-compatibility/2006">
          <mc:Choice Requires="x14">
            <control shapeId="25131" r:id="rId27" name="Spinner 555">
              <controlPr defaultSize="0" autoPict="0">
                <anchor moveWithCells="1" sizeWithCells="1">
                  <from>
                    <xdr:col>10</xdr:col>
                    <xdr:colOff>594360</xdr:colOff>
                    <xdr:row>12</xdr:row>
                    <xdr:rowOff>0</xdr:rowOff>
                  </from>
                  <to>
                    <xdr:col>11</xdr:col>
                    <xdr:colOff>7620</xdr:colOff>
                    <xdr:row>12</xdr:row>
                    <xdr:rowOff>228600</xdr:rowOff>
                  </to>
                </anchor>
              </controlPr>
            </control>
          </mc:Choice>
        </mc:AlternateContent>
        <mc:AlternateContent xmlns:mc="http://schemas.openxmlformats.org/markup-compatibility/2006">
          <mc:Choice Requires="x14">
            <control shapeId="25132" r:id="rId28" name="Spinner 556">
              <controlPr defaultSize="0" autoPict="0">
                <anchor moveWithCells="1" sizeWithCells="1">
                  <from>
                    <xdr:col>10</xdr:col>
                    <xdr:colOff>594360</xdr:colOff>
                    <xdr:row>13</xdr:row>
                    <xdr:rowOff>0</xdr:rowOff>
                  </from>
                  <to>
                    <xdr:col>11</xdr:col>
                    <xdr:colOff>7620</xdr:colOff>
                    <xdr:row>13</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AM126"/>
  <sheetViews>
    <sheetView showGridLines="0" showRowColHeaders="0" zoomScaleNormal="100" zoomScaleSheetLayoutView="75" workbookViewId="0"/>
  </sheetViews>
  <sheetFormatPr baseColWidth="10" defaultColWidth="11.44140625" defaultRowHeight="14.4" x14ac:dyDescent="0.35"/>
  <cols>
    <col min="1" max="1" width="0.88671875" style="42" customWidth="1"/>
    <col min="2" max="2" width="17.88671875" style="41" customWidth="1"/>
    <col min="3" max="10" width="10.6640625" style="41" customWidth="1"/>
    <col min="11" max="11" width="4.33203125" style="41" customWidth="1"/>
    <col min="12" max="12" width="6.33203125" style="41" customWidth="1"/>
    <col min="13" max="13" width="0.88671875" style="42" customWidth="1"/>
    <col min="14" max="39" width="11.44140625" style="43"/>
    <col min="40" max="16384" width="11.44140625" style="41"/>
  </cols>
  <sheetData>
    <row r="1" spans="1:15" ht="4.5" customHeight="1" x14ac:dyDescent="0.35">
      <c r="A1" s="86"/>
      <c r="B1" s="42"/>
      <c r="C1" s="42"/>
      <c r="D1" s="42"/>
      <c r="E1" s="42"/>
      <c r="F1" s="42"/>
      <c r="G1" s="42"/>
      <c r="H1" s="42"/>
      <c r="I1" s="42"/>
      <c r="J1" s="42"/>
      <c r="K1" s="42"/>
      <c r="L1" s="42"/>
    </row>
    <row r="2" spans="1:15" ht="155.1" customHeight="1" x14ac:dyDescent="0.35">
      <c r="B2" s="109"/>
      <c r="C2" s="109"/>
      <c r="D2" s="109"/>
      <c r="E2" s="109"/>
      <c r="F2" s="109"/>
      <c r="G2" s="109"/>
      <c r="H2" s="109"/>
      <c r="I2" s="109"/>
      <c r="J2" s="109"/>
      <c r="K2" s="109"/>
      <c r="L2" s="109"/>
    </row>
    <row r="3" spans="1:15" ht="120" customHeight="1" x14ac:dyDescent="0.35">
      <c r="B3" s="102" t="s">
        <v>93</v>
      </c>
      <c r="C3" s="102"/>
      <c r="D3" s="102"/>
      <c r="E3" s="102"/>
      <c r="F3" s="102"/>
      <c r="G3" s="102"/>
      <c r="H3" s="102"/>
      <c r="I3" s="102"/>
      <c r="J3" s="102"/>
      <c r="K3" s="102"/>
      <c r="L3" s="102"/>
    </row>
    <row r="4" spans="1:15" ht="15.9" customHeight="1" x14ac:dyDescent="0.35">
      <c r="B4" s="121"/>
      <c r="C4" s="123" t="s">
        <v>86</v>
      </c>
      <c r="D4" s="124"/>
      <c r="G4" s="122"/>
      <c r="H4" s="122"/>
      <c r="I4" s="122"/>
      <c r="J4" s="122"/>
      <c r="K4" s="122"/>
      <c r="L4" s="122"/>
    </row>
    <row r="5" spans="1:15" ht="15.9" customHeight="1" x14ac:dyDescent="0.35">
      <c r="B5" s="121"/>
      <c r="C5" s="123" t="s">
        <v>91</v>
      </c>
      <c r="D5" s="124"/>
      <c r="G5" s="122"/>
      <c r="H5" s="122"/>
      <c r="I5" s="122"/>
      <c r="J5" s="122"/>
      <c r="K5" s="122"/>
      <c r="L5" s="122"/>
    </row>
    <row r="6" spans="1:15" ht="15.9" customHeight="1" x14ac:dyDescent="0.35">
      <c r="B6" s="121"/>
      <c r="C6" s="127" t="s">
        <v>92</v>
      </c>
      <c r="D6" s="128"/>
      <c r="G6" s="122"/>
      <c r="H6" s="122"/>
      <c r="I6" s="122"/>
      <c r="J6" s="122"/>
      <c r="K6" s="122"/>
      <c r="L6" s="122"/>
    </row>
    <row r="7" spans="1:15" ht="24.75" customHeight="1" x14ac:dyDescent="0.35">
      <c r="B7" s="122"/>
      <c r="C7" s="122"/>
      <c r="D7" s="122"/>
      <c r="E7" s="122"/>
      <c r="F7" s="122"/>
      <c r="G7" s="122"/>
      <c r="H7" s="122"/>
      <c r="I7" s="122"/>
      <c r="J7" s="122"/>
      <c r="K7" s="122"/>
      <c r="L7" s="122"/>
    </row>
    <row r="8" spans="1:15" ht="324.75" customHeight="1" x14ac:dyDescent="0.35">
      <c r="B8" s="77" t="str">
        <f>CHAR(10)&amp;"BRANCHEN-CHECK:"&amp; CHAR(10)&amp; "Vergleichsbranche:"</f>
        <v xml:space="preserve">
BRANCHEN-CHECK:
Vergleichsbranche:</v>
      </c>
      <c r="C8" s="125" t="str">
        <f ca="1">CHAR(10)&amp;"Beschäftigtenanteile nach Altersklassen im Jahr " &amp; ALTER_akt &amp; CHAR(10)&amp; Dropdown!$K$16 &amp; ", " &amp; Dropdown!$O$16</f>
        <v xml:space="preserve">
Beschäftigtenanteile nach Altersklassen im Jahr 2020
Burgenland, Herstellung von Waren</v>
      </c>
      <c r="D8" s="125"/>
      <c r="E8" s="125"/>
      <c r="F8" s="125"/>
      <c r="G8" s="125"/>
      <c r="H8" s="125"/>
      <c r="I8" s="125"/>
      <c r="J8" s="125"/>
      <c r="K8" s="125"/>
      <c r="L8" s="125"/>
      <c r="O8" s="44"/>
    </row>
    <row r="9" spans="1:15" ht="333" customHeight="1" x14ac:dyDescent="0.35">
      <c r="B9" s="79" t="str">
        <f>CHAR(10)&amp;"BRANCHEN-CHECK:"&amp; CHAR(10)&amp; "Vergleichsbranche:"</f>
        <v xml:space="preserve">
BRANCHEN-CHECK:
Vergleichsbranche:</v>
      </c>
      <c r="C9" s="126" t="str">
        <f ca="1">CHAR(10)&amp;"Beschäftigtenanteile nach Altersklassen im Jahr " &amp; ALTER_ende &amp; CHAR(10)&amp; Dropdown!$K$16 &amp; ", " &amp; Dropdown!$O$16</f>
        <v xml:space="preserve">
Beschäftigtenanteile nach Altersklassen im Jahr 2025
Burgenland, Herstellung von Waren</v>
      </c>
      <c r="D9" s="126"/>
      <c r="E9" s="126"/>
      <c r="F9" s="126"/>
      <c r="G9" s="126"/>
      <c r="H9" s="126"/>
      <c r="I9" s="126"/>
      <c r="J9" s="126"/>
      <c r="K9" s="126"/>
      <c r="L9" s="126"/>
    </row>
    <row r="10" spans="1:15" ht="69.900000000000006" customHeight="1" x14ac:dyDescent="0.35">
      <c r="B10" s="108"/>
      <c r="C10" s="108"/>
      <c r="D10" s="108"/>
      <c r="E10" s="108"/>
      <c r="F10" s="108"/>
      <c r="G10" s="108"/>
      <c r="H10" s="108"/>
      <c r="I10" s="108"/>
      <c r="J10" s="108"/>
      <c r="K10" s="108"/>
      <c r="L10" s="108"/>
    </row>
    <row r="11" spans="1:15" ht="23.1" customHeight="1" x14ac:dyDescent="0.35">
      <c r="B11" s="42"/>
      <c r="C11" s="42"/>
      <c r="D11" s="42"/>
      <c r="E11" s="42"/>
      <c r="F11" s="42"/>
      <c r="G11" s="42"/>
      <c r="H11" s="42"/>
      <c r="I11" s="42"/>
      <c r="J11" s="42"/>
      <c r="K11" s="42"/>
      <c r="L11" s="42"/>
    </row>
    <row r="12" spans="1:15" s="43" customFormat="1" x14ac:dyDescent="0.35"/>
    <row r="13" spans="1:15" s="43" customFormat="1" x14ac:dyDescent="0.35"/>
    <row r="14" spans="1:15" s="43" customFormat="1" x14ac:dyDescent="0.35"/>
    <row r="15" spans="1:15" s="43" customFormat="1" x14ac:dyDescent="0.35"/>
    <row r="16" spans="1:15" s="43" customFormat="1" x14ac:dyDescent="0.35"/>
    <row r="17" s="43" customFormat="1" x14ac:dyDescent="0.35"/>
    <row r="18" s="43" customFormat="1" x14ac:dyDescent="0.35"/>
    <row r="19" s="43" customFormat="1" x14ac:dyDescent="0.35"/>
    <row r="20" s="43" customFormat="1" x14ac:dyDescent="0.35"/>
    <row r="21" s="43" customFormat="1" x14ac:dyDescent="0.35"/>
    <row r="22" s="43" customFormat="1" x14ac:dyDescent="0.35"/>
    <row r="23" s="43" customFormat="1" x14ac:dyDescent="0.35"/>
    <row r="24" s="43" customFormat="1" x14ac:dyDescent="0.35"/>
    <row r="25" s="43" customFormat="1" x14ac:dyDescent="0.35"/>
    <row r="26" s="43" customFormat="1" x14ac:dyDescent="0.35"/>
    <row r="27" s="43" customFormat="1" x14ac:dyDescent="0.35"/>
    <row r="28" s="43" customFormat="1" x14ac:dyDescent="0.35"/>
    <row r="29" s="43" customFormat="1" x14ac:dyDescent="0.35"/>
    <row r="30" s="43" customFormat="1" x14ac:dyDescent="0.35"/>
    <row r="31" s="43" customFormat="1" x14ac:dyDescent="0.35"/>
    <row r="32" s="43" customFormat="1" x14ac:dyDescent="0.35"/>
    <row r="33" s="43" customFormat="1" x14ac:dyDescent="0.35"/>
    <row r="34" s="43" customFormat="1" x14ac:dyDescent="0.35"/>
    <row r="35" s="43" customFormat="1" x14ac:dyDescent="0.35"/>
    <row r="36" s="43" customFormat="1" x14ac:dyDescent="0.35"/>
    <row r="37" s="43" customFormat="1" x14ac:dyDescent="0.35"/>
    <row r="38" s="43" customFormat="1" x14ac:dyDescent="0.35"/>
    <row r="39" s="43" customFormat="1" x14ac:dyDescent="0.35"/>
    <row r="40" s="43" customFormat="1" x14ac:dyDescent="0.35"/>
    <row r="41" s="43" customFormat="1" x14ac:dyDescent="0.35"/>
    <row r="42" s="43" customFormat="1" x14ac:dyDescent="0.35"/>
    <row r="43" s="43" customFormat="1" x14ac:dyDescent="0.35"/>
    <row r="44" s="43" customFormat="1" x14ac:dyDescent="0.35"/>
    <row r="45" s="43" customFormat="1" x14ac:dyDescent="0.35"/>
    <row r="46" s="43" customFormat="1" x14ac:dyDescent="0.35"/>
    <row r="47" s="43" customFormat="1" x14ac:dyDescent="0.35"/>
    <row r="48" s="43" customFormat="1" x14ac:dyDescent="0.35"/>
    <row r="49" s="43" customFormat="1" x14ac:dyDescent="0.35"/>
    <row r="50" s="43" customFormat="1" x14ac:dyDescent="0.35"/>
    <row r="51" s="43" customFormat="1" x14ac:dyDescent="0.35"/>
    <row r="52" s="43" customFormat="1" x14ac:dyDescent="0.35"/>
    <row r="53" s="43" customFormat="1" x14ac:dyDescent="0.35"/>
    <row r="54" s="43" customFormat="1" x14ac:dyDescent="0.35"/>
    <row r="55" s="43" customFormat="1" x14ac:dyDescent="0.35"/>
    <row r="56" s="43" customFormat="1" x14ac:dyDescent="0.35"/>
    <row r="57" s="43" customFormat="1" x14ac:dyDescent="0.35"/>
    <row r="58" s="43" customFormat="1" x14ac:dyDescent="0.35"/>
    <row r="59" s="43" customFormat="1" x14ac:dyDescent="0.35"/>
    <row r="60" s="43" customFormat="1" x14ac:dyDescent="0.35"/>
    <row r="61" s="43" customFormat="1" x14ac:dyDescent="0.35"/>
    <row r="62" s="43" customFormat="1" x14ac:dyDescent="0.35"/>
    <row r="63" s="43" customFormat="1" x14ac:dyDescent="0.35"/>
    <row r="64" s="43" customFormat="1" x14ac:dyDescent="0.35"/>
    <row r="65" s="43" customFormat="1" x14ac:dyDescent="0.35"/>
    <row r="66" s="43" customFormat="1" x14ac:dyDescent="0.35"/>
    <row r="67" s="43" customFormat="1" x14ac:dyDescent="0.35"/>
    <row r="68" s="43" customFormat="1" x14ac:dyDescent="0.35"/>
    <row r="69" s="43" customFormat="1" x14ac:dyDescent="0.35"/>
    <row r="70" s="43" customFormat="1" x14ac:dyDescent="0.35"/>
    <row r="71" s="43" customFormat="1" x14ac:dyDescent="0.35"/>
    <row r="72" s="43" customFormat="1" x14ac:dyDescent="0.35"/>
    <row r="73" s="43" customFormat="1" x14ac:dyDescent="0.35"/>
    <row r="74" s="43" customFormat="1" x14ac:dyDescent="0.35"/>
    <row r="75" s="43" customFormat="1" x14ac:dyDescent="0.35"/>
    <row r="76" s="43" customFormat="1" x14ac:dyDescent="0.35"/>
    <row r="77" s="43" customFormat="1" x14ac:dyDescent="0.35"/>
    <row r="78" s="43" customFormat="1" x14ac:dyDescent="0.35"/>
    <row r="79" s="43" customFormat="1" x14ac:dyDescent="0.35"/>
    <row r="80" s="43" customFormat="1" x14ac:dyDescent="0.35"/>
    <row r="81" s="43" customFormat="1" x14ac:dyDescent="0.35"/>
    <row r="82" s="43" customFormat="1" x14ac:dyDescent="0.35"/>
    <row r="83" s="43" customFormat="1" x14ac:dyDescent="0.35"/>
    <row r="84" s="43" customFormat="1" x14ac:dyDescent="0.35"/>
    <row r="85" s="43" customFormat="1" x14ac:dyDescent="0.35"/>
    <row r="86" s="43" customFormat="1" x14ac:dyDescent="0.35"/>
    <row r="87" s="43" customFormat="1" x14ac:dyDescent="0.35"/>
    <row r="88" s="43" customFormat="1" x14ac:dyDescent="0.35"/>
    <row r="89" s="43" customFormat="1" x14ac:dyDescent="0.35"/>
    <row r="90" s="43" customFormat="1" x14ac:dyDescent="0.35"/>
    <row r="91" s="43" customFormat="1" x14ac:dyDescent="0.35"/>
    <row r="92" s="43" customFormat="1" x14ac:dyDescent="0.35"/>
    <row r="93" s="43" customFormat="1" x14ac:dyDescent="0.35"/>
    <row r="94" s="43" customFormat="1" x14ac:dyDescent="0.35"/>
    <row r="95" s="43" customFormat="1" x14ac:dyDescent="0.35"/>
    <row r="96" s="43" customFormat="1" x14ac:dyDescent="0.35"/>
    <row r="97" s="43" customFormat="1" x14ac:dyDescent="0.35"/>
    <row r="98" s="43" customFormat="1" x14ac:dyDescent="0.35"/>
    <row r="99" s="43" customFormat="1" x14ac:dyDescent="0.35"/>
    <row r="100" s="43" customFormat="1" x14ac:dyDescent="0.35"/>
    <row r="101" s="43" customFormat="1" x14ac:dyDescent="0.35"/>
    <row r="102" s="43" customFormat="1" x14ac:dyDescent="0.35"/>
    <row r="103" s="43" customFormat="1" x14ac:dyDescent="0.35"/>
    <row r="104" s="43" customFormat="1" x14ac:dyDescent="0.35"/>
    <row r="105" s="43" customFormat="1" x14ac:dyDescent="0.35"/>
    <row r="106" s="43" customFormat="1" x14ac:dyDescent="0.35"/>
    <row r="107" s="43" customFormat="1" x14ac:dyDescent="0.35"/>
    <row r="108" s="43" customFormat="1" x14ac:dyDescent="0.35"/>
    <row r="109" s="43" customFormat="1" x14ac:dyDescent="0.35"/>
    <row r="110" s="43" customFormat="1" x14ac:dyDescent="0.35"/>
    <row r="111" s="43" customFormat="1" x14ac:dyDescent="0.35"/>
    <row r="112" s="43" customFormat="1" x14ac:dyDescent="0.35"/>
    <row r="113" s="43" customFormat="1" x14ac:dyDescent="0.35"/>
    <row r="114" s="43" customFormat="1" x14ac:dyDescent="0.35"/>
    <row r="115" s="43" customFormat="1" x14ac:dyDescent="0.35"/>
    <row r="116" s="43" customFormat="1" x14ac:dyDescent="0.35"/>
    <row r="117" s="43" customFormat="1" x14ac:dyDescent="0.35"/>
    <row r="118" s="43" customFormat="1" x14ac:dyDescent="0.35"/>
    <row r="119" s="43" customFormat="1" x14ac:dyDescent="0.35"/>
    <row r="120" s="43" customFormat="1" x14ac:dyDescent="0.35"/>
    <row r="121" s="43" customFormat="1" x14ac:dyDescent="0.35"/>
    <row r="122" s="43" customFormat="1" x14ac:dyDescent="0.35"/>
    <row r="123" s="43" customFormat="1" x14ac:dyDescent="0.35"/>
    <row r="124" s="43" customFormat="1" x14ac:dyDescent="0.35"/>
    <row r="125" s="43" customFormat="1" x14ac:dyDescent="0.35"/>
    <row r="126" s="43" customFormat="1" x14ac:dyDescent="0.35"/>
  </sheetData>
  <sheetProtection algorithmName="SHA-512" hashValue="NOAM/NlJHBv07EJYQdvDRNuv1Y38oCz+aMRlchjRt9ySEAj/6XeCKd5bY+TLSqkJPdOhFQ+N5VdITZYCR7fHIQ==" saltValue="QG3DcyQh+9nChhjc/1NcHQ==" spinCount="100000" sheet="1" objects="1" scenarios="1"/>
  <mergeCells count="11">
    <mergeCell ref="B2:L2"/>
    <mergeCell ref="B3:L3"/>
    <mergeCell ref="B10:L10"/>
    <mergeCell ref="B7:L7"/>
    <mergeCell ref="B4:B6"/>
    <mergeCell ref="G4:L6"/>
    <mergeCell ref="C5:D5"/>
    <mergeCell ref="C4:D4"/>
    <mergeCell ref="C8:L8"/>
    <mergeCell ref="C9:L9"/>
    <mergeCell ref="C6:D6"/>
  </mergeCells>
  <phoneticPr fontId="5" type="noConversion"/>
  <pageMargins left="0.7" right="0.7" top="0.78740157499999996" bottom="0.78740157499999996"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5313" r:id="rId4" name="Drop Down 1">
              <controlPr defaultSize="0" autoLine="0" autoPict="0">
                <anchor moveWithCells="1">
                  <from>
                    <xdr:col>4</xdr:col>
                    <xdr:colOff>0</xdr:colOff>
                    <xdr:row>3</xdr:row>
                    <xdr:rowOff>0</xdr:rowOff>
                  </from>
                  <to>
                    <xdr:col>6</xdr:col>
                    <xdr:colOff>449580</xdr:colOff>
                    <xdr:row>4</xdr:row>
                    <xdr:rowOff>0</xdr:rowOff>
                  </to>
                </anchor>
              </controlPr>
            </control>
          </mc:Choice>
        </mc:AlternateContent>
        <mc:AlternateContent xmlns:mc="http://schemas.openxmlformats.org/markup-compatibility/2006">
          <mc:Choice Requires="x14">
            <control shapeId="525314" r:id="rId5" name="Drop Down 2">
              <controlPr defaultSize="0" autoLine="0" autoPict="0">
                <anchor moveWithCells="1">
                  <from>
                    <xdr:col>4</xdr:col>
                    <xdr:colOff>0</xdr:colOff>
                    <xdr:row>4</xdr:row>
                    <xdr:rowOff>0</xdr:rowOff>
                  </from>
                  <to>
                    <xdr:col>6</xdr:col>
                    <xdr:colOff>449580</xdr:colOff>
                    <xdr:row>5</xdr:row>
                    <xdr:rowOff>0</xdr:rowOff>
                  </to>
                </anchor>
              </controlPr>
            </control>
          </mc:Choice>
        </mc:AlternateContent>
        <mc:AlternateContent xmlns:mc="http://schemas.openxmlformats.org/markup-compatibility/2006">
          <mc:Choice Requires="x14">
            <control shapeId="525315" r:id="rId6" name="Spinner 3">
              <controlPr defaultSize="0" autoPict="0">
                <anchor moveWithCells="1" sizeWithCells="1">
                  <from>
                    <xdr:col>8</xdr:col>
                    <xdr:colOff>594360</xdr:colOff>
                    <xdr:row>7</xdr:row>
                    <xdr:rowOff>0</xdr:rowOff>
                  </from>
                  <to>
                    <xdr:col>9</xdr:col>
                    <xdr:colOff>7620</xdr:colOff>
                    <xdr:row>7</xdr:row>
                    <xdr:rowOff>0</xdr:rowOff>
                  </to>
                </anchor>
              </controlPr>
            </control>
          </mc:Choice>
        </mc:AlternateContent>
        <mc:AlternateContent xmlns:mc="http://schemas.openxmlformats.org/markup-compatibility/2006">
          <mc:Choice Requires="x14">
            <control shapeId="525316" r:id="rId7" name="Spinner 4">
              <controlPr defaultSize="0" autoPict="0">
                <anchor moveWithCells="1" sizeWithCells="1">
                  <from>
                    <xdr:col>8</xdr:col>
                    <xdr:colOff>594360</xdr:colOff>
                    <xdr:row>7</xdr:row>
                    <xdr:rowOff>0</xdr:rowOff>
                  </from>
                  <to>
                    <xdr:col>9</xdr:col>
                    <xdr:colOff>7620</xdr:colOff>
                    <xdr:row>7</xdr:row>
                    <xdr:rowOff>0</xdr:rowOff>
                  </to>
                </anchor>
              </controlPr>
            </control>
          </mc:Choice>
        </mc:AlternateContent>
        <mc:AlternateContent xmlns:mc="http://schemas.openxmlformats.org/markup-compatibility/2006">
          <mc:Choice Requires="x14">
            <control shapeId="525317" r:id="rId8" name="Spinner 5">
              <controlPr defaultSize="0" autoPict="0">
                <anchor moveWithCells="1" sizeWithCells="1">
                  <from>
                    <xdr:col>8</xdr:col>
                    <xdr:colOff>594360</xdr:colOff>
                    <xdr:row>7</xdr:row>
                    <xdr:rowOff>0</xdr:rowOff>
                  </from>
                  <to>
                    <xdr:col>9</xdr:col>
                    <xdr:colOff>7620</xdr:colOff>
                    <xdr:row>7</xdr:row>
                    <xdr:rowOff>0</xdr:rowOff>
                  </to>
                </anchor>
              </controlPr>
            </control>
          </mc:Choice>
        </mc:AlternateContent>
        <mc:AlternateContent xmlns:mc="http://schemas.openxmlformats.org/markup-compatibility/2006">
          <mc:Choice Requires="x14">
            <control shapeId="525318" r:id="rId9" name="Spinner 6">
              <controlPr defaultSize="0" autoPict="0">
                <anchor moveWithCells="1" sizeWithCells="1">
                  <from>
                    <xdr:col>8</xdr:col>
                    <xdr:colOff>594360</xdr:colOff>
                    <xdr:row>7</xdr:row>
                    <xdr:rowOff>0</xdr:rowOff>
                  </from>
                  <to>
                    <xdr:col>9</xdr:col>
                    <xdr:colOff>7620</xdr:colOff>
                    <xdr:row>7</xdr:row>
                    <xdr:rowOff>0</xdr:rowOff>
                  </to>
                </anchor>
              </controlPr>
            </control>
          </mc:Choice>
        </mc:AlternateContent>
        <mc:AlternateContent xmlns:mc="http://schemas.openxmlformats.org/markup-compatibility/2006">
          <mc:Choice Requires="x14">
            <control shapeId="525319" r:id="rId10" name="Spinner 7">
              <controlPr defaultSize="0" autoPict="0">
                <anchor moveWithCells="1" sizeWithCells="1">
                  <from>
                    <xdr:col>9</xdr:col>
                    <xdr:colOff>594360</xdr:colOff>
                    <xdr:row>7</xdr:row>
                    <xdr:rowOff>0</xdr:rowOff>
                  </from>
                  <to>
                    <xdr:col>10</xdr:col>
                    <xdr:colOff>7620</xdr:colOff>
                    <xdr:row>7</xdr:row>
                    <xdr:rowOff>0</xdr:rowOff>
                  </to>
                </anchor>
              </controlPr>
            </control>
          </mc:Choice>
        </mc:AlternateContent>
        <mc:AlternateContent xmlns:mc="http://schemas.openxmlformats.org/markup-compatibility/2006">
          <mc:Choice Requires="x14">
            <control shapeId="525320" r:id="rId11" name="Spinner 8">
              <controlPr defaultSize="0" autoPict="0">
                <anchor moveWithCells="1" sizeWithCells="1">
                  <from>
                    <xdr:col>9</xdr:col>
                    <xdr:colOff>594360</xdr:colOff>
                    <xdr:row>7</xdr:row>
                    <xdr:rowOff>0</xdr:rowOff>
                  </from>
                  <to>
                    <xdr:col>10</xdr:col>
                    <xdr:colOff>7620</xdr:colOff>
                    <xdr:row>7</xdr:row>
                    <xdr:rowOff>0</xdr:rowOff>
                  </to>
                </anchor>
              </controlPr>
            </control>
          </mc:Choice>
        </mc:AlternateContent>
        <mc:AlternateContent xmlns:mc="http://schemas.openxmlformats.org/markup-compatibility/2006">
          <mc:Choice Requires="x14">
            <control shapeId="525321" r:id="rId12" name="Spinner 9">
              <controlPr defaultSize="0" autoPict="0">
                <anchor moveWithCells="1" sizeWithCells="1">
                  <from>
                    <xdr:col>9</xdr:col>
                    <xdr:colOff>594360</xdr:colOff>
                    <xdr:row>7</xdr:row>
                    <xdr:rowOff>0</xdr:rowOff>
                  </from>
                  <to>
                    <xdr:col>10</xdr:col>
                    <xdr:colOff>7620</xdr:colOff>
                    <xdr:row>7</xdr:row>
                    <xdr:rowOff>0</xdr:rowOff>
                  </to>
                </anchor>
              </controlPr>
            </control>
          </mc:Choice>
        </mc:AlternateContent>
        <mc:AlternateContent xmlns:mc="http://schemas.openxmlformats.org/markup-compatibility/2006">
          <mc:Choice Requires="x14">
            <control shapeId="525322" r:id="rId13" name="Spinner 10">
              <controlPr defaultSize="0" autoPict="0">
                <anchor moveWithCells="1" sizeWithCells="1">
                  <from>
                    <xdr:col>9</xdr:col>
                    <xdr:colOff>594360</xdr:colOff>
                    <xdr:row>7</xdr:row>
                    <xdr:rowOff>0</xdr:rowOff>
                  </from>
                  <to>
                    <xdr:col>10</xdr:col>
                    <xdr:colOff>7620</xdr:colOff>
                    <xdr:row>7</xdr:row>
                    <xdr:rowOff>0</xdr:rowOff>
                  </to>
                </anchor>
              </controlPr>
            </control>
          </mc:Choice>
        </mc:AlternateContent>
        <mc:AlternateContent xmlns:mc="http://schemas.openxmlformats.org/markup-compatibility/2006">
          <mc:Choice Requires="x14">
            <control shapeId="525323" r:id="rId14" name="Spinner 11">
              <controlPr defaultSize="0" autoPict="0">
                <anchor moveWithCells="1" sizeWithCells="1">
                  <from>
                    <xdr:col>9</xdr:col>
                    <xdr:colOff>594360</xdr:colOff>
                    <xdr:row>7</xdr:row>
                    <xdr:rowOff>0</xdr:rowOff>
                  </from>
                  <to>
                    <xdr:col>10</xdr:col>
                    <xdr:colOff>7620</xdr:colOff>
                    <xdr:row>7</xdr:row>
                    <xdr:rowOff>0</xdr:rowOff>
                  </to>
                </anchor>
              </controlPr>
            </control>
          </mc:Choice>
        </mc:AlternateContent>
        <mc:AlternateContent xmlns:mc="http://schemas.openxmlformats.org/markup-compatibility/2006">
          <mc:Choice Requires="x14">
            <control shapeId="525324" r:id="rId15" name="Spinner 12">
              <controlPr defaultSize="0" autoPict="0">
                <anchor moveWithCells="1" sizeWithCells="1">
                  <from>
                    <xdr:col>8</xdr:col>
                    <xdr:colOff>594360</xdr:colOff>
                    <xdr:row>7</xdr:row>
                    <xdr:rowOff>0</xdr:rowOff>
                  </from>
                  <to>
                    <xdr:col>9</xdr:col>
                    <xdr:colOff>7620</xdr:colOff>
                    <xdr:row>7</xdr:row>
                    <xdr:rowOff>0</xdr:rowOff>
                  </to>
                </anchor>
              </controlPr>
            </control>
          </mc:Choice>
        </mc:AlternateContent>
        <mc:AlternateContent xmlns:mc="http://schemas.openxmlformats.org/markup-compatibility/2006">
          <mc:Choice Requires="x14">
            <control shapeId="525325" r:id="rId16" name="Spinner 13">
              <controlPr defaultSize="0" autoPict="0">
                <anchor moveWithCells="1" sizeWithCells="1">
                  <from>
                    <xdr:col>9</xdr:col>
                    <xdr:colOff>594360</xdr:colOff>
                    <xdr:row>7</xdr:row>
                    <xdr:rowOff>0</xdr:rowOff>
                  </from>
                  <to>
                    <xdr:col>10</xdr:col>
                    <xdr:colOff>7620</xdr:colOff>
                    <xdr:row>7</xdr:row>
                    <xdr:rowOff>0</xdr:rowOff>
                  </to>
                </anchor>
              </controlPr>
            </control>
          </mc:Choice>
        </mc:AlternateContent>
        <mc:AlternateContent xmlns:mc="http://schemas.openxmlformats.org/markup-compatibility/2006">
          <mc:Choice Requires="x14">
            <control shapeId="525326" r:id="rId17" name="Spinner 14">
              <controlPr defaultSize="0" autoPict="0">
                <anchor moveWithCells="1" sizeWithCells="1">
                  <from>
                    <xdr:col>9</xdr:col>
                    <xdr:colOff>594360</xdr:colOff>
                    <xdr:row>7</xdr:row>
                    <xdr:rowOff>0</xdr:rowOff>
                  </from>
                  <to>
                    <xdr:col>10</xdr:col>
                    <xdr:colOff>7620</xdr:colOff>
                    <xdr:row>7</xdr:row>
                    <xdr:rowOff>0</xdr:rowOff>
                  </to>
                </anchor>
              </controlPr>
            </control>
          </mc:Choice>
        </mc:AlternateContent>
        <mc:AlternateContent xmlns:mc="http://schemas.openxmlformats.org/markup-compatibility/2006">
          <mc:Choice Requires="x14">
            <control shapeId="525327" r:id="rId18" name="Spinner 15">
              <controlPr defaultSize="0" autoPict="0">
                <anchor moveWithCells="1" sizeWithCells="1">
                  <from>
                    <xdr:col>9</xdr:col>
                    <xdr:colOff>594360</xdr:colOff>
                    <xdr:row>7</xdr:row>
                    <xdr:rowOff>0</xdr:rowOff>
                  </from>
                  <to>
                    <xdr:col>10</xdr:col>
                    <xdr:colOff>7620</xdr:colOff>
                    <xdr:row>7</xdr:row>
                    <xdr:rowOff>0</xdr:rowOff>
                  </to>
                </anchor>
              </controlPr>
            </control>
          </mc:Choice>
        </mc:AlternateContent>
        <mc:AlternateContent xmlns:mc="http://schemas.openxmlformats.org/markup-compatibility/2006">
          <mc:Choice Requires="x14">
            <control shapeId="525328" r:id="rId19" name="Spinner 16">
              <controlPr defaultSize="0" autoPict="0">
                <anchor moveWithCells="1" sizeWithCells="1">
                  <from>
                    <xdr:col>9</xdr:col>
                    <xdr:colOff>594360</xdr:colOff>
                    <xdr:row>7</xdr:row>
                    <xdr:rowOff>0</xdr:rowOff>
                  </from>
                  <to>
                    <xdr:col>10</xdr:col>
                    <xdr:colOff>7620</xdr:colOff>
                    <xdr:row>7</xdr:row>
                    <xdr:rowOff>0</xdr:rowOff>
                  </to>
                </anchor>
              </controlPr>
            </control>
          </mc:Choice>
        </mc:AlternateContent>
        <mc:AlternateContent xmlns:mc="http://schemas.openxmlformats.org/markup-compatibility/2006">
          <mc:Choice Requires="x14">
            <control shapeId="525329" r:id="rId20" name="Spinner 17">
              <controlPr defaultSize="0" autoPict="0">
                <anchor moveWithCells="1" sizeWithCells="1">
                  <from>
                    <xdr:col>8</xdr:col>
                    <xdr:colOff>594360</xdr:colOff>
                    <xdr:row>7</xdr:row>
                    <xdr:rowOff>0</xdr:rowOff>
                  </from>
                  <to>
                    <xdr:col>9</xdr:col>
                    <xdr:colOff>7620</xdr:colOff>
                    <xdr:row>7</xdr:row>
                    <xdr:rowOff>0</xdr:rowOff>
                  </to>
                </anchor>
              </controlPr>
            </control>
          </mc:Choice>
        </mc:AlternateContent>
        <mc:AlternateContent xmlns:mc="http://schemas.openxmlformats.org/markup-compatibility/2006">
          <mc:Choice Requires="x14">
            <control shapeId="525330" r:id="rId21" name="Spinner 18">
              <controlPr defaultSize="0" autoPict="0">
                <anchor moveWithCells="1" sizeWithCells="1">
                  <from>
                    <xdr:col>9</xdr:col>
                    <xdr:colOff>594360</xdr:colOff>
                    <xdr:row>7</xdr:row>
                    <xdr:rowOff>0</xdr:rowOff>
                  </from>
                  <to>
                    <xdr:col>10</xdr:col>
                    <xdr:colOff>7620</xdr:colOff>
                    <xdr:row>7</xdr:row>
                    <xdr:rowOff>0</xdr:rowOff>
                  </to>
                </anchor>
              </controlPr>
            </control>
          </mc:Choice>
        </mc:AlternateContent>
        <mc:AlternateContent xmlns:mc="http://schemas.openxmlformats.org/markup-compatibility/2006">
          <mc:Choice Requires="x14">
            <control shapeId="525331" r:id="rId22" name="Drop Down 19">
              <controlPr defaultSize="0" autoLine="0" autoPict="0">
                <anchor moveWithCells="1">
                  <from>
                    <xdr:col>4</xdr:col>
                    <xdr:colOff>0</xdr:colOff>
                    <xdr:row>5</xdr:row>
                    <xdr:rowOff>0</xdr:rowOff>
                  </from>
                  <to>
                    <xdr:col>6</xdr:col>
                    <xdr:colOff>449580</xdr:colOff>
                    <xdr:row>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AO216"/>
  <sheetViews>
    <sheetView showGridLines="0" showRowColHeaders="0" zoomScaleNormal="100" zoomScaleSheetLayoutView="75" workbookViewId="0"/>
  </sheetViews>
  <sheetFormatPr baseColWidth="10" defaultRowHeight="13.2" x14ac:dyDescent="0.25"/>
  <cols>
    <col min="1" max="1" width="0.88671875" style="27" customWidth="1"/>
    <col min="2" max="2" width="17.5546875" customWidth="1"/>
    <col min="3" max="9" width="10.6640625" customWidth="1"/>
    <col min="10" max="10" width="7.33203125" customWidth="1"/>
    <col min="11" max="11" width="4.33203125" customWidth="1"/>
    <col min="12" max="12" width="9.6640625" customWidth="1"/>
    <col min="13" max="13" width="0.88671875" style="27" customWidth="1"/>
    <col min="14" max="41" width="11.44140625" style="28"/>
  </cols>
  <sheetData>
    <row r="1" spans="1:12" ht="4.5" customHeight="1" x14ac:dyDescent="0.25">
      <c r="A1" s="85"/>
      <c r="B1" s="27"/>
      <c r="C1" s="27"/>
      <c r="D1" s="27"/>
      <c r="E1" s="27"/>
      <c r="F1" s="27"/>
      <c r="G1" s="27"/>
      <c r="H1" s="27"/>
      <c r="I1" s="27"/>
      <c r="J1" s="27"/>
      <c r="K1" s="27"/>
      <c r="L1" s="27"/>
    </row>
    <row r="2" spans="1:12" ht="155.1" customHeight="1" x14ac:dyDescent="0.25">
      <c r="B2" s="101"/>
      <c r="C2" s="101"/>
      <c r="D2" s="101"/>
      <c r="E2" s="101"/>
      <c r="F2" s="101"/>
      <c r="G2" s="101"/>
      <c r="H2" s="101"/>
      <c r="I2" s="101"/>
      <c r="J2" s="101"/>
      <c r="K2" s="101"/>
      <c r="L2" s="101"/>
    </row>
    <row r="3" spans="1:12" ht="120" customHeight="1" x14ac:dyDescent="0.25">
      <c r="B3" s="102" t="s">
        <v>98</v>
      </c>
      <c r="C3" s="102"/>
      <c r="D3" s="102"/>
      <c r="E3" s="102"/>
      <c r="F3" s="102"/>
      <c r="G3" s="102"/>
      <c r="H3" s="102"/>
      <c r="I3" s="102"/>
      <c r="J3" s="102"/>
      <c r="K3" s="102"/>
      <c r="L3" s="102"/>
    </row>
    <row r="4" spans="1:12" ht="15.9" customHeight="1" x14ac:dyDescent="0.25">
      <c r="B4" s="130"/>
      <c r="C4" s="129" t="s">
        <v>86</v>
      </c>
      <c r="D4" s="129"/>
      <c r="G4" s="101"/>
      <c r="H4" s="101"/>
      <c r="I4" s="101"/>
      <c r="J4" s="101"/>
      <c r="K4" s="101"/>
      <c r="L4" s="101"/>
    </row>
    <row r="5" spans="1:12" ht="15.9" customHeight="1" x14ac:dyDescent="0.25">
      <c r="B5" s="130"/>
      <c r="C5" s="129" t="s">
        <v>92</v>
      </c>
      <c r="D5" s="129"/>
      <c r="G5" s="101"/>
      <c r="H5" s="101"/>
      <c r="I5" s="101"/>
      <c r="J5" s="101"/>
      <c r="K5" s="101"/>
      <c r="L5" s="101"/>
    </row>
    <row r="6" spans="1:12" ht="25.5" customHeight="1" x14ac:dyDescent="0.25">
      <c r="B6" s="101"/>
      <c r="C6" s="101"/>
      <c r="D6" s="101"/>
      <c r="E6" s="101"/>
      <c r="F6" s="101"/>
      <c r="G6" s="101"/>
      <c r="H6" s="101"/>
      <c r="I6" s="101"/>
      <c r="J6" s="101"/>
      <c r="K6" s="101"/>
      <c r="L6" s="101"/>
    </row>
    <row r="7" spans="1:12" ht="300" customHeight="1" x14ac:dyDescent="0.25">
      <c r="B7" s="77" t="str">
        <f>CHAR(10)&amp;"BUNDESLÄNDER-CHECK:"</f>
        <v xml:space="preserve">
BUNDESLÄNDER-CHECK:</v>
      </c>
      <c r="C7" s="125" t="str">
        <f ca="1">CHAR(10)&amp;"Bevölkerung "&amp;ALTER_akt&amp;" und "&amp;ALTER_ende&amp;CHAR(10)&amp;"Bevölkerung nach Altersklassen (absolute Zahlen, Region: "&amp;Dropdown!J16&amp;")"</f>
        <v xml:space="preserve">
Bevölkerung 2020 und 2025
Bevölkerung nach Altersklassen (absolute Zahlen, Region: Burgenland)</v>
      </c>
      <c r="D7" s="125"/>
      <c r="E7" s="125"/>
      <c r="F7" s="125"/>
      <c r="G7" s="125"/>
      <c r="H7" s="125"/>
      <c r="I7" s="125"/>
      <c r="J7" s="125"/>
      <c r="K7" s="125"/>
      <c r="L7" s="125"/>
    </row>
    <row r="8" spans="1:12" ht="300" customHeight="1" x14ac:dyDescent="0.25">
      <c r="B8" s="80" t="str">
        <f>CHAR(10)&amp;"BUNDESLÄNDER-CHECK:"</f>
        <v xml:space="preserve">
BUNDESLÄNDER-CHECK:</v>
      </c>
      <c r="C8" s="125" t="str">
        <f ca="1">CHAR(10)&amp;"Beschäftigte "&amp;ALTER_akt&amp;" und "&amp;ALTER_ende&amp;CHAR(10)&amp; "Beschäftigte im Unternehmen nach Altersklassen (absolute Zahlen)"</f>
        <v xml:space="preserve">
Beschäftigte 2020 und 2025
Beschäftigte im Unternehmen nach Altersklassen (absolute Zahlen)</v>
      </c>
      <c r="D8" s="125"/>
      <c r="E8" s="125"/>
      <c r="F8" s="125"/>
      <c r="G8" s="125"/>
      <c r="H8" s="125"/>
      <c r="I8" s="125"/>
      <c r="J8" s="125"/>
      <c r="K8" s="125"/>
      <c r="L8" s="125"/>
    </row>
    <row r="9" spans="1:12" ht="300" customHeight="1" x14ac:dyDescent="0.25">
      <c r="B9" s="80" t="str">
        <f>CHAR(10)&amp;"BUNDESLÄNDER-CHECK:"</f>
        <v xml:space="preserve">
BUNDESLÄNDER-CHECK:</v>
      </c>
      <c r="C9" s="125" t="str">
        <f ca="1">CHAR(10)&amp;"Beschäftigungsentwicklung vs. Bevölkerungsentwicklung "&amp; ALTER_akt&amp;" und "&amp;ALTER_ende&amp;CHAR(10)&amp; "Vergleichsregion: " &amp; Dropdown!J16</f>
        <v xml:space="preserve">
Beschäftigungsentwicklung vs. Bevölkerungsentwicklung 2020 und 2025
Vergleichsregion: Burgenland</v>
      </c>
      <c r="D9" s="125"/>
      <c r="E9" s="125"/>
      <c r="F9" s="125"/>
      <c r="G9" s="125"/>
      <c r="H9" s="125"/>
      <c r="I9" s="125"/>
      <c r="J9" s="125"/>
      <c r="K9" s="125"/>
      <c r="L9" s="125"/>
    </row>
    <row r="10" spans="1:12" ht="69.900000000000006" customHeight="1" x14ac:dyDescent="0.25">
      <c r="B10" s="100"/>
      <c r="C10" s="100"/>
      <c r="D10" s="100"/>
      <c r="E10" s="100"/>
      <c r="F10" s="100"/>
      <c r="G10" s="100"/>
      <c r="H10" s="100"/>
      <c r="I10" s="100"/>
      <c r="J10" s="100"/>
      <c r="K10" s="100"/>
      <c r="L10" s="100"/>
    </row>
    <row r="11" spans="1:12" ht="23.1" customHeight="1" x14ac:dyDescent="0.25">
      <c r="B11" s="27"/>
      <c r="C11" s="27"/>
      <c r="D11" s="27"/>
      <c r="E11" s="27"/>
      <c r="F11" s="27"/>
      <c r="G11" s="27"/>
      <c r="H11" s="27"/>
      <c r="I11" s="27"/>
      <c r="J11" s="27"/>
      <c r="K11" s="27"/>
      <c r="L11" s="27"/>
    </row>
    <row r="12" spans="1:12" s="28" customFormat="1" x14ac:dyDescent="0.25"/>
    <row r="13" spans="1:12" s="28" customFormat="1" x14ac:dyDescent="0.25"/>
    <row r="14" spans="1:12" s="28" customFormat="1" x14ac:dyDescent="0.25"/>
    <row r="15" spans="1:12" s="28" customFormat="1" x14ac:dyDescent="0.25"/>
    <row r="16" spans="1:12" s="28" customFormat="1" x14ac:dyDescent="0.25"/>
    <row r="17" s="28" customFormat="1" x14ac:dyDescent="0.25"/>
    <row r="18" s="28" customFormat="1" x14ac:dyDescent="0.25"/>
    <row r="19" s="28" customFormat="1" x14ac:dyDescent="0.25"/>
    <row r="20" s="28" customFormat="1" x14ac:dyDescent="0.25"/>
    <row r="21" s="28" customFormat="1" x14ac:dyDescent="0.25"/>
    <row r="22" s="28" customFormat="1" x14ac:dyDescent="0.25"/>
    <row r="23" s="28" customFormat="1" x14ac:dyDescent="0.25"/>
    <row r="24" s="28" customFormat="1" x14ac:dyDescent="0.25"/>
    <row r="25" s="28" customFormat="1" x14ac:dyDescent="0.25"/>
    <row r="26" s="28" customFormat="1" x14ac:dyDescent="0.25"/>
    <row r="27" s="28" customFormat="1" x14ac:dyDescent="0.25"/>
    <row r="28" s="28" customFormat="1" x14ac:dyDescent="0.25"/>
    <row r="29" s="28" customFormat="1" x14ac:dyDescent="0.25"/>
    <row r="30" s="28" customFormat="1" x14ac:dyDescent="0.25"/>
    <row r="31" s="28" customFormat="1" x14ac:dyDescent="0.25"/>
    <row r="32" s="28" customFormat="1" x14ac:dyDescent="0.25"/>
    <row r="33" s="28" customFormat="1" x14ac:dyDescent="0.25"/>
    <row r="34" s="28" customFormat="1" x14ac:dyDescent="0.25"/>
    <row r="35" s="28" customFormat="1" x14ac:dyDescent="0.25"/>
    <row r="36" s="28" customFormat="1" x14ac:dyDescent="0.25"/>
    <row r="37" s="28" customFormat="1" x14ac:dyDescent="0.25"/>
    <row r="38" s="28" customFormat="1" x14ac:dyDescent="0.25"/>
    <row r="39" s="28" customFormat="1" x14ac:dyDescent="0.25"/>
    <row r="40" s="28" customFormat="1" x14ac:dyDescent="0.25"/>
    <row r="41" s="28" customFormat="1" x14ac:dyDescent="0.25"/>
    <row r="42" s="28" customFormat="1" x14ac:dyDescent="0.25"/>
    <row r="43" s="28" customFormat="1" x14ac:dyDescent="0.25"/>
    <row r="44" s="28" customFormat="1" x14ac:dyDescent="0.25"/>
    <row r="45" s="28" customFormat="1" x14ac:dyDescent="0.25"/>
    <row r="46" s="28" customFormat="1" x14ac:dyDescent="0.25"/>
    <row r="47" s="28" customFormat="1" x14ac:dyDescent="0.25"/>
    <row r="48" s="28" customFormat="1" x14ac:dyDescent="0.25"/>
    <row r="49" s="28" customFormat="1" x14ac:dyDescent="0.25"/>
    <row r="50" s="28" customFormat="1" x14ac:dyDescent="0.25"/>
    <row r="51" s="28" customFormat="1" x14ac:dyDescent="0.25"/>
    <row r="52" s="28" customFormat="1" x14ac:dyDescent="0.25"/>
    <row r="53" s="28" customFormat="1" x14ac:dyDescent="0.25"/>
    <row r="54" s="28" customFormat="1" x14ac:dyDescent="0.25"/>
    <row r="55" s="28" customFormat="1" x14ac:dyDescent="0.25"/>
    <row r="56" s="28" customFormat="1" x14ac:dyDescent="0.25"/>
    <row r="57" s="28" customFormat="1" x14ac:dyDescent="0.25"/>
    <row r="58" s="28" customFormat="1" x14ac:dyDescent="0.25"/>
    <row r="59" s="28" customFormat="1" x14ac:dyDescent="0.25"/>
    <row r="60" s="28" customFormat="1" x14ac:dyDescent="0.25"/>
    <row r="61" s="28" customFormat="1" x14ac:dyDescent="0.25"/>
    <row r="62" s="28" customFormat="1" x14ac:dyDescent="0.25"/>
    <row r="63" s="28" customFormat="1" x14ac:dyDescent="0.25"/>
    <row r="64" s="28" customFormat="1" x14ac:dyDescent="0.25"/>
    <row r="65" s="28" customFormat="1" x14ac:dyDescent="0.25"/>
    <row r="66" s="28" customFormat="1" x14ac:dyDescent="0.25"/>
    <row r="67" s="28" customFormat="1" x14ac:dyDescent="0.25"/>
    <row r="68" s="28" customFormat="1" x14ac:dyDescent="0.25"/>
    <row r="69" s="28" customFormat="1" x14ac:dyDescent="0.25"/>
    <row r="70" s="28" customFormat="1" x14ac:dyDescent="0.25"/>
    <row r="71" s="28" customFormat="1" x14ac:dyDescent="0.25"/>
    <row r="72" s="28" customFormat="1" x14ac:dyDescent="0.25"/>
    <row r="73" s="28" customFormat="1" x14ac:dyDescent="0.25"/>
    <row r="74" s="28" customFormat="1" x14ac:dyDescent="0.25"/>
    <row r="75" s="28" customFormat="1" x14ac:dyDescent="0.25"/>
    <row r="76" s="28" customFormat="1" x14ac:dyDescent="0.25"/>
    <row r="77" s="28" customFormat="1" x14ac:dyDescent="0.25"/>
    <row r="78" s="28" customFormat="1" x14ac:dyDescent="0.25"/>
    <row r="79" s="28" customFormat="1" x14ac:dyDescent="0.25"/>
    <row r="80" s="28" customFormat="1" x14ac:dyDescent="0.25"/>
    <row r="81" s="28" customFormat="1" x14ac:dyDescent="0.25"/>
    <row r="82" s="28" customFormat="1" x14ac:dyDescent="0.25"/>
    <row r="83" s="28" customFormat="1" x14ac:dyDescent="0.25"/>
    <row r="84" s="28" customFormat="1" x14ac:dyDescent="0.25"/>
    <row r="85" s="28" customFormat="1" x14ac:dyDescent="0.25"/>
    <row r="86" s="28" customFormat="1" x14ac:dyDescent="0.25"/>
    <row r="87" s="28" customFormat="1" x14ac:dyDescent="0.25"/>
    <row r="88" s="28" customFormat="1" x14ac:dyDescent="0.25"/>
    <row r="89" s="28" customFormat="1" x14ac:dyDescent="0.25"/>
    <row r="90" s="28" customFormat="1" x14ac:dyDescent="0.25"/>
    <row r="91" s="28" customFormat="1" x14ac:dyDescent="0.25"/>
    <row r="92" s="28" customFormat="1" x14ac:dyDescent="0.25"/>
    <row r="93" s="28" customFormat="1" x14ac:dyDescent="0.25"/>
    <row r="94" s="28" customFormat="1" x14ac:dyDescent="0.25"/>
    <row r="95" s="28" customFormat="1" x14ac:dyDescent="0.25"/>
    <row r="96" s="28" customFormat="1" x14ac:dyDescent="0.25"/>
    <row r="97" s="28" customFormat="1" x14ac:dyDescent="0.25"/>
    <row r="98" s="28" customFormat="1" x14ac:dyDescent="0.25"/>
    <row r="99" s="28" customFormat="1" x14ac:dyDescent="0.25"/>
    <row r="100" s="28" customFormat="1" x14ac:dyDescent="0.25"/>
    <row r="101" s="28" customFormat="1" x14ac:dyDescent="0.25"/>
    <row r="102" s="28" customFormat="1" x14ac:dyDescent="0.25"/>
    <row r="103" s="28" customFormat="1" x14ac:dyDescent="0.25"/>
    <row r="104" s="28" customFormat="1" x14ac:dyDescent="0.25"/>
    <row r="105" s="28" customFormat="1" x14ac:dyDescent="0.25"/>
    <row r="106" s="28" customFormat="1" x14ac:dyDescent="0.25"/>
    <row r="107" s="28" customFormat="1" x14ac:dyDescent="0.25"/>
    <row r="108" s="28" customFormat="1" x14ac:dyDescent="0.25"/>
    <row r="109" s="28" customFormat="1" x14ac:dyDescent="0.25"/>
    <row r="110" s="28" customFormat="1" x14ac:dyDescent="0.25"/>
    <row r="111" s="28" customFormat="1" x14ac:dyDescent="0.25"/>
    <row r="112" s="28" customFormat="1" x14ac:dyDescent="0.25"/>
    <row r="113" s="28" customFormat="1" x14ac:dyDescent="0.25"/>
    <row r="114" s="28" customFormat="1" x14ac:dyDescent="0.25"/>
    <row r="115" s="28" customFormat="1" x14ac:dyDescent="0.25"/>
    <row r="116" s="28" customFormat="1" x14ac:dyDescent="0.25"/>
    <row r="117" s="28" customFormat="1" x14ac:dyDescent="0.25"/>
    <row r="118" s="28" customFormat="1" x14ac:dyDescent="0.25"/>
    <row r="119" s="28" customFormat="1" x14ac:dyDescent="0.25"/>
    <row r="120" s="28" customFormat="1" x14ac:dyDescent="0.25"/>
    <row r="121" s="28" customFormat="1" x14ac:dyDescent="0.25"/>
    <row r="122" s="28" customFormat="1" x14ac:dyDescent="0.25"/>
    <row r="123" s="28" customFormat="1" x14ac:dyDescent="0.25"/>
    <row r="124" s="28" customFormat="1" x14ac:dyDescent="0.25"/>
    <row r="125" s="28" customFormat="1" x14ac:dyDescent="0.25"/>
    <row r="126" s="28" customFormat="1" x14ac:dyDescent="0.25"/>
    <row r="127" s="28" customFormat="1" x14ac:dyDescent="0.25"/>
    <row r="128" s="28" customFormat="1" x14ac:dyDescent="0.25"/>
    <row r="129" s="28" customFormat="1" x14ac:dyDescent="0.25"/>
    <row r="130" s="28" customFormat="1" x14ac:dyDescent="0.25"/>
    <row r="131" s="28" customFormat="1" x14ac:dyDescent="0.25"/>
    <row r="132" s="28" customFormat="1" x14ac:dyDescent="0.25"/>
    <row r="133" s="28" customFormat="1" x14ac:dyDescent="0.25"/>
    <row r="134" s="28" customFormat="1" x14ac:dyDescent="0.25"/>
    <row r="135" s="28" customFormat="1" x14ac:dyDescent="0.25"/>
    <row r="136" s="28" customFormat="1" x14ac:dyDescent="0.25"/>
    <row r="137" s="28" customFormat="1" x14ac:dyDescent="0.25"/>
    <row r="138" s="28" customFormat="1" x14ac:dyDescent="0.25"/>
    <row r="139" s="28" customFormat="1" x14ac:dyDescent="0.25"/>
    <row r="140" s="28" customFormat="1" x14ac:dyDescent="0.25"/>
    <row r="141" s="28" customFormat="1" x14ac:dyDescent="0.25"/>
    <row r="142" s="28" customFormat="1" x14ac:dyDescent="0.25"/>
    <row r="143" s="28" customFormat="1" x14ac:dyDescent="0.25"/>
    <row r="144" s="28" customFormat="1" x14ac:dyDescent="0.25"/>
    <row r="145" s="28" customFormat="1" x14ac:dyDescent="0.25"/>
    <row r="146" s="28" customFormat="1" x14ac:dyDescent="0.25"/>
    <row r="147" s="28" customFormat="1" x14ac:dyDescent="0.25"/>
    <row r="148" s="28" customFormat="1" x14ac:dyDescent="0.25"/>
    <row r="149" s="28" customFormat="1" x14ac:dyDescent="0.25"/>
    <row r="150" s="28" customFormat="1" x14ac:dyDescent="0.25"/>
    <row r="151" s="28" customFormat="1" x14ac:dyDescent="0.25"/>
    <row r="152" s="28" customFormat="1" x14ac:dyDescent="0.25"/>
    <row r="153" s="28" customFormat="1" x14ac:dyDescent="0.25"/>
    <row r="154" s="28" customFormat="1" x14ac:dyDescent="0.25"/>
    <row r="155" s="28" customFormat="1" x14ac:dyDescent="0.25"/>
    <row r="156" s="28" customFormat="1" x14ac:dyDescent="0.25"/>
    <row r="157" s="28" customFormat="1" x14ac:dyDescent="0.25"/>
    <row r="158" s="28" customFormat="1" x14ac:dyDescent="0.25"/>
    <row r="159" s="28" customFormat="1" x14ac:dyDescent="0.25"/>
    <row r="160" s="28" customFormat="1" x14ac:dyDescent="0.25"/>
    <row r="161" s="28" customFormat="1" x14ac:dyDescent="0.25"/>
    <row r="162" s="28" customFormat="1" x14ac:dyDescent="0.25"/>
    <row r="163" s="28" customFormat="1" x14ac:dyDescent="0.25"/>
    <row r="164" s="28" customFormat="1" x14ac:dyDescent="0.25"/>
    <row r="165" s="28" customFormat="1" x14ac:dyDescent="0.25"/>
    <row r="166" s="28" customFormat="1" x14ac:dyDescent="0.25"/>
    <row r="167" s="28" customFormat="1" x14ac:dyDescent="0.25"/>
    <row r="168" s="28" customFormat="1" x14ac:dyDescent="0.25"/>
    <row r="169" s="28" customFormat="1" x14ac:dyDescent="0.25"/>
    <row r="170" s="28" customFormat="1" x14ac:dyDescent="0.25"/>
    <row r="171" s="28" customFormat="1" x14ac:dyDescent="0.25"/>
    <row r="172" s="28" customFormat="1" x14ac:dyDescent="0.25"/>
    <row r="173" s="28" customFormat="1" x14ac:dyDescent="0.25"/>
    <row r="174" s="28" customFormat="1" x14ac:dyDescent="0.25"/>
    <row r="175" s="28" customFormat="1" x14ac:dyDescent="0.25"/>
    <row r="176" s="28" customFormat="1" x14ac:dyDescent="0.25"/>
    <row r="177" s="28" customFormat="1" x14ac:dyDescent="0.25"/>
    <row r="178" s="28" customFormat="1" x14ac:dyDescent="0.25"/>
    <row r="179" s="28" customFormat="1" x14ac:dyDescent="0.25"/>
    <row r="180" s="28" customFormat="1" x14ac:dyDescent="0.25"/>
    <row r="181" s="28" customFormat="1" x14ac:dyDescent="0.25"/>
    <row r="182" s="28" customFormat="1" x14ac:dyDescent="0.25"/>
    <row r="183" s="28" customFormat="1" x14ac:dyDescent="0.25"/>
    <row r="184" s="28" customFormat="1" x14ac:dyDescent="0.25"/>
    <row r="185" s="28" customFormat="1" x14ac:dyDescent="0.25"/>
    <row r="186" s="28" customFormat="1" x14ac:dyDescent="0.25"/>
    <row r="187" s="28" customFormat="1" x14ac:dyDescent="0.25"/>
    <row r="188" s="28" customFormat="1" x14ac:dyDescent="0.25"/>
    <row r="189" s="28" customFormat="1" x14ac:dyDescent="0.25"/>
    <row r="190" s="28" customFormat="1" x14ac:dyDescent="0.25"/>
    <row r="191" s="28" customFormat="1" x14ac:dyDescent="0.25"/>
    <row r="192" s="28" customFormat="1" x14ac:dyDescent="0.25"/>
    <row r="193" s="28" customFormat="1" x14ac:dyDescent="0.25"/>
    <row r="194" s="28" customFormat="1" x14ac:dyDescent="0.25"/>
    <row r="195" s="28" customFormat="1" x14ac:dyDescent="0.25"/>
    <row r="196" s="28" customFormat="1" x14ac:dyDescent="0.25"/>
    <row r="197" s="28" customFormat="1" x14ac:dyDescent="0.25"/>
    <row r="198" s="28" customFormat="1" x14ac:dyDescent="0.25"/>
    <row r="199" s="28" customFormat="1" x14ac:dyDescent="0.25"/>
    <row r="200" s="28" customFormat="1" x14ac:dyDescent="0.25"/>
    <row r="201" s="28" customFormat="1" x14ac:dyDescent="0.25"/>
    <row r="202" s="28" customFormat="1" x14ac:dyDescent="0.25"/>
    <row r="203" s="28" customFormat="1" x14ac:dyDescent="0.25"/>
    <row r="204" s="28" customFormat="1" x14ac:dyDescent="0.25"/>
    <row r="205" s="28" customFormat="1" x14ac:dyDescent="0.25"/>
    <row r="206" s="28" customFormat="1" x14ac:dyDescent="0.25"/>
    <row r="207" s="28" customFormat="1" x14ac:dyDescent="0.25"/>
    <row r="208" s="28" customFormat="1" x14ac:dyDescent="0.25"/>
    <row r="209" s="28" customFormat="1" x14ac:dyDescent="0.25"/>
    <row r="210" s="28" customFormat="1" x14ac:dyDescent="0.25"/>
    <row r="211" s="28" customFormat="1" x14ac:dyDescent="0.25"/>
    <row r="212" s="28" customFormat="1" x14ac:dyDescent="0.25"/>
    <row r="213" s="28" customFormat="1" x14ac:dyDescent="0.25"/>
    <row r="214" s="28" customFormat="1" x14ac:dyDescent="0.25"/>
    <row r="215" s="28" customFormat="1" x14ac:dyDescent="0.25"/>
    <row r="216" s="28" customFormat="1" x14ac:dyDescent="0.25"/>
  </sheetData>
  <sheetProtection algorithmName="SHA-512" hashValue="72uO6QXBjAptnuxG4RjMGN2sFmkIa5ero2zbFyCB89peYfQxxpiq9zk7OpUcuJug/UHP5NpvvM6Im/rL0hLsqw==" saltValue="hvrWdzjSavbvmck9rJIFUg==" spinCount="100000" sheet="1" objects="1" scenarios="1"/>
  <mergeCells count="11">
    <mergeCell ref="B2:L2"/>
    <mergeCell ref="B3:L3"/>
    <mergeCell ref="C4:D4"/>
    <mergeCell ref="C5:D5"/>
    <mergeCell ref="B4:B5"/>
    <mergeCell ref="C7:L7"/>
    <mergeCell ref="G4:L5"/>
    <mergeCell ref="B10:L10"/>
    <mergeCell ref="B6:L6"/>
    <mergeCell ref="C8:L8"/>
    <mergeCell ref="C9:L9"/>
  </mergeCells>
  <phoneticPr fontId="5" type="noConversion"/>
  <pageMargins left="0.7" right="0.7" top="0.78740157499999996" bottom="0.78740157499999996"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04161" r:id="rId4" name="Drop Down 1">
              <controlPr defaultSize="0" autoLine="0" autoPict="0">
                <anchor moveWithCells="1">
                  <from>
                    <xdr:col>4</xdr:col>
                    <xdr:colOff>0</xdr:colOff>
                    <xdr:row>3</xdr:row>
                    <xdr:rowOff>0</xdr:rowOff>
                  </from>
                  <to>
                    <xdr:col>6</xdr:col>
                    <xdr:colOff>449580</xdr:colOff>
                    <xdr:row>4</xdr:row>
                    <xdr:rowOff>0</xdr:rowOff>
                  </to>
                </anchor>
              </controlPr>
            </control>
          </mc:Choice>
        </mc:AlternateContent>
        <mc:AlternateContent xmlns:mc="http://schemas.openxmlformats.org/markup-compatibility/2006">
          <mc:Choice Requires="x14">
            <control shapeId="604163" r:id="rId5" name="Spinner 3">
              <controlPr defaultSize="0" autoPict="0">
                <anchor moveWithCells="1" sizeWithCells="1">
                  <from>
                    <xdr:col>8</xdr:col>
                    <xdr:colOff>594360</xdr:colOff>
                    <xdr:row>4</xdr:row>
                    <xdr:rowOff>0</xdr:rowOff>
                  </from>
                  <to>
                    <xdr:col>9</xdr:col>
                    <xdr:colOff>7620</xdr:colOff>
                    <xdr:row>4</xdr:row>
                    <xdr:rowOff>0</xdr:rowOff>
                  </to>
                </anchor>
              </controlPr>
            </control>
          </mc:Choice>
        </mc:AlternateContent>
        <mc:AlternateContent xmlns:mc="http://schemas.openxmlformats.org/markup-compatibility/2006">
          <mc:Choice Requires="x14">
            <control shapeId="604164" r:id="rId6" name="Spinner 4">
              <controlPr defaultSize="0" autoPict="0">
                <anchor moveWithCells="1" sizeWithCells="1">
                  <from>
                    <xdr:col>8</xdr:col>
                    <xdr:colOff>594360</xdr:colOff>
                    <xdr:row>4</xdr:row>
                    <xdr:rowOff>0</xdr:rowOff>
                  </from>
                  <to>
                    <xdr:col>9</xdr:col>
                    <xdr:colOff>7620</xdr:colOff>
                    <xdr:row>4</xdr:row>
                    <xdr:rowOff>0</xdr:rowOff>
                  </to>
                </anchor>
              </controlPr>
            </control>
          </mc:Choice>
        </mc:AlternateContent>
        <mc:AlternateContent xmlns:mc="http://schemas.openxmlformats.org/markup-compatibility/2006">
          <mc:Choice Requires="x14">
            <control shapeId="604165" r:id="rId7" name="Spinner 5">
              <controlPr defaultSize="0" autoPict="0">
                <anchor moveWithCells="1" sizeWithCells="1">
                  <from>
                    <xdr:col>8</xdr:col>
                    <xdr:colOff>594360</xdr:colOff>
                    <xdr:row>4</xdr:row>
                    <xdr:rowOff>0</xdr:rowOff>
                  </from>
                  <to>
                    <xdr:col>9</xdr:col>
                    <xdr:colOff>7620</xdr:colOff>
                    <xdr:row>4</xdr:row>
                    <xdr:rowOff>0</xdr:rowOff>
                  </to>
                </anchor>
              </controlPr>
            </control>
          </mc:Choice>
        </mc:AlternateContent>
        <mc:AlternateContent xmlns:mc="http://schemas.openxmlformats.org/markup-compatibility/2006">
          <mc:Choice Requires="x14">
            <control shapeId="604166" r:id="rId8" name="Spinner 6">
              <controlPr defaultSize="0" autoPict="0">
                <anchor moveWithCells="1" sizeWithCells="1">
                  <from>
                    <xdr:col>8</xdr:col>
                    <xdr:colOff>594360</xdr:colOff>
                    <xdr:row>4</xdr:row>
                    <xdr:rowOff>0</xdr:rowOff>
                  </from>
                  <to>
                    <xdr:col>9</xdr:col>
                    <xdr:colOff>7620</xdr:colOff>
                    <xdr:row>4</xdr:row>
                    <xdr:rowOff>0</xdr:rowOff>
                  </to>
                </anchor>
              </controlPr>
            </control>
          </mc:Choice>
        </mc:AlternateContent>
        <mc:AlternateContent xmlns:mc="http://schemas.openxmlformats.org/markup-compatibility/2006">
          <mc:Choice Requires="x14">
            <control shapeId="604167" r:id="rId9" name="Spinner 7">
              <controlPr defaultSize="0" autoPict="0">
                <anchor moveWithCells="1" sizeWithCells="1">
                  <from>
                    <xdr:col>9</xdr:col>
                    <xdr:colOff>594360</xdr:colOff>
                    <xdr:row>4</xdr:row>
                    <xdr:rowOff>0</xdr:rowOff>
                  </from>
                  <to>
                    <xdr:col>10</xdr:col>
                    <xdr:colOff>7620</xdr:colOff>
                    <xdr:row>4</xdr:row>
                    <xdr:rowOff>0</xdr:rowOff>
                  </to>
                </anchor>
              </controlPr>
            </control>
          </mc:Choice>
        </mc:AlternateContent>
        <mc:AlternateContent xmlns:mc="http://schemas.openxmlformats.org/markup-compatibility/2006">
          <mc:Choice Requires="x14">
            <control shapeId="604168" r:id="rId10" name="Spinner 8">
              <controlPr defaultSize="0" autoPict="0">
                <anchor moveWithCells="1" sizeWithCells="1">
                  <from>
                    <xdr:col>9</xdr:col>
                    <xdr:colOff>594360</xdr:colOff>
                    <xdr:row>4</xdr:row>
                    <xdr:rowOff>0</xdr:rowOff>
                  </from>
                  <to>
                    <xdr:col>10</xdr:col>
                    <xdr:colOff>7620</xdr:colOff>
                    <xdr:row>4</xdr:row>
                    <xdr:rowOff>0</xdr:rowOff>
                  </to>
                </anchor>
              </controlPr>
            </control>
          </mc:Choice>
        </mc:AlternateContent>
        <mc:AlternateContent xmlns:mc="http://schemas.openxmlformats.org/markup-compatibility/2006">
          <mc:Choice Requires="x14">
            <control shapeId="604169" r:id="rId11" name="Spinner 9">
              <controlPr defaultSize="0" autoPict="0">
                <anchor moveWithCells="1" sizeWithCells="1">
                  <from>
                    <xdr:col>9</xdr:col>
                    <xdr:colOff>594360</xdr:colOff>
                    <xdr:row>4</xdr:row>
                    <xdr:rowOff>0</xdr:rowOff>
                  </from>
                  <to>
                    <xdr:col>10</xdr:col>
                    <xdr:colOff>7620</xdr:colOff>
                    <xdr:row>4</xdr:row>
                    <xdr:rowOff>0</xdr:rowOff>
                  </to>
                </anchor>
              </controlPr>
            </control>
          </mc:Choice>
        </mc:AlternateContent>
        <mc:AlternateContent xmlns:mc="http://schemas.openxmlformats.org/markup-compatibility/2006">
          <mc:Choice Requires="x14">
            <control shapeId="604170" r:id="rId12" name="Spinner 10">
              <controlPr defaultSize="0" autoPict="0">
                <anchor moveWithCells="1" sizeWithCells="1">
                  <from>
                    <xdr:col>9</xdr:col>
                    <xdr:colOff>594360</xdr:colOff>
                    <xdr:row>4</xdr:row>
                    <xdr:rowOff>0</xdr:rowOff>
                  </from>
                  <to>
                    <xdr:col>10</xdr:col>
                    <xdr:colOff>7620</xdr:colOff>
                    <xdr:row>4</xdr:row>
                    <xdr:rowOff>0</xdr:rowOff>
                  </to>
                </anchor>
              </controlPr>
            </control>
          </mc:Choice>
        </mc:AlternateContent>
        <mc:AlternateContent xmlns:mc="http://schemas.openxmlformats.org/markup-compatibility/2006">
          <mc:Choice Requires="x14">
            <control shapeId="604171" r:id="rId13" name="Spinner 11">
              <controlPr defaultSize="0" autoPict="0">
                <anchor moveWithCells="1" sizeWithCells="1">
                  <from>
                    <xdr:col>9</xdr:col>
                    <xdr:colOff>594360</xdr:colOff>
                    <xdr:row>4</xdr:row>
                    <xdr:rowOff>0</xdr:rowOff>
                  </from>
                  <to>
                    <xdr:col>10</xdr:col>
                    <xdr:colOff>7620</xdr:colOff>
                    <xdr:row>4</xdr:row>
                    <xdr:rowOff>0</xdr:rowOff>
                  </to>
                </anchor>
              </controlPr>
            </control>
          </mc:Choice>
        </mc:AlternateContent>
        <mc:AlternateContent xmlns:mc="http://schemas.openxmlformats.org/markup-compatibility/2006">
          <mc:Choice Requires="x14">
            <control shapeId="604172" r:id="rId14" name="Spinner 12">
              <controlPr defaultSize="0" autoPict="0">
                <anchor moveWithCells="1" sizeWithCells="1">
                  <from>
                    <xdr:col>8</xdr:col>
                    <xdr:colOff>594360</xdr:colOff>
                    <xdr:row>4</xdr:row>
                    <xdr:rowOff>0</xdr:rowOff>
                  </from>
                  <to>
                    <xdr:col>9</xdr:col>
                    <xdr:colOff>7620</xdr:colOff>
                    <xdr:row>4</xdr:row>
                    <xdr:rowOff>0</xdr:rowOff>
                  </to>
                </anchor>
              </controlPr>
            </control>
          </mc:Choice>
        </mc:AlternateContent>
        <mc:AlternateContent xmlns:mc="http://schemas.openxmlformats.org/markup-compatibility/2006">
          <mc:Choice Requires="x14">
            <control shapeId="604173" r:id="rId15" name="Spinner 13">
              <controlPr defaultSize="0" autoPict="0">
                <anchor moveWithCells="1" sizeWithCells="1">
                  <from>
                    <xdr:col>9</xdr:col>
                    <xdr:colOff>594360</xdr:colOff>
                    <xdr:row>4</xdr:row>
                    <xdr:rowOff>0</xdr:rowOff>
                  </from>
                  <to>
                    <xdr:col>10</xdr:col>
                    <xdr:colOff>7620</xdr:colOff>
                    <xdr:row>4</xdr:row>
                    <xdr:rowOff>0</xdr:rowOff>
                  </to>
                </anchor>
              </controlPr>
            </control>
          </mc:Choice>
        </mc:AlternateContent>
        <mc:AlternateContent xmlns:mc="http://schemas.openxmlformats.org/markup-compatibility/2006">
          <mc:Choice Requires="x14">
            <control shapeId="604174" r:id="rId16" name="Spinner 14">
              <controlPr defaultSize="0" autoPict="0">
                <anchor moveWithCells="1" sizeWithCells="1">
                  <from>
                    <xdr:col>9</xdr:col>
                    <xdr:colOff>594360</xdr:colOff>
                    <xdr:row>4</xdr:row>
                    <xdr:rowOff>0</xdr:rowOff>
                  </from>
                  <to>
                    <xdr:col>10</xdr:col>
                    <xdr:colOff>7620</xdr:colOff>
                    <xdr:row>4</xdr:row>
                    <xdr:rowOff>0</xdr:rowOff>
                  </to>
                </anchor>
              </controlPr>
            </control>
          </mc:Choice>
        </mc:AlternateContent>
        <mc:AlternateContent xmlns:mc="http://schemas.openxmlformats.org/markup-compatibility/2006">
          <mc:Choice Requires="x14">
            <control shapeId="604175" r:id="rId17" name="Spinner 15">
              <controlPr defaultSize="0" autoPict="0">
                <anchor moveWithCells="1" sizeWithCells="1">
                  <from>
                    <xdr:col>9</xdr:col>
                    <xdr:colOff>594360</xdr:colOff>
                    <xdr:row>4</xdr:row>
                    <xdr:rowOff>0</xdr:rowOff>
                  </from>
                  <to>
                    <xdr:col>10</xdr:col>
                    <xdr:colOff>7620</xdr:colOff>
                    <xdr:row>4</xdr:row>
                    <xdr:rowOff>0</xdr:rowOff>
                  </to>
                </anchor>
              </controlPr>
            </control>
          </mc:Choice>
        </mc:AlternateContent>
        <mc:AlternateContent xmlns:mc="http://schemas.openxmlformats.org/markup-compatibility/2006">
          <mc:Choice Requires="x14">
            <control shapeId="604176" r:id="rId18" name="Spinner 16">
              <controlPr defaultSize="0" autoPict="0">
                <anchor moveWithCells="1" sizeWithCells="1">
                  <from>
                    <xdr:col>9</xdr:col>
                    <xdr:colOff>594360</xdr:colOff>
                    <xdr:row>4</xdr:row>
                    <xdr:rowOff>0</xdr:rowOff>
                  </from>
                  <to>
                    <xdr:col>10</xdr:col>
                    <xdr:colOff>7620</xdr:colOff>
                    <xdr:row>4</xdr:row>
                    <xdr:rowOff>0</xdr:rowOff>
                  </to>
                </anchor>
              </controlPr>
            </control>
          </mc:Choice>
        </mc:AlternateContent>
        <mc:AlternateContent xmlns:mc="http://schemas.openxmlformats.org/markup-compatibility/2006">
          <mc:Choice Requires="x14">
            <control shapeId="604177" r:id="rId19" name="Spinner 17">
              <controlPr defaultSize="0" autoPict="0">
                <anchor moveWithCells="1" sizeWithCells="1">
                  <from>
                    <xdr:col>8</xdr:col>
                    <xdr:colOff>594360</xdr:colOff>
                    <xdr:row>4</xdr:row>
                    <xdr:rowOff>0</xdr:rowOff>
                  </from>
                  <to>
                    <xdr:col>9</xdr:col>
                    <xdr:colOff>7620</xdr:colOff>
                    <xdr:row>4</xdr:row>
                    <xdr:rowOff>0</xdr:rowOff>
                  </to>
                </anchor>
              </controlPr>
            </control>
          </mc:Choice>
        </mc:AlternateContent>
        <mc:AlternateContent xmlns:mc="http://schemas.openxmlformats.org/markup-compatibility/2006">
          <mc:Choice Requires="x14">
            <control shapeId="604178" r:id="rId20" name="Spinner 18">
              <controlPr defaultSize="0" autoPict="0">
                <anchor moveWithCells="1" sizeWithCells="1">
                  <from>
                    <xdr:col>9</xdr:col>
                    <xdr:colOff>594360</xdr:colOff>
                    <xdr:row>4</xdr:row>
                    <xdr:rowOff>0</xdr:rowOff>
                  </from>
                  <to>
                    <xdr:col>10</xdr:col>
                    <xdr:colOff>7620</xdr:colOff>
                    <xdr:row>4</xdr:row>
                    <xdr:rowOff>0</xdr:rowOff>
                  </to>
                </anchor>
              </controlPr>
            </control>
          </mc:Choice>
        </mc:AlternateContent>
        <mc:AlternateContent xmlns:mc="http://schemas.openxmlformats.org/markup-compatibility/2006">
          <mc:Choice Requires="x14">
            <control shapeId="604179" r:id="rId21" name="Drop Down 19">
              <controlPr defaultSize="0" autoLine="0" autoPict="0">
                <anchor moveWithCells="1">
                  <from>
                    <xdr:col>4</xdr:col>
                    <xdr:colOff>0</xdr:colOff>
                    <xdr:row>4</xdr:row>
                    <xdr:rowOff>0</xdr:rowOff>
                  </from>
                  <to>
                    <xdr:col>6</xdr:col>
                    <xdr:colOff>449580</xdr:colOff>
                    <xdr:row>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AG796"/>
  <sheetViews>
    <sheetView showGridLines="0" showRowColHeaders="0" zoomScaleNormal="100" workbookViewId="0"/>
  </sheetViews>
  <sheetFormatPr baseColWidth="10" defaultRowHeight="13.2" x14ac:dyDescent="0.25"/>
  <cols>
    <col min="1" max="1" width="0.88671875" style="27" customWidth="1"/>
    <col min="10" max="10" width="11" customWidth="1"/>
    <col min="11" max="11" width="11.33203125" customWidth="1"/>
    <col min="12" max="12" width="0.88671875" style="27" customWidth="1"/>
    <col min="13" max="33" width="11.44140625" style="28"/>
  </cols>
  <sheetData>
    <row r="1" spans="1:33" s="3" customFormat="1" ht="4.5" customHeight="1" x14ac:dyDescent="0.25">
      <c r="A1" s="85"/>
      <c r="B1" s="96"/>
      <c r="C1" s="96"/>
      <c r="D1" s="96"/>
      <c r="E1" s="96"/>
      <c r="F1" s="96"/>
      <c r="G1" s="96"/>
      <c r="H1" s="96"/>
      <c r="I1" s="96"/>
      <c r="J1" s="96"/>
      <c r="K1" s="96"/>
      <c r="L1" s="27"/>
      <c r="M1" s="28"/>
      <c r="N1" s="28"/>
      <c r="O1" s="28"/>
      <c r="P1" s="28"/>
      <c r="Q1" s="28"/>
      <c r="R1" s="28"/>
      <c r="S1" s="28"/>
      <c r="T1" s="28"/>
      <c r="U1" s="28"/>
      <c r="V1" s="28"/>
      <c r="W1" s="28"/>
      <c r="X1" s="28"/>
      <c r="Y1" s="28"/>
      <c r="Z1" s="28"/>
      <c r="AA1" s="28"/>
      <c r="AB1" s="28"/>
      <c r="AC1" s="28"/>
      <c r="AD1" s="28"/>
      <c r="AE1" s="28"/>
      <c r="AF1" s="28"/>
      <c r="AG1" s="28"/>
    </row>
    <row r="2" spans="1:33" ht="155.1" customHeight="1" x14ac:dyDescent="0.25">
      <c r="A2" s="29"/>
      <c r="B2" s="97"/>
      <c r="C2" s="97"/>
      <c r="D2" s="97"/>
      <c r="E2" s="97"/>
      <c r="F2" s="97"/>
      <c r="G2" s="97"/>
      <c r="H2" s="97"/>
      <c r="I2" s="97"/>
      <c r="J2" s="97"/>
      <c r="K2" s="97"/>
    </row>
    <row r="3" spans="1:33" s="33" customFormat="1" ht="226.5" customHeight="1" x14ac:dyDescent="0.25">
      <c r="A3" s="30"/>
      <c r="B3" s="131" t="s">
        <v>99</v>
      </c>
      <c r="C3" s="131"/>
      <c r="D3" s="131"/>
      <c r="E3" s="131"/>
      <c r="F3" s="131"/>
      <c r="G3" s="131"/>
      <c r="H3" s="131"/>
      <c r="I3" s="131"/>
      <c r="J3" s="131"/>
      <c r="K3" s="131"/>
      <c r="L3" s="31"/>
      <c r="M3" s="32"/>
      <c r="N3" s="32"/>
      <c r="O3" s="32"/>
      <c r="P3" s="32"/>
      <c r="Q3" s="32"/>
      <c r="R3" s="32"/>
      <c r="S3" s="32"/>
      <c r="T3" s="32"/>
      <c r="U3" s="32"/>
      <c r="V3" s="32"/>
      <c r="W3" s="32"/>
      <c r="X3" s="32"/>
      <c r="Y3" s="32"/>
      <c r="Z3" s="32"/>
      <c r="AA3" s="32"/>
      <c r="AB3" s="32"/>
      <c r="AC3" s="32"/>
      <c r="AD3" s="32"/>
      <c r="AE3" s="32"/>
      <c r="AF3" s="32"/>
      <c r="AG3" s="32"/>
    </row>
    <row r="4" spans="1:33" s="84" customFormat="1" ht="88.5" customHeight="1" x14ac:dyDescent="0.25">
      <c r="A4" s="81"/>
      <c r="B4" s="133" t="s">
        <v>102</v>
      </c>
      <c r="C4" s="133"/>
      <c r="D4" s="133"/>
      <c r="E4" s="133"/>
      <c r="F4" s="133"/>
      <c r="G4" s="133"/>
      <c r="H4" s="133"/>
      <c r="I4" s="133"/>
      <c r="J4" s="133"/>
      <c r="K4" s="133"/>
      <c r="L4" s="82"/>
      <c r="M4" s="83"/>
      <c r="N4" s="83"/>
      <c r="O4" s="83"/>
      <c r="P4" s="83"/>
      <c r="Q4" s="83"/>
      <c r="R4" s="83"/>
      <c r="S4" s="83"/>
      <c r="T4" s="83"/>
      <c r="U4" s="83"/>
      <c r="V4" s="83"/>
      <c r="W4" s="83"/>
      <c r="X4" s="83"/>
      <c r="Y4" s="83"/>
      <c r="Z4" s="83"/>
      <c r="AA4" s="83"/>
      <c r="AB4" s="83"/>
      <c r="AC4" s="83"/>
      <c r="AD4" s="83"/>
      <c r="AE4" s="83"/>
      <c r="AF4" s="83"/>
      <c r="AG4" s="83"/>
    </row>
    <row r="5" spans="1:33" s="84" customFormat="1" ht="259.5" customHeight="1" x14ac:dyDescent="0.25">
      <c r="A5" s="81"/>
      <c r="B5" s="132" t="s">
        <v>112</v>
      </c>
      <c r="C5" s="131"/>
      <c r="D5" s="131"/>
      <c r="E5" s="131"/>
      <c r="F5" s="131"/>
      <c r="G5" s="131"/>
      <c r="H5" s="131"/>
      <c r="I5" s="131"/>
      <c r="J5" s="131"/>
      <c r="K5" s="131"/>
      <c r="L5" s="82"/>
      <c r="M5" s="83"/>
      <c r="N5" s="83"/>
      <c r="O5" s="83"/>
      <c r="P5" s="83"/>
      <c r="Q5" s="83"/>
      <c r="R5" s="83"/>
      <c r="S5" s="83"/>
      <c r="T5" s="83"/>
      <c r="U5" s="83"/>
      <c r="V5" s="83"/>
      <c r="W5" s="83"/>
      <c r="X5" s="83"/>
      <c r="Y5" s="83"/>
      <c r="Z5" s="83"/>
      <c r="AA5" s="83"/>
      <c r="AB5" s="83"/>
      <c r="AC5" s="83"/>
      <c r="AD5" s="83"/>
      <c r="AE5" s="83"/>
      <c r="AF5" s="83"/>
      <c r="AG5" s="83"/>
    </row>
    <row r="6" spans="1:33" ht="23.1" customHeight="1" x14ac:dyDescent="0.3">
      <c r="A6" s="29"/>
      <c r="B6" s="34"/>
      <c r="C6" s="29"/>
      <c r="D6" s="29"/>
      <c r="E6" s="29"/>
      <c r="F6" s="29"/>
      <c r="G6" s="29"/>
      <c r="H6" s="29"/>
      <c r="I6" s="29"/>
      <c r="J6" s="29"/>
      <c r="K6" s="27"/>
    </row>
    <row r="7" spans="1:33" ht="15" customHeight="1" x14ac:dyDescent="0.25">
      <c r="A7" s="35"/>
      <c r="B7" s="36"/>
      <c r="C7" s="35"/>
      <c r="D7" s="35"/>
      <c r="E7" s="35"/>
      <c r="F7" s="35"/>
      <c r="G7" s="35"/>
      <c r="H7" s="35"/>
      <c r="I7" s="35"/>
      <c r="J7" s="35"/>
      <c r="K7" s="28"/>
      <c r="L7" s="28"/>
    </row>
    <row r="8" spans="1:33" ht="0.75" customHeight="1" x14ac:dyDescent="0.25">
      <c r="A8" s="35"/>
      <c r="B8" s="28"/>
      <c r="C8" s="35"/>
      <c r="D8" s="35"/>
      <c r="E8" s="35"/>
      <c r="F8" s="35"/>
      <c r="G8" s="35"/>
      <c r="H8" s="35"/>
      <c r="I8" s="35"/>
      <c r="J8" s="35"/>
      <c r="K8" s="28"/>
      <c r="L8" s="28"/>
    </row>
    <row r="9" spans="1:33" ht="13.8" hidden="1" x14ac:dyDescent="0.25">
      <c r="A9" s="35"/>
      <c r="B9" s="36"/>
      <c r="C9" s="35"/>
      <c r="D9" s="35"/>
      <c r="E9" s="35"/>
      <c r="F9" s="35"/>
      <c r="G9" s="35"/>
      <c r="H9" s="35"/>
      <c r="I9" s="35"/>
      <c r="J9" s="35"/>
      <c r="K9" s="28"/>
      <c r="L9" s="28"/>
    </row>
    <row r="10" spans="1:33" ht="14.4" hidden="1" x14ac:dyDescent="0.3">
      <c r="A10" s="35"/>
      <c r="B10" s="37"/>
      <c r="C10" s="35"/>
      <c r="D10" s="35"/>
      <c r="E10" s="35"/>
      <c r="F10" s="35"/>
      <c r="G10" s="35"/>
      <c r="H10" s="35"/>
      <c r="I10" s="35"/>
      <c r="J10" s="35"/>
      <c r="K10" s="28"/>
      <c r="L10" s="28"/>
    </row>
    <row r="11" spans="1:33" ht="14.4" hidden="1" x14ac:dyDescent="0.3">
      <c r="A11" s="35"/>
      <c r="B11" s="37"/>
      <c r="C11" s="35"/>
      <c r="D11" s="35"/>
      <c r="E11" s="35"/>
      <c r="F11" s="35"/>
      <c r="G11" s="35"/>
      <c r="H11" s="35"/>
      <c r="I11" s="35"/>
      <c r="J11" s="35"/>
      <c r="K11" s="28"/>
      <c r="L11" s="28"/>
    </row>
    <row r="12" spans="1:33" hidden="1" x14ac:dyDescent="0.25">
      <c r="A12" s="35"/>
      <c r="B12" s="35"/>
      <c r="C12" s="35"/>
      <c r="D12" s="35"/>
      <c r="E12" s="35"/>
      <c r="F12" s="35"/>
      <c r="G12" s="35"/>
      <c r="H12" s="35"/>
      <c r="I12" s="35"/>
      <c r="J12" s="35"/>
      <c r="K12" s="28"/>
      <c r="L12" s="28"/>
    </row>
    <row r="13" spans="1:33" hidden="1" x14ac:dyDescent="0.25">
      <c r="A13" s="35"/>
      <c r="B13" s="35"/>
      <c r="C13" s="35"/>
      <c r="D13" s="35"/>
      <c r="E13" s="35"/>
      <c r="F13" s="35"/>
      <c r="G13" s="35"/>
      <c r="H13" s="35"/>
      <c r="I13" s="35"/>
      <c r="J13" s="35"/>
      <c r="K13" s="28"/>
      <c r="L13" s="28"/>
    </row>
    <row r="14" spans="1:33" hidden="1" x14ac:dyDescent="0.25">
      <c r="A14" s="35"/>
      <c r="B14" s="35"/>
      <c r="C14" s="35"/>
      <c r="D14" s="35"/>
      <c r="E14" s="35"/>
      <c r="F14" s="35"/>
      <c r="G14" s="35"/>
      <c r="H14" s="35"/>
      <c r="I14" s="35"/>
      <c r="J14" s="35"/>
      <c r="K14" s="28"/>
      <c r="L14" s="28"/>
    </row>
    <row r="15" spans="1:33" hidden="1" x14ac:dyDescent="0.25">
      <c r="A15" s="35"/>
      <c r="B15" s="35"/>
      <c r="C15" s="35"/>
      <c r="D15" s="35"/>
      <c r="E15" s="35"/>
      <c r="F15" s="35"/>
      <c r="G15" s="35"/>
      <c r="H15" s="35"/>
      <c r="I15" s="35"/>
      <c r="J15" s="35"/>
      <c r="K15" s="28"/>
      <c r="L15" s="28"/>
    </row>
    <row r="16" spans="1:33" hidden="1" x14ac:dyDescent="0.25">
      <c r="A16" s="35"/>
      <c r="B16" s="35"/>
      <c r="C16" s="35"/>
      <c r="D16" s="35"/>
      <c r="E16" s="35"/>
      <c r="F16" s="35"/>
      <c r="G16" s="35"/>
      <c r="H16" s="35"/>
      <c r="I16" s="35"/>
      <c r="J16" s="35"/>
      <c r="K16" s="28"/>
      <c r="L16" s="28"/>
    </row>
    <row r="17" spans="1:12" hidden="1" x14ac:dyDescent="0.25">
      <c r="A17" s="35"/>
      <c r="B17" s="35"/>
      <c r="C17" s="35"/>
      <c r="D17" s="35"/>
      <c r="E17" s="35"/>
      <c r="F17" s="35"/>
      <c r="G17" s="35"/>
      <c r="H17" s="35"/>
      <c r="I17" s="35"/>
      <c r="J17" s="35"/>
      <c r="K17" s="28"/>
      <c r="L17" s="28"/>
    </row>
    <row r="18" spans="1:12" hidden="1" x14ac:dyDescent="0.25">
      <c r="A18" s="35"/>
      <c r="B18" s="35"/>
      <c r="C18" s="35"/>
      <c r="D18" s="35"/>
      <c r="E18" s="35"/>
      <c r="F18" s="35"/>
      <c r="G18" s="35"/>
      <c r="H18" s="35"/>
      <c r="I18" s="35"/>
      <c r="J18" s="35"/>
      <c r="K18" s="28"/>
      <c r="L18" s="28"/>
    </row>
    <row r="19" spans="1:12" hidden="1" x14ac:dyDescent="0.25">
      <c r="A19" s="35"/>
      <c r="B19" s="35"/>
      <c r="C19" s="35"/>
      <c r="D19" s="35"/>
      <c r="E19" s="35"/>
      <c r="F19" s="35"/>
      <c r="G19" s="35"/>
      <c r="H19" s="35"/>
      <c r="I19" s="35"/>
      <c r="J19" s="35"/>
      <c r="K19" s="28"/>
      <c r="L19" s="28"/>
    </row>
    <row r="20" spans="1:12" hidden="1" x14ac:dyDescent="0.25">
      <c r="A20" s="35"/>
      <c r="B20" s="35"/>
      <c r="C20" s="35"/>
      <c r="D20" s="35"/>
      <c r="E20" s="35"/>
      <c r="F20" s="35"/>
      <c r="G20" s="35"/>
      <c r="H20" s="35"/>
      <c r="I20" s="35"/>
      <c r="J20" s="35"/>
      <c r="K20" s="28"/>
      <c r="L20" s="28"/>
    </row>
    <row r="21" spans="1:12" hidden="1" x14ac:dyDescent="0.25">
      <c r="A21" s="35"/>
      <c r="B21" s="35"/>
      <c r="C21" s="35"/>
      <c r="D21" s="35"/>
      <c r="E21" s="35"/>
      <c r="F21" s="35"/>
      <c r="G21" s="35"/>
      <c r="H21" s="35"/>
      <c r="I21" s="35"/>
      <c r="J21" s="35"/>
      <c r="K21" s="28"/>
      <c r="L21" s="28"/>
    </row>
    <row r="22" spans="1:12" hidden="1" x14ac:dyDescent="0.25">
      <c r="A22" s="35"/>
      <c r="B22" s="35"/>
      <c r="C22" s="35"/>
      <c r="D22" s="35"/>
      <c r="E22" s="35"/>
      <c r="F22" s="35"/>
      <c r="G22" s="35"/>
      <c r="H22" s="35"/>
      <c r="I22" s="35"/>
      <c r="J22" s="35"/>
      <c r="K22" s="28"/>
      <c r="L22" s="28"/>
    </row>
    <row r="23" spans="1:12" hidden="1" x14ac:dyDescent="0.25">
      <c r="A23" s="28"/>
      <c r="B23" s="28"/>
      <c r="C23" s="28"/>
      <c r="D23" s="28"/>
      <c r="E23" s="28"/>
      <c r="F23" s="28"/>
      <c r="G23" s="28"/>
      <c r="H23" s="28"/>
      <c r="I23" s="28"/>
      <c r="J23" s="28"/>
      <c r="K23" s="28"/>
      <c r="L23" s="28"/>
    </row>
    <row r="24" spans="1:12" hidden="1" x14ac:dyDescent="0.25">
      <c r="A24" s="28"/>
      <c r="B24" s="28"/>
      <c r="C24" s="28"/>
      <c r="D24" s="28"/>
      <c r="E24" s="28"/>
      <c r="F24" s="28"/>
      <c r="G24" s="28"/>
      <c r="H24" s="28"/>
      <c r="I24" s="28"/>
      <c r="J24" s="28"/>
      <c r="K24" s="28"/>
      <c r="L24" s="28"/>
    </row>
    <row r="25" spans="1:12" hidden="1" x14ac:dyDescent="0.25">
      <c r="A25" s="28"/>
      <c r="B25" s="28"/>
      <c r="C25" s="28"/>
      <c r="D25" s="28"/>
      <c r="E25" s="28"/>
      <c r="F25" s="28"/>
      <c r="G25" s="28"/>
      <c r="H25" s="28"/>
      <c r="I25" s="28"/>
      <c r="J25" s="28"/>
      <c r="K25" s="28"/>
      <c r="L25" s="28"/>
    </row>
    <row r="26" spans="1:12" hidden="1" x14ac:dyDescent="0.25">
      <c r="A26" s="28"/>
      <c r="B26" s="28"/>
      <c r="C26" s="28"/>
      <c r="D26" s="28"/>
      <c r="E26" s="28"/>
      <c r="F26" s="28"/>
      <c r="G26" s="28"/>
      <c r="H26" s="28"/>
      <c r="I26" s="28"/>
      <c r="J26" s="28"/>
      <c r="K26" s="28"/>
      <c r="L26" s="28"/>
    </row>
    <row r="27" spans="1:12" hidden="1" x14ac:dyDescent="0.25">
      <c r="A27" s="28"/>
      <c r="B27" s="28"/>
      <c r="C27" s="28"/>
      <c r="D27" s="28"/>
      <c r="E27" s="28"/>
      <c r="F27" s="28"/>
      <c r="G27" s="28"/>
      <c r="H27" s="28"/>
      <c r="I27" s="28"/>
      <c r="J27" s="28"/>
      <c r="K27" s="28"/>
      <c r="L27" s="28"/>
    </row>
    <row r="28" spans="1:12" hidden="1" x14ac:dyDescent="0.25">
      <c r="A28" s="28"/>
      <c r="B28" s="28"/>
      <c r="C28" s="28"/>
      <c r="D28" s="28"/>
      <c r="E28" s="28"/>
      <c r="F28" s="28"/>
      <c r="G28" s="28"/>
      <c r="H28" s="28"/>
      <c r="I28" s="28"/>
      <c r="J28" s="28"/>
      <c r="K28" s="28"/>
      <c r="L28" s="28"/>
    </row>
    <row r="29" spans="1:12" hidden="1" x14ac:dyDescent="0.25">
      <c r="A29" s="28"/>
      <c r="B29" s="28"/>
      <c r="C29" s="28"/>
      <c r="D29" s="28"/>
      <c r="E29" s="28"/>
      <c r="F29" s="28"/>
      <c r="G29" s="28"/>
      <c r="H29" s="28"/>
      <c r="I29" s="28"/>
      <c r="J29" s="28"/>
      <c r="K29" s="28"/>
      <c r="L29" s="28"/>
    </row>
    <row r="30" spans="1:12" hidden="1" x14ac:dyDescent="0.25">
      <c r="A30" s="28"/>
      <c r="B30" s="28"/>
      <c r="C30" s="28"/>
      <c r="D30" s="28"/>
      <c r="E30" s="28"/>
      <c r="F30" s="28"/>
      <c r="G30" s="28"/>
      <c r="H30" s="28"/>
      <c r="I30" s="28"/>
      <c r="J30" s="28"/>
      <c r="K30" s="28"/>
      <c r="L30" s="28"/>
    </row>
    <row r="31" spans="1:12" x14ac:dyDescent="0.25">
      <c r="A31" s="28"/>
      <c r="B31" s="28"/>
      <c r="C31" s="28"/>
      <c r="D31" s="28"/>
      <c r="E31" s="28"/>
      <c r="F31" s="28"/>
      <c r="G31" s="28"/>
      <c r="H31" s="28"/>
      <c r="I31" s="28"/>
      <c r="J31" s="28"/>
      <c r="K31" s="28"/>
      <c r="L31" s="28"/>
    </row>
    <row r="32" spans="1:12" x14ac:dyDescent="0.25">
      <c r="A32" s="28"/>
      <c r="B32" s="28"/>
      <c r="C32" s="28"/>
      <c r="D32" s="28"/>
      <c r="E32" s="28"/>
      <c r="F32" s="28"/>
      <c r="G32" s="28"/>
      <c r="H32" s="28"/>
      <c r="I32" s="28"/>
      <c r="J32" s="28"/>
      <c r="K32" s="28"/>
      <c r="L32" s="28"/>
    </row>
    <row r="33" spans="1:12" x14ac:dyDescent="0.25">
      <c r="A33" s="28"/>
      <c r="B33" s="28"/>
      <c r="C33" s="28"/>
      <c r="D33" s="28"/>
      <c r="E33" s="28"/>
      <c r="F33" s="28"/>
      <c r="G33" s="28"/>
      <c r="H33" s="28"/>
      <c r="I33" s="28"/>
      <c r="J33" s="28"/>
      <c r="K33" s="28"/>
      <c r="L33" s="28"/>
    </row>
    <row r="34" spans="1:12" x14ac:dyDescent="0.25">
      <c r="A34" s="28"/>
      <c r="B34" s="28"/>
      <c r="C34" s="28"/>
      <c r="D34" s="28"/>
      <c r="E34" s="28"/>
      <c r="F34" s="28"/>
      <c r="G34" s="28"/>
      <c r="H34" s="28"/>
      <c r="I34" s="28"/>
      <c r="J34" s="28"/>
      <c r="K34" s="28"/>
      <c r="L34" s="28"/>
    </row>
    <row r="35" spans="1:12" x14ac:dyDescent="0.25">
      <c r="A35" s="28"/>
      <c r="B35" s="28"/>
      <c r="C35" s="28"/>
      <c r="D35" s="28"/>
      <c r="E35" s="28"/>
      <c r="F35" s="28"/>
      <c r="G35" s="28"/>
      <c r="H35" s="28"/>
      <c r="I35" s="28"/>
      <c r="J35" s="28"/>
      <c r="K35" s="28"/>
      <c r="L35" s="28"/>
    </row>
    <row r="36" spans="1:12" x14ac:dyDescent="0.25">
      <c r="A36" s="28"/>
      <c r="B36" s="28"/>
      <c r="C36" s="28"/>
      <c r="D36" s="28"/>
      <c r="E36" s="28"/>
      <c r="F36" s="28"/>
      <c r="G36" s="28"/>
      <c r="H36" s="28"/>
      <c r="I36" s="28"/>
      <c r="J36" s="28"/>
      <c r="K36" s="28"/>
      <c r="L36" s="28"/>
    </row>
    <row r="37" spans="1:12" x14ac:dyDescent="0.25">
      <c r="A37" s="28"/>
      <c r="B37" s="28"/>
      <c r="C37" s="28"/>
      <c r="D37" s="28"/>
      <c r="E37" s="28"/>
      <c r="F37" s="28"/>
      <c r="G37" s="28"/>
      <c r="H37" s="28"/>
      <c r="I37" s="28"/>
      <c r="J37" s="28"/>
      <c r="K37" s="28"/>
      <c r="L37" s="28"/>
    </row>
    <row r="38" spans="1:12" x14ac:dyDescent="0.25">
      <c r="A38" s="28"/>
      <c r="B38" s="28"/>
      <c r="C38" s="28"/>
      <c r="D38" s="28"/>
      <c r="E38" s="28"/>
      <c r="F38" s="28"/>
      <c r="G38" s="28"/>
      <c r="H38" s="28"/>
      <c r="I38" s="28"/>
      <c r="J38" s="28"/>
      <c r="K38" s="28"/>
      <c r="L38" s="28"/>
    </row>
    <row r="39" spans="1:12" x14ac:dyDescent="0.25">
      <c r="A39" s="28"/>
      <c r="B39" s="28"/>
      <c r="C39" s="28"/>
      <c r="D39" s="28"/>
      <c r="E39" s="28"/>
      <c r="F39" s="28"/>
      <c r="G39" s="28"/>
      <c r="H39" s="28"/>
      <c r="I39" s="28"/>
      <c r="J39" s="28"/>
      <c r="K39" s="28"/>
      <c r="L39" s="28"/>
    </row>
    <row r="40" spans="1:12" x14ac:dyDescent="0.25">
      <c r="A40" s="28"/>
      <c r="B40" s="28"/>
      <c r="C40" s="28"/>
      <c r="D40" s="28"/>
      <c r="E40" s="28"/>
      <c r="F40" s="28"/>
      <c r="G40" s="28"/>
      <c r="H40" s="28"/>
      <c r="I40" s="28"/>
      <c r="J40" s="28"/>
      <c r="K40" s="28"/>
      <c r="L40" s="28"/>
    </row>
    <row r="41" spans="1:12" x14ac:dyDescent="0.25">
      <c r="A41" s="28"/>
      <c r="B41" s="28"/>
      <c r="C41" s="28"/>
      <c r="D41" s="28"/>
      <c r="E41" s="28"/>
      <c r="F41" s="28"/>
      <c r="G41" s="28"/>
      <c r="H41" s="28"/>
      <c r="I41" s="28"/>
      <c r="J41" s="28"/>
      <c r="K41" s="28"/>
      <c r="L41" s="28"/>
    </row>
    <row r="42" spans="1:12" x14ac:dyDescent="0.25">
      <c r="A42" s="28"/>
      <c r="B42" s="28"/>
      <c r="C42" s="28"/>
      <c r="D42" s="28"/>
      <c r="E42" s="28"/>
      <c r="F42" s="28"/>
      <c r="G42" s="28"/>
      <c r="H42" s="28"/>
      <c r="I42" s="28"/>
      <c r="J42" s="28"/>
      <c r="K42" s="28"/>
      <c r="L42" s="28"/>
    </row>
    <row r="43" spans="1:12" x14ac:dyDescent="0.25">
      <c r="A43" s="28"/>
      <c r="B43" s="28"/>
      <c r="C43" s="28"/>
      <c r="D43" s="28"/>
      <c r="E43" s="28"/>
      <c r="F43" s="28"/>
      <c r="G43" s="28"/>
      <c r="H43" s="28"/>
      <c r="I43" s="28"/>
      <c r="J43" s="28"/>
      <c r="K43" s="28"/>
      <c r="L43" s="28"/>
    </row>
    <row r="44" spans="1:12" x14ac:dyDescent="0.25">
      <c r="A44" s="28"/>
      <c r="B44" s="28"/>
      <c r="C44" s="28"/>
      <c r="D44" s="28"/>
      <c r="E44" s="28"/>
      <c r="F44" s="28"/>
      <c r="G44" s="28"/>
      <c r="H44" s="28"/>
      <c r="I44" s="28"/>
      <c r="J44" s="28"/>
      <c r="K44" s="28"/>
      <c r="L44" s="28"/>
    </row>
    <row r="45" spans="1:12" x14ac:dyDescent="0.25">
      <c r="A45" s="28"/>
      <c r="B45" s="28"/>
      <c r="C45" s="28"/>
      <c r="D45" s="28"/>
      <c r="E45" s="28"/>
      <c r="F45" s="28"/>
      <c r="G45" s="28"/>
      <c r="H45" s="28"/>
      <c r="I45" s="28"/>
      <c r="J45" s="28"/>
      <c r="K45" s="28"/>
      <c r="L45" s="28"/>
    </row>
    <row r="46" spans="1:12" x14ac:dyDescent="0.25">
      <c r="A46" s="28"/>
      <c r="B46" s="28"/>
      <c r="C46" s="28"/>
      <c r="D46" s="28"/>
      <c r="E46" s="28"/>
      <c r="F46" s="28"/>
      <c r="G46" s="28"/>
      <c r="H46" s="28"/>
      <c r="I46" s="28"/>
      <c r="J46" s="28"/>
      <c r="K46" s="28"/>
      <c r="L46" s="28"/>
    </row>
    <row r="47" spans="1:12" x14ac:dyDescent="0.25">
      <c r="A47" s="28"/>
      <c r="B47" s="28"/>
      <c r="C47" s="28"/>
      <c r="D47" s="28"/>
      <c r="E47" s="28"/>
      <c r="F47" s="28"/>
      <c r="G47" s="28"/>
      <c r="H47" s="28"/>
      <c r="I47" s="28"/>
      <c r="J47" s="28"/>
      <c r="K47" s="28"/>
      <c r="L47" s="28"/>
    </row>
    <row r="48" spans="1:12" x14ac:dyDescent="0.25">
      <c r="A48" s="28"/>
      <c r="B48" s="28"/>
      <c r="C48" s="28"/>
      <c r="D48" s="28"/>
      <c r="E48" s="28"/>
      <c r="F48" s="28"/>
      <c r="G48" s="28"/>
      <c r="H48" s="28"/>
      <c r="I48" s="28"/>
      <c r="J48" s="28"/>
      <c r="K48" s="28"/>
      <c r="L48" s="28"/>
    </row>
    <row r="49" spans="1:12" x14ac:dyDescent="0.25">
      <c r="A49" s="28"/>
      <c r="B49" s="28"/>
      <c r="C49" s="28"/>
      <c r="D49" s="28"/>
      <c r="E49" s="28"/>
      <c r="F49" s="28"/>
      <c r="G49" s="28"/>
      <c r="H49" s="28"/>
      <c r="I49" s="28"/>
      <c r="J49" s="28"/>
      <c r="K49" s="28"/>
      <c r="L49" s="28"/>
    </row>
    <row r="50" spans="1:12" x14ac:dyDescent="0.25">
      <c r="A50" s="28"/>
      <c r="B50" s="28"/>
      <c r="C50" s="28"/>
      <c r="D50" s="28"/>
      <c r="E50" s="28"/>
      <c r="F50" s="28"/>
      <c r="G50" s="28"/>
      <c r="H50" s="28"/>
      <c r="I50" s="28"/>
      <c r="J50" s="28"/>
      <c r="K50" s="28"/>
      <c r="L50" s="28"/>
    </row>
    <row r="51" spans="1:12" x14ac:dyDescent="0.25">
      <c r="A51" s="28"/>
      <c r="B51" s="28"/>
      <c r="C51" s="28"/>
      <c r="D51" s="28"/>
      <c r="E51" s="28"/>
      <c r="F51" s="28"/>
      <c r="G51" s="28"/>
      <c r="H51" s="28"/>
      <c r="I51" s="28"/>
      <c r="J51" s="28"/>
      <c r="K51" s="28"/>
      <c r="L51" s="28"/>
    </row>
    <row r="52" spans="1:12" x14ac:dyDescent="0.25">
      <c r="A52" s="28"/>
      <c r="B52" s="28"/>
      <c r="C52" s="28"/>
      <c r="D52" s="28"/>
      <c r="E52" s="28"/>
      <c r="F52" s="28"/>
      <c r="G52" s="28"/>
      <c r="H52" s="28"/>
      <c r="I52" s="28"/>
      <c r="J52" s="28"/>
      <c r="K52" s="28"/>
      <c r="L52" s="28"/>
    </row>
    <row r="53" spans="1:12" x14ac:dyDescent="0.25">
      <c r="A53" s="28"/>
      <c r="B53" s="28"/>
      <c r="C53" s="28"/>
      <c r="D53" s="28"/>
      <c r="E53" s="28"/>
      <c r="F53" s="28"/>
      <c r="G53" s="28"/>
      <c r="H53" s="28"/>
      <c r="I53" s="28"/>
      <c r="J53" s="28"/>
      <c r="K53" s="28"/>
      <c r="L53" s="28"/>
    </row>
    <row r="54" spans="1:12" x14ac:dyDescent="0.25">
      <c r="A54" s="28"/>
      <c r="B54" s="28"/>
      <c r="C54" s="28"/>
      <c r="D54" s="28"/>
      <c r="E54" s="28"/>
      <c r="F54" s="28"/>
      <c r="G54" s="28"/>
      <c r="H54" s="28"/>
      <c r="I54" s="28"/>
      <c r="J54" s="28"/>
      <c r="K54" s="28"/>
      <c r="L54" s="28"/>
    </row>
    <row r="55" spans="1:12" x14ac:dyDescent="0.25">
      <c r="A55" s="28"/>
      <c r="B55" s="28"/>
      <c r="C55" s="28"/>
      <c r="D55" s="28"/>
      <c r="E55" s="28"/>
      <c r="F55" s="28"/>
      <c r="G55" s="28"/>
      <c r="H55" s="28"/>
      <c r="I55" s="28"/>
      <c r="J55" s="28"/>
      <c r="K55" s="28"/>
      <c r="L55" s="28"/>
    </row>
    <row r="56" spans="1:12" x14ac:dyDescent="0.25">
      <c r="A56" s="28"/>
      <c r="B56" s="28"/>
      <c r="C56" s="28"/>
      <c r="D56" s="28"/>
      <c r="E56" s="28"/>
      <c r="F56" s="28"/>
      <c r="G56" s="28"/>
      <c r="H56" s="28"/>
      <c r="I56" s="28"/>
      <c r="J56" s="28"/>
      <c r="K56" s="28"/>
      <c r="L56" s="28"/>
    </row>
    <row r="57" spans="1:12" x14ac:dyDescent="0.25">
      <c r="A57" s="28"/>
      <c r="B57" s="28"/>
      <c r="C57" s="28"/>
      <c r="D57" s="28"/>
      <c r="E57" s="28"/>
      <c r="F57" s="28"/>
      <c r="G57" s="28"/>
      <c r="H57" s="28"/>
      <c r="I57" s="28"/>
      <c r="J57" s="28"/>
      <c r="K57" s="28"/>
      <c r="L57" s="28"/>
    </row>
    <row r="58" spans="1:12" x14ac:dyDescent="0.25">
      <c r="A58" s="28"/>
      <c r="B58" s="28"/>
      <c r="C58" s="28"/>
      <c r="D58" s="28"/>
      <c r="E58" s="28"/>
      <c r="F58" s="28"/>
      <c r="G58" s="28"/>
      <c r="H58" s="28"/>
      <c r="I58" s="28"/>
      <c r="J58" s="28"/>
      <c r="K58" s="28"/>
      <c r="L58" s="28"/>
    </row>
    <row r="59" spans="1:12" x14ac:dyDescent="0.25">
      <c r="A59" s="28"/>
      <c r="B59" s="28"/>
      <c r="C59" s="28"/>
      <c r="D59" s="28"/>
      <c r="E59" s="28"/>
      <c r="F59" s="28"/>
      <c r="G59" s="28"/>
      <c r="H59" s="28"/>
      <c r="I59" s="28"/>
      <c r="J59" s="28"/>
      <c r="K59" s="28"/>
      <c r="L59" s="28"/>
    </row>
    <row r="60" spans="1:12" x14ac:dyDescent="0.25">
      <c r="A60" s="28"/>
      <c r="B60" s="28"/>
      <c r="C60" s="28"/>
      <c r="D60" s="28"/>
      <c r="E60" s="28"/>
      <c r="F60" s="28"/>
      <c r="G60" s="28"/>
      <c r="H60" s="28"/>
      <c r="I60" s="28"/>
      <c r="J60" s="28"/>
      <c r="K60" s="28"/>
      <c r="L60" s="28"/>
    </row>
    <row r="61" spans="1:12" x14ac:dyDescent="0.25">
      <c r="A61" s="28"/>
      <c r="B61" s="28"/>
      <c r="C61" s="28"/>
      <c r="D61" s="28"/>
      <c r="E61" s="28"/>
      <c r="F61" s="28"/>
      <c r="G61" s="28"/>
      <c r="H61" s="28"/>
      <c r="I61" s="28"/>
      <c r="J61" s="28"/>
      <c r="K61" s="28"/>
      <c r="L61" s="28"/>
    </row>
    <row r="62" spans="1:12" x14ac:dyDescent="0.25">
      <c r="A62" s="28"/>
      <c r="B62" s="28"/>
      <c r="C62" s="28"/>
      <c r="D62" s="28"/>
      <c r="E62" s="28"/>
      <c r="F62" s="28"/>
      <c r="G62" s="28"/>
      <c r="H62" s="28"/>
      <c r="I62" s="28"/>
      <c r="J62" s="28"/>
      <c r="K62" s="28"/>
      <c r="L62" s="28"/>
    </row>
    <row r="63" spans="1:12" x14ac:dyDescent="0.25">
      <c r="A63" s="28"/>
      <c r="B63" s="28"/>
      <c r="C63" s="28"/>
      <c r="D63" s="28"/>
      <c r="E63" s="28"/>
      <c r="F63" s="28"/>
      <c r="G63" s="28"/>
      <c r="H63" s="28"/>
      <c r="I63" s="28"/>
      <c r="J63" s="28"/>
      <c r="K63" s="28"/>
      <c r="L63" s="28"/>
    </row>
    <row r="64" spans="1:12" x14ac:dyDescent="0.25">
      <c r="A64" s="28"/>
      <c r="B64" s="28"/>
      <c r="C64" s="28"/>
      <c r="D64" s="28"/>
      <c r="E64" s="28"/>
      <c r="F64" s="28"/>
      <c r="G64" s="28"/>
      <c r="H64" s="28"/>
      <c r="I64" s="28"/>
      <c r="J64" s="28"/>
      <c r="K64" s="28"/>
      <c r="L64" s="28"/>
    </row>
    <row r="65" spans="1:12" x14ac:dyDescent="0.25">
      <c r="A65" s="28"/>
      <c r="B65" s="28"/>
      <c r="C65" s="28"/>
      <c r="D65" s="28"/>
      <c r="E65" s="28"/>
      <c r="F65" s="28"/>
      <c r="G65" s="28"/>
      <c r="H65" s="28"/>
      <c r="I65" s="28"/>
      <c r="J65" s="28"/>
      <c r="K65" s="28"/>
      <c r="L65" s="28"/>
    </row>
    <row r="66" spans="1:12" x14ac:dyDescent="0.25">
      <c r="A66" s="28"/>
      <c r="B66" s="28"/>
      <c r="C66" s="28"/>
      <c r="D66" s="28"/>
      <c r="E66" s="28"/>
      <c r="F66" s="28"/>
      <c r="G66" s="28"/>
      <c r="H66" s="28"/>
      <c r="I66" s="28"/>
      <c r="J66" s="28"/>
      <c r="K66" s="28"/>
      <c r="L66" s="28"/>
    </row>
    <row r="67" spans="1:12" x14ac:dyDescent="0.25">
      <c r="A67" s="28"/>
      <c r="B67" s="28"/>
      <c r="C67" s="28"/>
      <c r="D67" s="28"/>
      <c r="E67" s="28"/>
      <c r="F67" s="28"/>
      <c r="G67" s="28"/>
      <c r="H67" s="28"/>
      <c r="I67" s="28"/>
      <c r="J67" s="28"/>
      <c r="K67" s="28"/>
      <c r="L67" s="28"/>
    </row>
    <row r="68" spans="1:12" x14ac:dyDescent="0.25">
      <c r="A68" s="28"/>
      <c r="B68" s="28"/>
      <c r="C68" s="28"/>
      <c r="D68" s="28"/>
      <c r="E68" s="28"/>
      <c r="F68" s="28"/>
      <c r="G68" s="28"/>
      <c r="H68" s="28"/>
      <c r="I68" s="28"/>
      <c r="J68" s="28"/>
      <c r="K68" s="28"/>
      <c r="L68" s="28"/>
    </row>
    <row r="69" spans="1:12" x14ac:dyDescent="0.25">
      <c r="A69" s="28"/>
      <c r="B69" s="28"/>
      <c r="C69" s="28"/>
      <c r="D69" s="28"/>
      <c r="E69" s="28"/>
      <c r="F69" s="28"/>
      <c r="G69" s="28"/>
      <c r="H69" s="28"/>
      <c r="I69" s="28"/>
      <c r="J69" s="28"/>
      <c r="K69" s="28"/>
      <c r="L69" s="28"/>
    </row>
    <row r="70" spans="1:12" x14ac:dyDescent="0.25">
      <c r="A70" s="28"/>
      <c r="B70" s="28"/>
      <c r="C70" s="28"/>
      <c r="D70" s="28"/>
      <c r="E70" s="28"/>
      <c r="F70" s="28"/>
      <c r="G70" s="28"/>
      <c r="H70" s="28"/>
      <c r="I70" s="28"/>
      <c r="J70" s="28"/>
      <c r="K70" s="28"/>
      <c r="L70" s="28"/>
    </row>
    <row r="71" spans="1:12" x14ac:dyDescent="0.25">
      <c r="A71" s="28"/>
      <c r="B71" s="28"/>
      <c r="C71" s="28"/>
      <c r="D71" s="28"/>
      <c r="E71" s="28"/>
      <c r="F71" s="28"/>
      <c r="G71" s="28"/>
      <c r="H71" s="28"/>
      <c r="I71" s="28"/>
      <c r="J71" s="28"/>
      <c r="K71" s="28"/>
      <c r="L71" s="28"/>
    </row>
    <row r="72" spans="1:12" x14ac:dyDescent="0.25">
      <c r="A72" s="28"/>
      <c r="B72" s="28"/>
      <c r="C72" s="28"/>
      <c r="D72" s="28"/>
      <c r="E72" s="28"/>
      <c r="F72" s="28"/>
      <c r="G72" s="28"/>
      <c r="H72" s="28"/>
      <c r="I72" s="28"/>
      <c r="J72" s="28"/>
      <c r="K72" s="28"/>
      <c r="L72" s="28"/>
    </row>
    <row r="73" spans="1:12" x14ac:dyDescent="0.25">
      <c r="A73" s="28"/>
      <c r="B73" s="28"/>
      <c r="C73" s="28"/>
      <c r="D73" s="28"/>
      <c r="E73" s="28"/>
      <c r="F73" s="28"/>
      <c r="G73" s="28"/>
      <c r="H73" s="28"/>
      <c r="I73" s="28"/>
      <c r="J73" s="28"/>
      <c r="K73" s="28"/>
      <c r="L73" s="28"/>
    </row>
    <row r="74" spans="1:12" x14ac:dyDescent="0.25">
      <c r="A74" s="28"/>
      <c r="B74" s="28"/>
      <c r="C74" s="28"/>
      <c r="D74" s="28"/>
      <c r="E74" s="28"/>
      <c r="F74" s="28"/>
      <c r="G74" s="28"/>
      <c r="H74" s="28"/>
      <c r="I74" s="28"/>
      <c r="J74" s="28"/>
      <c r="K74" s="28"/>
      <c r="L74" s="28"/>
    </row>
    <row r="75" spans="1:12" x14ac:dyDescent="0.25">
      <c r="A75" s="28"/>
      <c r="B75" s="28"/>
      <c r="C75" s="28"/>
      <c r="D75" s="28"/>
      <c r="E75" s="28"/>
      <c r="F75" s="28"/>
      <c r="G75" s="28"/>
      <c r="H75" s="28"/>
      <c r="I75" s="28"/>
      <c r="J75" s="28"/>
      <c r="K75" s="28"/>
      <c r="L75" s="28"/>
    </row>
    <row r="76" spans="1:12" x14ac:dyDescent="0.25">
      <c r="A76" s="28"/>
      <c r="B76" s="28"/>
      <c r="C76" s="28"/>
      <c r="D76" s="28"/>
      <c r="E76" s="28"/>
      <c r="F76" s="28"/>
      <c r="G76" s="28"/>
      <c r="H76" s="28"/>
      <c r="I76" s="28"/>
      <c r="J76" s="28"/>
      <c r="K76" s="28"/>
      <c r="L76" s="28"/>
    </row>
    <row r="77" spans="1:12" x14ac:dyDescent="0.25">
      <c r="A77" s="28"/>
      <c r="B77" s="28"/>
      <c r="C77" s="28"/>
      <c r="D77" s="28"/>
      <c r="E77" s="28"/>
      <c r="F77" s="28"/>
      <c r="G77" s="28"/>
      <c r="H77" s="28"/>
      <c r="I77" s="28"/>
      <c r="J77" s="28"/>
      <c r="K77" s="28"/>
      <c r="L77" s="28"/>
    </row>
    <row r="78" spans="1:12" x14ac:dyDescent="0.25">
      <c r="A78" s="28"/>
      <c r="B78" s="28"/>
      <c r="C78" s="28"/>
      <c r="D78" s="28"/>
      <c r="E78" s="28"/>
      <c r="F78" s="28"/>
      <c r="G78" s="28"/>
      <c r="H78" s="28"/>
      <c r="I78" s="28"/>
      <c r="J78" s="28"/>
      <c r="K78" s="28"/>
      <c r="L78" s="28"/>
    </row>
    <row r="79" spans="1:12" x14ac:dyDescent="0.25">
      <c r="A79" s="28"/>
      <c r="B79" s="28"/>
      <c r="C79" s="28"/>
      <c r="D79" s="28"/>
      <c r="E79" s="28"/>
      <c r="F79" s="28"/>
      <c r="G79" s="28"/>
      <c r="H79" s="28"/>
      <c r="I79" s="28"/>
      <c r="J79" s="28"/>
      <c r="K79" s="28"/>
      <c r="L79" s="28"/>
    </row>
    <row r="80" spans="1:12" x14ac:dyDescent="0.25">
      <c r="A80" s="28"/>
      <c r="B80" s="28"/>
      <c r="C80" s="28"/>
      <c r="D80" s="28"/>
      <c r="E80" s="28"/>
      <c r="F80" s="28"/>
      <c r="G80" s="28"/>
      <c r="H80" s="28"/>
      <c r="I80" s="28"/>
      <c r="J80" s="28"/>
      <c r="K80" s="28"/>
      <c r="L80" s="28"/>
    </row>
    <row r="81" spans="1:12" x14ac:dyDescent="0.25">
      <c r="A81" s="28"/>
      <c r="B81" s="28"/>
      <c r="C81" s="28"/>
      <c r="D81" s="28"/>
      <c r="E81" s="28"/>
      <c r="F81" s="28"/>
      <c r="G81" s="28"/>
      <c r="H81" s="28"/>
      <c r="I81" s="28"/>
      <c r="J81" s="28"/>
      <c r="K81" s="28"/>
      <c r="L81" s="28"/>
    </row>
    <row r="82" spans="1:12" x14ac:dyDescent="0.25">
      <c r="A82" s="28"/>
      <c r="B82" s="28"/>
      <c r="C82" s="28"/>
      <c r="D82" s="28"/>
      <c r="E82" s="28"/>
      <c r="F82" s="28"/>
      <c r="G82" s="28"/>
      <c r="H82" s="28"/>
      <c r="I82" s="28"/>
      <c r="J82" s="28"/>
      <c r="K82" s="28"/>
      <c r="L82" s="28"/>
    </row>
    <row r="83" spans="1:12" x14ac:dyDescent="0.25">
      <c r="A83" s="28"/>
      <c r="B83" s="28"/>
      <c r="C83" s="28"/>
      <c r="D83" s="28"/>
      <c r="E83" s="28"/>
      <c r="F83" s="28"/>
      <c r="G83" s="28"/>
      <c r="H83" s="28"/>
      <c r="I83" s="28"/>
      <c r="J83" s="28"/>
      <c r="K83" s="28"/>
      <c r="L83" s="28"/>
    </row>
    <row r="84" spans="1:12" x14ac:dyDescent="0.25">
      <c r="A84" s="28"/>
      <c r="B84" s="28"/>
      <c r="C84" s="28"/>
      <c r="D84" s="28"/>
      <c r="E84" s="28"/>
      <c r="F84" s="28"/>
      <c r="G84" s="28"/>
      <c r="H84" s="28"/>
      <c r="I84" s="28"/>
      <c r="J84" s="28"/>
      <c r="K84" s="28"/>
      <c r="L84" s="28"/>
    </row>
    <row r="85" spans="1:12" x14ac:dyDescent="0.25">
      <c r="A85" s="28"/>
      <c r="B85" s="28"/>
      <c r="C85" s="28"/>
      <c r="D85" s="28"/>
      <c r="E85" s="28"/>
      <c r="F85" s="28"/>
      <c r="G85" s="28"/>
      <c r="H85" s="28"/>
      <c r="I85" s="28"/>
      <c r="J85" s="28"/>
      <c r="K85" s="28"/>
      <c r="L85" s="28"/>
    </row>
    <row r="86" spans="1:12" x14ac:dyDescent="0.25">
      <c r="A86" s="28"/>
      <c r="B86" s="28"/>
      <c r="C86" s="28"/>
      <c r="D86" s="28"/>
      <c r="E86" s="28"/>
      <c r="F86" s="28"/>
      <c r="G86" s="28"/>
      <c r="H86" s="28"/>
      <c r="I86" s="28"/>
      <c r="J86" s="28"/>
      <c r="K86" s="28"/>
      <c r="L86" s="28"/>
    </row>
    <row r="87" spans="1:12" x14ac:dyDescent="0.25">
      <c r="A87" s="28"/>
      <c r="B87" s="28"/>
      <c r="C87" s="28"/>
      <c r="D87" s="28"/>
      <c r="E87" s="28"/>
      <c r="F87" s="28"/>
      <c r="G87" s="28"/>
      <c r="H87" s="28"/>
      <c r="I87" s="28"/>
      <c r="J87" s="28"/>
      <c r="K87" s="28"/>
      <c r="L87" s="28"/>
    </row>
    <row r="88" spans="1:12" x14ac:dyDescent="0.25">
      <c r="A88" s="28"/>
      <c r="B88" s="28"/>
      <c r="C88" s="28"/>
      <c r="D88" s="28"/>
      <c r="E88" s="28"/>
      <c r="F88" s="28"/>
      <c r="G88" s="28"/>
      <c r="H88" s="28"/>
      <c r="I88" s="28"/>
      <c r="J88" s="28"/>
      <c r="K88" s="28"/>
      <c r="L88" s="28"/>
    </row>
    <row r="89" spans="1:12" x14ac:dyDescent="0.25">
      <c r="A89" s="28"/>
      <c r="B89" s="28"/>
      <c r="C89" s="28"/>
      <c r="D89" s="28"/>
      <c r="E89" s="28"/>
      <c r="F89" s="28"/>
      <c r="G89" s="28"/>
      <c r="H89" s="28"/>
      <c r="I89" s="28"/>
      <c r="J89" s="28"/>
      <c r="K89" s="28"/>
      <c r="L89" s="28"/>
    </row>
    <row r="90" spans="1:12" x14ac:dyDescent="0.25">
      <c r="A90" s="28"/>
      <c r="B90" s="28"/>
      <c r="C90" s="28"/>
      <c r="D90" s="28"/>
      <c r="E90" s="28"/>
      <c r="F90" s="28"/>
      <c r="G90" s="28"/>
      <c r="H90" s="28"/>
      <c r="I90" s="28"/>
      <c r="J90" s="28"/>
      <c r="K90" s="28"/>
      <c r="L90" s="28"/>
    </row>
    <row r="91" spans="1:12" x14ac:dyDescent="0.25">
      <c r="A91" s="28"/>
      <c r="B91" s="28"/>
      <c r="C91" s="28"/>
      <c r="D91" s="28"/>
      <c r="E91" s="28"/>
      <c r="F91" s="28"/>
      <c r="G91" s="28"/>
      <c r="H91" s="28"/>
      <c r="I91" s="28"/>
      <c r="J91" s="28"/>
      <c r="K91" s="28"/>
      <c r="L91" s="28"/>
    </row>
    <row r="92" spans="1:12" x14ac:dyDescent="0.25">
      <c r="A92" s="28"/>
      <c r="B92" s="28"/>
      <c r="C92" s="28"/>
      <c r="D92" s="28"/>
      <c r="E92" s="28"/>
      <c r="F92" s="28"/>
      <c r="G92" s="28"/>
      <c r="H92" s="28"/>
      <c r="I92" s="28"/>
      <c r="J92" s="28"/>
      <c r="K92" s="28"/>
      <c r="L92" s="28"/>
    </row>
    <row r="93" spans="1:12" x14ac:dyDescent="0.25">
      <c r="A93" s="28"/>
      <c r="B93" s="28"/>
      <c r="C93" s="28"/>
      <c r="D93" s="28"/>
      <c r="E93" s="28"/>
      <c r="F93" s="28"/>
      <c r="G93" s="28"/>
      <c r="H93" s="28"/>
      <c r="I93" s="28"/>
      <c r="J93" s="28"/>
      <c r="K93" s="28"/>
      <c r="L93" s="28"/>
    </row>
    <row r="94" spans="1:12" x14ac:dyDescent="0.25">
      <c r="A94" s="28"/>
      <c r="B94" s="28"/>
      <c r="C94" s="28"/>
      <c r="D94" s="28"/>
      <c r="E94" s="28"/>
      <c r="F94" s="28"/>
      <c r="G94" s="28"/>
      <c r="H94" s="28"/>
      <c r="I94" s="28"/>
      <c r="J94" s="28"/>
      <c r="K94" s="28"/>
      <c r="L94" s="28"/>
    </row>
    <row r="95" spans="1:12" x14ac:dyDescent="0.25">
      <c r="A95" s="28"/>
      <c r="B95" s="28"/>
      <c r="C95" s="28"/>
      <c r="D95" s="28"/>
      <c r="E95" s="28"/>
      <c r="F95" s="28"/>
      <c r="G95" s="28"/>
      <c r="H95" s="28"/>
      <c r="I95" s="28"/>
      <c r="J95" s="28"/>
      <c r="K95" s="28"/>
      <c r="L95" s="28"/>
    </row>
    <row r="96" spans="1:12" x14ac:dyDescent="0.25">
      <c r="A96" s="28"/>
      <c r="B96" s="28"/>
      <c r="C96" s="28"/>
      <c r="D96" s="28"/>
      <c r="E96" s="28"/>
      <c r="F96" s="28"/>
      <c r="G96" s="28"/>
      <c r="H96" s="28"/>
      <c r="I96" s="28"/>
      <c r="J96" s="28"/>
      <c r="K96" s="28"/>
      <c r="L96" s="28"/>
    </row>
    <row r="97" spans="1:12" x14ac:dyDescent="0.25">
      <c r="A97" s="28"/>
      <c r="B97" s="28"/>
      <c r="C97" s="28"/>
      <c r="D97" s="28"/>
      <c r="E97" s="28"/>
      <c r="F97" s="28"/>
      <c r="G97" s="28"/>
      <c r="H97" s="28"/>
      <c r="I97" s="28"/>
      <c r="J97" s="28"/>
      <c r="K97" s="28"/>
      <c r="L97" s="28"/>
    </row>
    <row r="98" spans="1:12" x14ac:dyDescent="0.25">
      <c r="A98" s="28"/>
      <c r="B98" s="28"/>
      <c r="C98" s="28"/>
      <c r="D98" s="28"/>
      <c r="E98" s="28"/>
      <c r="F98" s="28"/>
      <c r="G98" s="28"/>
      <c r="H98" s="28"/>
      <c r="I98" s="28"/>
      <c r="J98" s="28"/>
      <c r="K98" s="28"/>
      <c r="L98" s="28"/>
    </row>
    <row r="99" spans="1:12" x14ac:dyDescent="0.25">
      <c r="A99" s="28"/>
      <c r="B99" s="28"/>
      <c r="C99" s="28"/>
      <c r="D99" s="28"/>
      <c r="E99" s="28"/>
      <c r="F99" s="28"/>
      <c r="G99" s="28"/>
      <c r="H99" s="28"/>
      <c r="I99" s="28"/>
      <c r="J99" s="28"/>
      <c r="K99" s="28"/>
      <c r="L99" s="28"/>
    </row>
    <row r="100" spans="1:12" x14ac:dyDescent="0.25">
      <c r="A100" s="28"/>
      <c r="B100" s="28"/>
      <c r="C100" s="28"/>
      <c r="D100" s="28"/>
      <c r="E100" s="28"/>
      <c r="F100" s="28"/>
      <c r="G100" s="28"/>
      <c r="H100" s="28"/>
      <c r="I100" s="28"/>
      <c r="J100" s="28"/>
      <c r="K100" s="28"/>
      <c r="L100" s="28"/>
    </row>
    <row r="101" spans="1:12" x14ac:dyDescent="0.25">
      <c r="A101" s="28"/>
      <c r="B101" s="28"/>
      <c r="C101" s="28"/>
      <c r="D101" s="28"/>
      <c r="E101" s="28"/>
      <c r="F101" s="28"/>
      <c r="G101" s="28"/>
      <c r="H101" s="28"/>
      <c r="I101" s="28"/>
      <c r="J101" s="28"/>
      <c r="K101" s="28"/>
      <c r="L101" s="28"/>
    </row>
    <row r="102" spans="1:12" x14ac:dyDescent="0.25">
      <c r="A102" s="28"/>
      <c r="B102" s="28"/>
      <c r="C102" s="28"/>
      <c r="D102" s="28"/>
      <c r="E102" s="28"/>
      <c r="F102" s="28"/>
      <c r="G102" s="28"/>
      <c r="H102" s="28"/>
      <c r="I102" s="28"/>
      <c r="J102" s="28"/>
      <c r="K102" s="28"/>
      <c r="L102" s="28"/>
    </row>
    <row r="103" spans="1:12" x14ac:dyDescent="0.25">
      <c r="A103" s="28"/>
      <c r="B103" s="28"/>
      <c r="C103" s="28"/>
      <c r="D103" s="28"/>
      <c r="E103" s="28"/>
      <c r="F103" s="28"/>
      <c r="G103" s="28"/>
      <c r="H103" s="28"/>
      <c r="I103" s="28"/>
      <c r="J103" s="28"/>
      <c r="K103" s="28"/>
      <c r="L103" s="28"/>
    </row>
    <row r="104" spans="1:12" x14ac:dyDescent="0.25">
      <c r="A104" s="28"/>
      <c r="B104" s="28"/>
      <c r="C104" s="28"/>
      <c r="D104" s="28"/>
      <c r="E104" s="28"/>
      <c r="F104" s="28"/>
      <c r="G104" s="28"/>
      <c r="H104" s="28"/>
      <c r="I104" s="28"/>
      <c r="J104" s="28"/>
      <c r="K104" s="28"/>
      <c r="L104" s="28"/>
    </row>
    <row r="105" spans="1:12" x14ac:dyDescent="0.25">
      <c r="A105" s="28"/>
      <c r="B105" s="28"/>
      <c r="C105" s="28"/>
      <c r="D105" s="28"/>
      <c r="E105" s="28"/>
      <c r="F105" s="28"/>
      <c r="G105" s="28"/>
      <c r="H105" s="28"/>
      <c r="I105" s="28"/>
      <c r="J105" s="28"/>
      <c r="K105" s="28"/>
      <c r="L105" s="28"/>
    </row>
    <row r="106" spans="1:12" x14ac:dyDescent="0.25">
      <c r="A106" s="28"/>
      <c r="B106" s="28"/>
      <c r="C106" s="28"/>
      <c r="D106" s="28"/>
      <c r="E106" s="28"/>
      <c r="F106" s="28"/>
      <c r="G106" s="28"/>
      <c r="H106" s="28"/>
      <c r="I106" s="28"/>
      <c r="J106" s="28"/>
      <c r="K106" s="28"/>
      <c r="L106" s="28"/>
    </row>
    <row r="107" spans="1:12" x14ac:dyDescent="0.25">
      <c r="A107" s="28"/>
      <c r="B107" s="28"/>
      <c r="C107" s="28"/>
      <c r="D107" s="28"/>
      <c r="E107" s="28"/>
      <c r="F107" s="28"/>
      <c r="G107" s="28"/>
      <c r="H107" s="28"/>
      <c r="I107" s="28"/>
      <c r="J107" s="28"/>
      <c r="K107" s="28"/>
      <c r="L107" s="28"/>
    </row>
    <row r="108" spans="1:12" x14ac:dyDescent="0.25">
      <c r="A108" s="28"/>
      <c r="B108" s="28"/>
      <c r="C108" s="28"/>
      <c r="D108" s="28"/>
      <c r="E108" s="28"/>
      <c r="F108" s="28"/>
      <c r="G108" s="28"/>
      <c r="H108" s="28"/>
      <c r="I108" s="28"/>
      <c r="J108" s="28"/>
      <c r="K108" s="28"/>
      <c r="L108" s="28"/>
    </row>
    <row r="109" spans="1:12" x14ac:dyDescent="0.25">
      <c r="A109" s="28"/>
      <c r="B109" s="28"/>
      <c r="C109" s="28"/>
      <c r="D109" s="28"/>
      <c r="E109" s="28"/>
      <c r="F109" s="28"/>
      <c r="G109" s="28"/>
      <c r="H109" s="28"/>
      <c r="I109" s="28"/>
      <c r="J109" s="28"/>
      <c r="K109" s="28"/>
      <c r="L109" s="28"/>
    </row>
    <row r="110" spans="1:12" x14ac:dyDescent="0.25">
      <c r="A110" s="28"/>
      <c r="B110" s="28"/>
      <c r="C110" s="28"/>
      <c r="D110" s="28"/>
      <c r="E110" s="28"/>
      <c r="F110" s="28"/>
      <c r="G110" s="28"/>
      <c r="H110" s="28"/>
      <c r="I110" s="28"/>
      <c r="J110" s="28"/>
      <c r="K110" s="28"/>
      <c r="L110" s="28"/>
    </row>
    <row r="111" spans="1:12" x14ac:dyDescent="0.25">
      <c r="A111" s="28"/>
      <c r="B111" s="28"/>
      <c r="C111" s="28"/>
      <c r="D111" s="28"/>
      <c r="E111" s="28"/>
      <c r="F111" s="28"/>
      <c r="G111" s="28"/>
      <c r="H111" s="28"/>
      <c r="I111" s="28"/>
      <c r="J111" s="28"/>
      <c r="K111" s="28"/>
      <c r="L111" s="28"/>
    </row>
    <row r="112" spans="1:12" x14ac:dyDescent="0.25">
      <c r="A112" s="28"/>
      <c r="B112" s="28"/>
      <c r="C112" s="28"/>
      <c r="D112" s="28"/>
      <c r="E112" s="28"/>
      <c r="F112" s="28"/>
      <c r="G112" s="28"/>
      <c r="H112" s="28"/>
      <c r="I112" s="28"/>
      <c r="J112" s="28"/>
      <c r="K112" s="28"/>
      <c r="L112" s="28"/>
    </row>
    <row r="113" spans="1:12" x14ac:dyDescent="0.25">
      <c r="A113" s="28"/>
      <c r="B113" s="28"/>
      <c r="C113" s="28"/>
      <c r="D113" s="28"/>
      <c r="E113" s="28"/>
      <c r="F113" s="28"/>
      <c r="G113" s="28"/>
      <c r="H113" s="28"/>
      <c r="I113" s="28"/>
      <c r="J113" s="28"/>
      <c r="K113" s="28"/>
      <c r="L113" s="28"/>
    </row>
    <row r="114" spans="1:12" x14ac:dyDescent="0.25">
      <c r="A114" s="28"/>
      <c r="B114" s="28"/>
      <c r="C114" s="28"/>
      <c r="D114" s="28"/>
      <c r="E114" s="28"/>
      <c r="F114" s="28"/>
      <c r="G114" s="28"/>
      <c r="H114" s="28"/>
      <c r="I114" s="28"/>
      <c r="J114" s="28"/>
      <c r="K114" s="28"/>
      <c r="L114" s="28"/>
    </row>
    <row r="115" spans="1:12" x14ac:dyDescent="0.25">
      <c r="A115" s="28"/>
      <c r="B115" s="28"/>
      <c r="C115" s="28"/>
      <c r="D115" s="28"/>
      <c r="E115" s="28"/>
      <c r="F115" s="28"/>
      <c r="G115" s="28"/>
      <c r="H115" s="28"/>
      <c r="I115" s="28"/>
      <c r="J115" s="28"/>
      <c r="K115" s="28"/>
      <c r="L115" s="28"/>
    </row>
    <row r="116" spans="1:12" x14ac:dyDescent="0.25">
      <c r="A116" s="28"/>
      <c r="B116" s="28"/>
      <c r="C116" s="28"/>
      <c r="D116" s="28"/>
      <c r="E116" s="28"/>
      <c r="F116" s="28"/>
      <c r="G116" s="28"/>
      <c r="H116" s="28"/>
      <c r="I116" s="28"/>
      <c r="J116" s="28"/>
      <c r="K116" s="28"/>
      <c r="L116" s="28"/>
    </row>
    <row r="117" spans="1:12" x14ac:dyDescent="0.25">
      <c r="A117" s="28"/>
      <c r="B117" s="28"/>
      <c r="C117" s="28"/>
      <c r="D117" s="28"/>
      <c r="E117" s="28"/>
      <c r="F117" s="28"/>
      <c r="G117" s="28"/>
      <c r="H117" s="28"/>
      <c r="I117" s="28"/>
      <c r="J117" s="28"/>
      <c r="K117" s="28"/>
      <c r="L117" s="28"/>
    </row>
    <row r="118" spans="1:12" x14ac:dyDescent="0.25">
      <c r="A118" s="28"/>
      <c r="B118" s="28"/>
      <c r="C118" s="28"/>
      <c r="D118" s="28"/>
      <c r="E118" s="28"/>
      <c r="F118" s="28"/>
      <c r="G118" s="28"/>
      <c r="H118" s="28"/>
      <c r="I118" s="28"/>
      <c r="J118" s="28"/>
      <c r="K118" s="28"/>
      <c r="L118" s="28"/>
    </row>
    <row r="119" spans="1:12" x14ac:dyDescent="0.25">
      <c r="A119" s="28"/>
      <c r="B119" s="28"/>
      <c r="C119" s="28"/>
      <c r="D119" s="28"/>
      <c r="E119" s="28"/>
      <c r="F119" s="28"/>
      <c r="G119" s="28"/>
      <c r="H119" s="28"/>
      <c r="I119" s="28"/>
      <c r="J119" s="28"/>
      <c r="K119" s="28"/>
      <c r="L119" s="28"/>
    </row>
    <row r="120" spans="1:12" x14ac:dyDescent="0.25">
      <c r="A120" s="28"/>
      <c r="B120" s="28"/>
      <c r="C120" s="28"/>
      <c r="D120" s="28"/>
      <c r="E120" s="28"/>
      <c r="F120" s="28"/>
      <c r="G120" s="28"/>
      <c r="H120" s="28"/>
      <c r="I120" s="28"/>
      <c r="J120" s="28"/>
      <c r="K120" s="28"/>
      <c r="L120" s="28"/>
    </row>
    <row r="121" spans="1:12" x14ac:dyDescent="0.25">
      <c r="A121" s="28"/>
      <c r="B121" s="28"/>
      <c r="C121" s="28"/>
      <c r="D121" s="28"/>
      <c r="E121" s="28"/>
      <c r="F121" s="28"/>
      <c r="G121" s="28"/>
      <c r="H121" s="28"/>
      <c r="I121" s="28"/>
      <c r="J121" s="28"/>
      <c r="K121" s="28"/>
      <c r="L121" s="28"/>
    </row>
    <row r="122" spans="1:12" x14ac:dyDescent="0.25">
      <c r="A122" s="28"/>
      <c r="B122" s="28"/>
      <c r="C122" s="28"/>
      <c r="D122" s="28"/>
      <c r="E122" s="28"/>
      <c r="F122" s="28"/>
      <c r="G122" s="28"/>
      <c r="H122" s="28"/>
      <c r="I122" s="28"/>
      <c r="J122" s="28"/>
      <c r="K122" s="28"/>
      <c r="L122" s="28"/>
    </row>
    <row r="123" spans="1:12" x14ac:dyDescent="0.25">
      <c r="A123" s="28"/>
      <c r="B123" s="28"/>
      <c r="C123" s="28"/>
      <c r="D123" s="28"/>
      <c r="E123" s="28"/>
      <c r="F123" s="28"/>
      <c r="G123" s="28"/>
      <c r="H123" s="28"/>
      <c r="I123" s="28"/>
      <c r="J123" s="28"/>
      <c r="K123" s="28"/>
      <c r="L123" s="28"/>
    </row>
    <row r="124" spans="1:12" x14ac:dyDescent="0.25">
      <c r="A124" s="28"/>
      <c r="B124" s="28"/>
      <c r="C124" s="28"/>
      <c r="D124" s="28"/>
      <c r="E124" s="28"/>
      <c r="F124" s="28"/>
      <c r="G124" s="28"/>
      <c r="H124" s="28"/>
      <c r="I124" s="28"/>
      <c r="J124" s="28"/>
      <c r="K124" s="28"/>
      <c r="L124" s="28"/>
    </row>
    <row r="125" spans="1:12" x14ac:dyDescent="0.25">
      <c r="A125" s="28"/>
      <c r="B125" s="28"/>
      <c r="C125" s="28"/>
      <c r="D125" s="28"/>
      <c r="E125" s="28"/>
      <c r="F125" s="28"/>
      <c r="G125" s="28"/>
      <c r="H125" s="28"/>
      <c r="I125" s="28"/>
      <c r="J125" s="28"/>
      <c r="K125" s="28"/>
      <c r="L125" s="28"/>
    </row>
    <row r="126" spans="1:12" x14ac:dyDescent="0.25">
      <c r="A126" s="28"/>
      <c r="B126" s="28"/>
      <c r="C126" s="28"/>
      <c r="D126" s="28"/>
      <c r="E126" s="28"/>
      <c r="F126" s="28"/>
      <c r="G126" s="28"/>
      <c r="H126" s="28"/>
      <c r="I126" s="28"/>
      <c r="J126" s="28"/>
      <c r="K126" s="28"/>
      <c r="L126" s="28"/>
    </row>
    <row r="127" spans="1:12" x14ac:dyDescent="0.25">
      <c r="A127" s="28"/>
      <c r="B127" s="28"/>
      <c r="C127" s="28"/>
      <c r="D127" s="28"/>
      <c r="E127" s="28"/>
      <c r="F127" s="28"/>
      <c r="G127" s="28"/>
      <c r="H127" s="28"/>
      <c r="I127" s="28"/>
      <c r="J127" s="28"/>
      <c r="K127" s="28"/>
      <c r="L127" s="28"/>
    </row>
    <row r="128" spans="1:12" x14ac:dyDescent="0.25">
      <c r="A128" s="28"/>
      <c r="B128" s="28"/>
      <c r="C128" s="28"/>
      <c r="D128" s="28"/>
      <c r="E128" s="28"/>
      <c r="F128" s="28"/>
      <c r="G128" s="28"/>
      <c r="H128" s="28"/>
      <c r="I128" s="28"/>
      <c r="J128" s="28"/>
      <c r="K128" s="28"/>
      <c r="L128" s="28"/>
    </row>
    <row r="129" spans="1:12" x14ac:dyDescent="0.25">
      <c r="A129" s="28"/>
      <c r="B129" s="28"/>
      <c r="C129" s="28"/>
      <c r="D129" s="28"/>
      <c r="E129" s="28"/>
      <c r="F129" s="28"/>
      <c r="G129" s="28"/>
      <c r="H129" s="28"/>
      <c r="I129" s="28"/>
      <c r="J129" s="28"/>
      <c r="K129" s="28"/>
      <c r="L129" s="28"/>
    </row>
    <row r="130" spans="1:12" x14ac:dyDescent="0.25">
      <c r="A130" s="28"/>
      <c r="B130" s="28"/>
      <c r="C130" s="28"/>
      <c r="D130" s="28"/>
      <c r="E130" s="28"/>
      <c r="F130" s="28"/>
      <c r="G130" s="28"/>
      <c r="H130" s="28"/>
      <c r="I130" s="28"/>
      <c r="J130" s="28"/>
      <c r="K130" s="28"/>
      <c r="L130" s="28"/>
    </row>
    <row r="131" spans="1:12" x14ac:dyDescent="0.25">
      <c r="A131" s="28"/>
      <c r="B131" s="28"/>
      <c r="C131" s="28"/>
      <c r="D131" s="28"/>
      <c r="E131" s="28"/>
      <c r="F131" s="28"/>
      <c r="G131" s="28"/>
      <c r="H131" s="28"/>
      <c r="I131" s="28"/>
      <c r="J131" s="28"/>
      <c r="K131" s="28"/>
      <c r="L131" s="28"/>
    </row>
    <row r="132" spans="1:12" x14ac:dyDescent="0.25">
      <c r="A132" s="28"/>
      <c r="B132" s="28"/>
      <c r="C132" s="28"/>
      <c r="D132" s="28"/>
      <c r="E132" s="28"/>
      <c r="F132" s="28"/>
      <c r="G132" s="28"/>
      <c r="H132" s="28"/>
      <c r="I132" s="28"/>
      <c r="J132" s="28"/>
      <c r="K132" s="28"/>
      <c r="L132" s="28"/>
    </row>
    <row r="133" spans="1:12" x14ac:dyDescent="0.25">
      <c r="A133" s="28"/>
      <c r="B133" s="28"/>
      <c r="C133" s="28"/>
      <c r="D133" s="28"/>
      <c r="E133" s="28"/>
      <c r="F133" s="28"/>
      <c r="G133" s="28"/>
      <c r="H133" s="28"/>
      <c r="I133" s="28"/>
      <c r="J133" s="28"/>
      <c r="K133" s="28"/>
      <c r="L133" s="28"/>
    </row>
    <row r="134" spans="1:12" x14ac:dyDescent="0.25">
      <c r="A134" s="28"/>
      <c r="B134" s="28"/>
      <c r="C134" s="28"/>
      <c r="D134" s="28"/>
      <c r="E134" s="28"/>
      <c r="F134" s="28"/>
      <c r="G134" s="28"/>
      <c r="H134" s="28"/>
      <c r="I134" s="28"/>
      <c r="J134" s="28"/>
      <c r="K134" s="28"/>
      <c r="L134" s="28"/>
    </row>
    <row r="135" spans="1:12" x14ac:dyDescent="0.25">
      <c r="A135" s="28"/>
      <c r="B135" s="28"/>
      <c r="C135" s="28"/>
      <c r="D135" s="28"/>
      <c r="E135" s="28"/>
      <c r="F135" s="28"/>
      <c r="G135" s="28"/>
      <c r="H135" s="28"/>
      <c r="I135" s="28"/>
      <c r="J135" s="28"/>
      <c r="K135" s="28"/>
      <c r="L135" s="28"/>
    </row>
    <row r="136" spans="1:12" x14ac:dyDescent="0.25">
      <c r="A136" s="28"/>
      <c r="B136" s="28"/>
      <c r="C136" s="28"/>
      <c r="D136" s="28"/>
      <c r="E136" s="28"/>
      <c r="F136" s="28"/>
      <c r="G136" s="28"/>
      <c r="H136" s="28"/>
      <c r="I136" s="28"/>
      <c r="J136" s="28"/>
      <c r="K136" s="28"/>
      <c r="L136" s="28"/>
    </row>
    <row r="137" spans="1:12" x14ac:dyDescent="0.25">
      <c r="A137" s="28"/>
      <c r="B137" s="28"/>
      <c r="C137" s="28"/>
      <c r="D137" s="28"/>
      <c r="E137" s="28"/>
      <c r="F137" s="28"/>
      <c r="G137" s="28"/>
      <c r="H137" s="28"/>
      <c r="I137" s="28"/>
      <c r="J137" s="28"/>
      <c r="K137" s="28"/>
      <c r="L137" s="28"/>
    </row>
    <row r="138" spans="1:12" x14ac:dyDescent="0.25">
      <c r="A138" s="28"/>
      <c r="B138" s="28"/>
      <c r="C138" s="28"/>
      <c r="D138" s="28"/>
      <c r="E138" s="28"/>
      <c r="F138" s="28"/>
      <c r="G138" s="28"/>
      <c r="H138" s="28"/>
      <c r="I138" s="28"/>
      <c r="J138" s="28"/>
      <c r="K138" s="28"/>
      <c r="L138" s="28"/>
    </row>
    <row r="139" spans="1:12" x14ac:dyDescent="0.25">
      <c r="A139" s="28"/>
      <c r="B139" s="28"/>
      <c r="C139" s="28"/>
      <c r="D139" s="28"/>
      <c r="E139" s="28"/>
      <c r="F139" s="28"/>
      <c r="G139" s="28"/>
      <c r="H139" s="28"/>
      <c r="I139" s="28"/>
      <c r="J139" s="28"/>
      <c r="K139" s="28"/>
      <c r="L139" s="28"/>
    </row>
    <row r="140" spans="1:12" x14ac:dyDescent="0.25">
      <c r="A140" s="28"/>
      <c r="B140" s="28"/>
      <c r="C140" s="28"/>
      <c r="D140" s="28"/>
      <c r="E140" s="28"/>
      <c r="F140" s="28"/>
      <c r="G140" s="28"/>
      <c r="H140" s="28"/>
      <c r="I140" s="28"/>
      <c r="J140" s="28"/>
      <c r="K140" s="28"/>
      <c r="L140" s="28"/>
    </row>
    <row r="141" spans="1:12" x14ac:dyDescent="0.25">
      <c r="A141" s="28"/>
      <c r="B141" s="28"/>
      <c r="C141" s="28"/>
      <c r="D141" s="28"/>
      <c r="E141" s="28"/>
      <c r="F141" s="28"/>
      <c r="G141" s="28"/>
      <c r="H141" s="28"/>
      <c r="I141" s="28"/>
      <c r="J141" s="28"/>
      <c r="K141" s="28"/>
      <c r="L141" s="28"/>
    </row>
    <row r="142" spans="1:12" x14ac:dyDescent="0.25">
      <c r="A142" s="28"/>
      <c r="B142" s="28"/>
      <c r="C142" s="28"/>
      <c r="D142" s="28"/>
      <c r="E142" s="28"/>
      <c r="F142" s="28"/>
      <c r="G142" s="28"/>
      <c r="H142" s="28"/>
      <c r="I142" s="28"/>
      <c r="J142" s="28"/>
      <c r="K142" s="28"/>
      <c r="L142" s="28"/>
    </row>
    <row r="143" spans="1:12" x14ac:dyDescent="0.25">
      <c r="A143" s="28"/>
      <c r="B143" s="28"/>
      <c r="C143" s="28"/>
      <c r="D143" s="28"/>
      <c r="E143" s="28"/>
      <c r="F143" s="28"/>
      <c r="G143" s="28"/>
      <c r="H143" s="28"/>
      <c r="I143" s="28"/>
      <c r="J143" s="28"/>
      <c r="K143" s="28"/>
      <c r="L143" s="28"/>
    </row>
    <row r="144" spans="1:12" x14ac:dyDescent="0.25">
      <c r="A144" s="28"/>
      <c r="B144" s="28"/>
      <c r="C144" s="28"/>
      <c r="D144" s="28"/>
      <c r="E144" s="28"/>
      <c r="F144" s="28"/>
      <c r="G144" s="28"/>
      <c r="H144" s="28"/>
      <c r="I144" s="28"/>
      <c r="J144" s="28"/>
      <c r="K144" s="28"/>
      <c r="L144" s="28"/>
    </row>
    <row r="145" spans="1:12" x14ac:dyDescent="0.25">
      <c r="A145" s="28"/>
      <c r="B145" s="28"/>
      <c r="C145" s="28"/>
      <c r="D145" s="28"/>
      <c r="E145" s="28"/>
      <c r="F145" s="28"/>
      <c r="G145" s="28"/>
      <c r="H145" s="28"/>
      <c r="I145" s="28"/>
      <c r="J145" s="28"/>
      <c r="K145" s="28"/>
      <c r="L145" s="28"/>
    </row>
    <row r="146" spans="1:12" x14ac:dyDescent="0.25">
      <c r="A146" s="28"/>
      <c r="B146" s="28"/>
      <c r="C146" s="28"/>
      <c r="D146" s="28"/>
      <c r="E146" s="28"/>
      <c r="F146" s="28"/>
      <c r="G146" s="28"/>
      <c r="H146" s="28"/>
      <c r="I146" s="28"/>
      <c r="J146" s="28"/>
      <c r="K146" s="28"/>
      <c r="L146" s="28"/>
    </row>
    <row r="147" spans="1:12" x14ac:dyDescent="0.25">
      <c r="A147" s="28"/>
      <c r="B147" s="28"/>
      <c r="C147" s="28"/>
      <c r="D147" s="28"/>
      <c r="E147" s="28"/>
      <c r="F147" s="28"/>
      <c r="G147" s="28"/>
      <c r="H147" s="28"/>
      <c r="I147" s="28"/>
      <c r="J147" s="28"/>
      <c r="K147" s="28"/>
      <c r="L147" s="28"/>
    </row>
    <row r="148" spans="1:12" x14ac:dyDescent="0.25">
      <c r="A148" s="28"/>
      <c r="B148" s="28"/>
      <c r="C148" s="28"/>
      <c r="D148" s="28"/>
      <c r="E148" s="28"/>
      <c r="F148" s="28"/>
      <c r="G148" s="28"/>
      <c r="H148" s="28"/>
      <c r="I148" s="28"/>
      <c r="J148" s="28"/>
      <c r="K148" s="28"/>
      <c r="L148" s="28"/>
    </row>
    <row r="149" spans="1:12" x14ac:dyDescent="0.25">
      <c r="A149" s="28"/>
      <c r="B149" s="28"/>
      <c r="C149" s="28"/>
      <c r="D149" s="28"/>
      <c r="E149" s="28"/>
      <c r="F149" s="28"/>
      <c r="G149" s="28"/>
      <c r="H149" s="28"/>
      <c r="I149" s="28"/>
      <c r="J149" s="28"/>
      <c r="K149" s="28"/>
      <c r="L149" s="28"/>
    </row>
    <row r="150" spans="1:12" x14ac:dyDescent="0.25">
      <c r="A150" s="28"/>
      <c r="B150" s="28"/>
      <c r="C150" s="28"/>
      <c r="D150" s="28"/>
      <c r="E150" s="28"/>
      <c r="F150" s="28"/>
      <c r="G150" s="28"/>
      <c r="H150" s="28"/>
      <c r="I150" s="28"/>
      <c r="J150" s="28"/>
      <c r="K150" s="28"/>
      <c r="L150" s="28"/>
    </row>
    <row r="151" spans="1:12" x14ac:dyDescent="0.25">
      <c r="A151" s="28"/>
      <c r="B151" s="28"/>
      <c r="C151" s="28"/>
      <c r="D151" s="28"/>
      <c r="E151" s="28"/>
      <c r="F151" s="28"/>
      <c r="G151" s="28"/>
      <c r="H151" s="28"/>
      <c r="I151" s="28"/>
      <c r="J151" s="28"/>
      <c r="K151" s="28"/>
      <c r="L151" s="28"/>
    </row>
    <row r="152" spans="1:12" x14ac:dyDescent="0.25">
      <c r="A152" s="28"/>
      <c r="B152" s="28"/>
      <c r="C152" s="28"/>
      <c r="D152" s="28"/>
      <c r="E152" s="28"/>
      <c r="F152" s="28"/>
      <c r="G152" s="28"/>
      <c r="H152" s="28"/>
      <c r="I152" s="28"/>
      <c r="J152" s="28"/>
      <c r="K152" s="28"/>
      <c r="L152" s="28"/>
    </row>
    <row r="153" spans="1:12" x14ac:dyDescent="0.25">
      <c r="A153" s="28"/>
      <c r="B153" s="28"/>
      <c r="C153" s="28"/>
      <c r="D153" s="28"/>
      <c r="E153" s="28"/>
      <c r="F153" s="28"/>
      <c r="G153" s="28"/>
      <c r="H153" s="28"/>
      <c r="I153" s="28"/>
      <c r="J153" s="28"/>
      <c r="K153" s="28"/>
      <c r="L153" s="28"/>
    </row>
    <row r="154" spans="1:12" x14ac:dyDescent="0.25">
      <c r="A154" s="28"/>
      <c r="B154" s="28"/>
      <c r="C154" s="28"/>
      <c r="D154" s="28"/>
      <c r="E154" s="28"/>
      <c r="F154" s="28"/>
      <c r="G154" s="28"/>
      <c r="H154" s="28"/>
      <c r="I154" s="28"/>
      <c r="J154" s="28"/>
      <c r="K154" s="28"/>
      <c r="L154" s="28"/>
    </row>
    <row r="155" spans="1:12" x14ac:dyDescent="0.25">
      <c r="A155" s="28"/>
      <c r="B155" s="28"/>
      <c r="C155" s="28"/>
      <c r="D155" s="28"/>
      <c r="E155" s="28"/>
      <c r="F155" s="28"/>
      <c r="G155" s="28"/>
      <c r="H155" s="28"/>
      <c r="I155" s="28"/>
      <c r="J155" s="28"/>
      <c r="K155" s="28"/>
      <c r="L155" s="28"/>
    </row>
    <row r="156" spans="1:12" x14ac:dyDescent="0.25">
      <c r="A156" s="28"/>
      <c r="B156" s="28"/>
      <c r="C156" s="28"/>
      <c r="D156" s="28"/>
      <c r="E156" s="28"/>
      <c r="F156" s="28"/>
      <c r="G156" s="28"/>
      <c r="H156" s="28"/>
      <c r="I156" s="28"/>
      <c r="J156" s="28"/>
      <c r="K156" s="28"/>
      <c r="L156" s="28"/>
    </row>
    <row r="157" spans="1:12" x14ac:dyDescent="0.25">
      <c r="A157" s="28"/>
      <c r="B157" s="28"/>
      <c r="C157" s="28"/>
      <c r="D157" s="28"/>
      <c r="E157" s="28"/>
      <c r="F157" s="28"/>
      <c r="G157" s="28"/>
      <c r="H157" s="28"/>
      <c r="I157" s="28"/>
      <c r="J157" s="28"/>
      <c r="K157" s="28"/>
      <c r="L157" s="28"/>
    </row>
    <row r="158" spans="1:12" x14ac:dyDescent="0.25">
      <c r="A158" s="28"/>
      <c r="B158" s="28"/>
      <c r="C158" s="28"/>
      <c r="D158" s="28"/>
      <c r="E158" s="28"/>
      <c r="F158" s="28"/>
      <c r="G158" s="28"/>
      <c r="H158" s="28"/>
      <c r="I158" s="28"/>
      <c r="J158" s="28"/>
      <c r="K158" s="28"/>
      <c r="L158" s="28"/>
    </row>
    <row r="159" spans="1:12" x14ac:dyDescent="0.25">
      <c r="A159" s="28"/>
      <c r="B159" s="28"/>
      <c r="C159" s="28"/>
      <c r="D159" s="28"/>
      <c r="E159" s="28"/>
      <c r="F159" s="28"/>
      <c r="G159" s="28"/>
      <c r="H159" s="28"/>
      <c r="I159" s="28"/>
      <c r="J159" s="28"/>
      <c r="K159" s="28"/>
      <c r="L159" s="28"/>
    </row>
    <row r="160" spans="1:12" x14ac:dyDescent="0.25">
      <c r="A160" s="28"/>
      <c r="B160" s="28"/>
      <c r="C160" s="28"/>
      <c r="D160" s="28"/>
      <c r="E160" s="28"/>
      <c r="F160" s="28"/>
      <c r="G160" s="28"/>
      <c r="H160" s="28"/>
      <c r="I160" s="28"/>
      <c r="J160" s="28"/>
      <c r="K160" s="28"/>
      <c r="L160" s="28"/>
    </row>
    <row r="161" spans="1:12" x14ac:dyDescent="0.25">
      <c r="A161" s="28"/>
      <c r="B161" s="28"/>
      <c r="C161" s="28"/>
      <c r="D161" s="28"/>
      <c r="E161" s="28"/>
      <c r="F161" s="28"/>
      <c r="G161" s="28"/>
      <c r="H161" s="28"/>
      <c r="I161" s="28"/>
      <c r="J161" s="28"/>
      <c r="K161" s="28"/>
      <c r="L161" s="28"/>
    </row>
    <row r="162" spans="1:12" x14ac:dyDescent="0.25">
      <c r="A162" s="28"/>
      <c r="B162" s="28"/>
      <c r="C162" s="28"/>
      <c r="D162" s="28"/>
      <c r="E162" s="28"/>
      <c r="F162" s="28"/>
      <c r="G162" s="28"/>
      <c r="H162" s="28"/>
      <c r="I162" s="28"/>
      <c r="J162" s="28"/>
      <c r="K162" s="28"/>
      <c r="L162" s="28"/>
    </row>
    <row r="163" spans="1:12" x14ac:dyDescent="0.25">
      <c r="A163" s="28"/>
      <c r="B163" s="28"/>
      <c r="C163" s="28"/>
      <c r="D163" s="28"/>
      <c r="E163" s="28"/>
      <c r="F163" s="28"/>
      <c r="G163" s="28"/>
      <c r="H163" s="28"/>
      <c r="I163" s="28"/>
      <c r="J163" s="28"/>
      <c r="K163" s="28"/>
      <c r="L163" s="28"/>
    </row>
    <row r="164" spans="1:12" x14ac:dyDescent="0.25">
      <c r="A164" s="28"/>
      <c r="B164" s="28"/>
      <c r="C164" s="28"/>
      <c r="D164" s="28"/>
      <c r="E164" s="28"/>
      <c r="F164" s="28"/>
      <c r="G164" s="28"/>
      <c r="H164" s="28"/>
      <c r="I164" s="28"/>
      <c r="J164" s="28"/>
      <c r="K164" s="28"/>
      <c r="L164" s="28"/>
    </row>
    <row r="165" spans="1:12" x14ac:dyDescent="0.25">
      <c r="A165" s="28"/>
      <c r="B165" s="28"/>
      <c r="C165" s="28"/>
      <c r="D165" s="28"/>
      <c r="E165" s="28"/>
      <c r="F165" s="28"/>
      <c r="G165" s="28"/>
      <c r="H165" s="28"/>
      <c r="I165" s="28"/>
      <c r="J165" s="28"/>
      <c r="K165" s="28"/>
      <c r="L165" s="28"/>
    </row>
    <row r="166" spans="1:12" x14ac:dyDescent="0.25">
      <c r="A166" s="28"/>
      <c r="B166" s="28"/>
      <c r="C166" s="28"/>
      <c r="D166" s="28"/>
      <c r="E166" s="28"/>
      <c r="F166" s="28"/>
      <c r="G166" s="28"/>
      <c r="H166" s="28"/>
      <c r="I166" s="28"/>
      <c r="J166" s="28"/>
      <c r="K166" s="28"/>
      <c r="L166" s="28"/>
    </row>
    <row r="167" spans="1:12" x14ac:dyDescent="0.25">
      <c r="A167" s="28"/>
      <c r="B167" s="28"/>
      <c r="C167" s="28"/>
      <c r="D167" s="28"/>
      <c r="E167" s="28"/>
      <c r="F167" s="28"/>
      <c r="G167" s="28"/>
      <c r="H167" s="28"/>
      <c r="I167" s="28"/>
      <c r="J167" s="28"/>
      <c r="K167" s="28"/>
      <c r="L167" s="28"/>
    </row>
    <row r="168" spans="1:12" x14ac:dyDescent="0.25">
      <c r="A168" s="28"/>
      <c r="B168" s="28"/>
      <c r="C168" s="28"/>
      <c r="D168" s="28"/>
      <c r="E168" s="28"/>
      <c r="F168" s="28"/>
      <c r="G168" s="28"/>
      <c r="H168" s="28"/>
      <c r="I168" s="28"/>
      <c r="J168" s="28"/>
      <c r="K168" s="28"/>
      <c r="L168" s="28"/>
    </row>
    <row r="169" spans="1:12" x14ac:dyDescent="0.25">
      <c r="A169" s="28"/>
      <c r="B169" s="28"/>
      <c r="C169" s="28"/>
      <c r="D169" s="28"/>
      <c r="E169" s="28"/>
      <c r="F169" s="28"/>
      <c r="G169" s="28"/>
      <c r="H169" s="28"/>
      <c r="I169" s="28"/>
      <c r="J169" s="28"/>
      <c r="K169" s="28"/>
      <c r="L169" s="28"/>
    </row>
    <row r="170" spans="1:12" x14ac:dyDescent="0.25">
      <c r="A170" s="28"/>
      <c r="B170" s="28"/>
      <c r="C170" s="28"/>
      <c r="D170" s="28"/>
      <c r="E170" s="28"/>
      <c r="F170" s="28"/>
      <c r="G170" s="28"/>
      <c r="H170" s="28"/>
      <c r="I170" s="28"/>
      <c r="J170" s="28"/>
      <c r="K170" s="28"/>
      <c r="L170" s="28"/>
    </row>
    <row r="171" spans="1:12" x14ac:dyDescent="0.25">
      <c r="A171" s="28"/>
      <c r="B171" s="28"/>
      <c r="C171" s="28"/>
      <c r="D171" s="28"/>
      <c r="E171" s="28"/>
      <c r="F171" s="28"/>
      <c r="G171" s="28"/>
      <c r="H171" s="28"/>
      <c r="I171" s="28"/>
      <c r="J171" s="28"/>
      <c r="K171" s="28"/>
      <c r="L171" s="28"/>
    </row>
    <row r="172" spans="1:12" x14ac:dyDescent="0.25">
      <c r="A172" s="28"/>
      <c r="B172" s="28"/>
      <c r="C172" s="28"/>
      <c r="D172" s="28"/>
      <c r="E172" s="28"/>
      <c r="F172" s="28"/>
      <c r="G172" s="28"/>
      <c r="H172" s="28"/>
      <c r="I172" s="28"/>
      <c r="J172" s="28"/>
      <c r="K172" s="28"/>
      <c r="L172" s="28"/>
    </row>
    <row r="173" spans="1:12" x14ac:dyDescent="0.25">
      <c r="A173" s="28"/>
      <c r="B173" s="28"/>
      <c r="C173" s="28"/>
      <c r="D173" s="28"/>
      <c r="E173" s="28"/>
      <c r="F173" s="28"/>
      <c r="G173" s="28"/>
      <c r="H173" s="28"/>
      <c r="I173" s="28"/>
      <c r="J173" s="28"/>
      <c r="K173" s="28"/>
      <c r="L173" s="28"/>
    </row>
    <row r="174" spans="1:12" x14ac:dyDescent="0.25">
      <c r="A174" s="28"/>
      <c r="B174" s="28"/>
      <c r="C174" s="28"/>
      <c r="D174" s="28"/>
      <c r="E174" s="28"/>
      <c r="F174" s="28"/>
      <c r="G174" s="28"/>
      <c r="H174" s="28"/>
      <c r="I174" s="28"/>
      <c r="J174" s="28"/>
      <c r="K174" s="28"/>
      <c r="L174" s="28"/>
    </row>
    <row r="175" spans="1:12" x14ac:dyDescent="0.25">
      <c r="A175" s="28"/>
      <c r="B175" s="28"/>
      <c r="C175" s="28"/>
      <c r="D175" s="28"/>
      <c r="E175" s="28"/>
      <c r="F175" s="28"/>
      <c r="G175" s="28"/>
      <c r="H175" s="28"/>
      <c r="I175" s="28"/>
      <c r="J175" s="28"/>
      <c r="K175" s="28"/>
      <c r="L175" s="28"/>
    </row>
    <row r="176" spans="1:12" x14ac:dyDescent="0.25">
      <c r="A176" s="28"/>
      <c r="B176" s="28"/>
      <c r="C176" s="28"/>
      <c r="D176" s="28"/>
      <c r="E176" s="28"/>
      <c r="F176" s="28"/>
      <c r="G176" s="28"/>
      <c r="H176" s="28"/>
      <c r="I176" s="28"/>
      <c r="J176" s="28"/>
      <c r="K176" s="28"/>
      <c r="L176" s="28"/>
    </row>
    <row r="177" spans="1:12" x14ac:dyDescent="0.25">
      <c r="A177" s="28"/>
      <c r="B177" s="28"/>
      <c r="C177" s="28"/>
      <c r="D177" s="28"/>
      <c r="E177" s="28"/>
      <c r="F177" s="28"/>
      <c r="G177" s="28"/>
      <c r="H177" s="28"/>
      <c r="I177" s="28"/>
      <c r="J177" s="28"/>
      <c r="K177" s="28"/>
      <c r="L177" s="28"/>
    </row>
    <row r="178" spans="1:12" x14ac:dyDescent="0.25">
      <c r="A178" s="28"/>
      <c r="B178" s="28"/>
      <c r="C178" s="28"/>
      <c r="D178" s="28"/>
      <c r="E178" s="28"/>
      <c r="F178" s="28"/>
      <c r="G178" s="28"/>
      <c r="H178" s="28"/>
      <c r="I178" s="28"/>
      <c r="J178" s="28"/>
      <c r="K178" s="28"/>
      <c r="L178" s="28"/>
    </row>
    <row r="179" spans="1:12" x14ac:dyDescent="0.25">
      <c r="A179" s="28"/>
      <c r="B179" s="28"/>
      <c r="C179" s="28"/>
      <c r="D179" s="28"/>
      <c r="E179" s="28"/>
      <c r="F179" s="28"/>
      <c r="G179" s="28"/>
      <c r="H179" s="28"/>
      <c r="I179" s="28"/>
      <c r="J179" s="28"/>
      <c r="K179" s="28"/>
      <c r="L179" s="28"/>
    </row>
    <row r="180" spans="1:12" x14ac:dyDescent="0.25">
      <c r="A180" s="28"/>
      <c r="B180" s="28"/>
      <c r="C180" s="28"/>
      <c r="D180" s="28"/>
      <c r="E180" s="28"/>
      <c r="F180" s="28"/>
      <c r="G180" s="28"/>
      <c r="H180" s="28"/>
      <c r="I180" s="28"/>
      <c r="J180" s="28"/>
      <c r="K180" s="28"/>
      <c r="L180" s="28"/>
    </row>
    <row r="181" spans="1:12" x14ac:dyDescent="0.25">
      <c r="A181" s="28"/>
      <c r="B181" s="28"/>
      <c r="C181" s="28"/>
      <c r="D181" s="28"/>
      <c r="E181" s="28"/>
      <c r="F181" s="28"/>
      <c r="G181" s="28"/>
      <c r="H181" s="28"/>
      <c r="I181" s="28"/>
      <c r="J181" s="28"/>
      <c r="K181" s="28"/>
      <c r="L181" s="28"/>
    </row>
    <row r="182" spans="1:12" x14ac:dyDescent="0.25">
      <c r="A182" s="28"/>
      <c r="B182" s="28"/>
      <c r="C182" s="28"/>
      <c r="D182" s="28"/>
      <c r="E182" s="28"/>
      <c r="F182" s="28"/>
      <c r="G182" s="28"/>
      <c r="H182" s="28"/>
      <c r="I182" s="28"/>
      <c r="J182" s="28"/>
      <c r="K182" s="28"/>
      <c r="L182" s="28"/>
    </row>
    <row r="183" spans="1:12" x14ac:dyDescent="0.25">
      <c r="A183" s="28"/>
      <c r="B183" s="28"/>
      <c r="C183" s="28"/>
      <c r="D183" s="28"/>
      <c r="E183" s="28"/>
      <c r="F183" s="28"/>
      <c r="G183" s="28"/>
      <c r="H183" s="28"/>
      <c r="I183" s="28"/>
      <c r="J183" s="28"/>
      <c r="K183" s="28"/>
      <c r="L183" s="28"/>
    </row>
    <row r="184" spans="1:12" x14ac:dyDescent="0.25">
      <c r="A184" s="28"/>
      <c r="B184" s="28"/>
      <c r="C184" s="28"/>
      <c r="D184" s="28"/>
      <c r="E184" s="28"/>
      <c r="F184" s="28"/>
      <c r="G184" s="28"/>
      <c r="H184" s="28"/>
      <c r="I184" s="28"/>
      <c r="J184" s="28"/>
      <c r="K184" s="28"/>
      <c r="L184" s="28"/>
    </row>
    <row r="185" spans="1:12" x14ac:dyDescent="0.25">
      <c r="A185" s="28"/>
      <c r="B185" s="28"/>
      <c r="C185" s="28"/>
      <c r="D185" s="28"/>
      <c r="E185" s="28"/>
      <c r="F185" s="28"/>
      <c r="G185" s="28"/>
      <c r="H185" s="28"/>
      <c r="I185" s="28"/>
      <c r="J185" s="28"/>
      <c r="K185" s="28"/>
      <c r="L185" s="28"/>
    </row>
    <row r="186" spans="1:12" x14ac:dyDescent="0.25">
      <c r="A186" s="28"/>
      <c r="B186" s="28"/>
      <c r="C186" s="28"/>
      <c r="D186" s="28"/>
      <c r="E186" s="28"/>
      <c r="F186" s="28"/>
      <c r="G186" s="28"/>
      <c r="H186" s="28"/>
      <c r="I186" s="28"/>
      <c r="J186" s="28"/>
      <c r="K186" s="28"/>
      <c r="L186" s="28"/>
    </row>
    <row r="187" spans="1:12" x14ac:dyDescent="0.25">
      <c r="A187" s="28"/>
      <c r="B187" s="28"/>
      <c r="C187" s="28"/>
      <c r="D187" s="28"/>
      <c r="E187" s="28"/>
      <c r="F187" s="28"/>
      <c r="G187" s="28"/>
      <c r="H187" s="28"/>
      <c r="I187" s="28"/>
      <c r="J187" s="28"/>
      <c r="K187" s="28"/>
      <c r="L187" s="28"/>
    </row>
    <row r="188" spans="1:12" x14ac:dyDescent="0.25">
      <c r="A188" s="28"/>
      <c r="B188" s="28"/>
      <c r="C188" s="28"/>
      <c r="D188" s="28"/>
      <c r="E188" s="28"/>
      <c r="F188" s="28"/>
      <c r="G188" s="28"/>
      <c r="H188" s="28"/>
      <c r="I188" s="28"/>
      <c r="J188" s="28"/>
      <c r="K188" s="28"/>
      <c r="L188" s="28"/>
    </row>
    <row r="189" spans="1:12" x14ac:dyDescent="0.25">
      <c r="A189" s="28"/>
      <c r="B189" s="28"/>
      <c r="C189" s="28"/>
      <c r="D189" s="28"/>
      <c r="E189" s="28"/>
      <c r="F189" s="28"/>
      <c r="G189" s="28"/>
      <c r="H189" s="28"/>
      <c r="I189" s="28"/>
      <c r="J189" s="28"/>
      <c r="K189" s="28"/>
      <c r="L189" s="28"/>
    </row>
    <row r="190" spans="1:12" x14ac:dyDescent="0.25">
      <c r="A190" s="28"/>
      <c r="B190" s="28"/>
      <c r="C190" s="28"/>
      <c r="D190" s="28"/>
      <c r="E190" s="28"/>
      <c r="F190" s="28"/>
      <c r="G190" s="28"/>
      <c r="H190" s="28"/>
      <c r="I190" s="28"/>
      <c r="J190" s="28"/>
      <c r="K190" s="28"/>
      <c r="L190" s="28"/>
    </row>
    <row r="191" spans="1:12" x14ac:dyDescent="0.25">
      <c r="A191" s="28"/>
      <c r="B191" s="28"/>
      <c r="C191" s="28"/>
      <c r="D191" s="28"/>
      <c r="E191" s="28"/>
      <c r="F191" s="28"/>
      <c r="G191" s="28"/>
      <c r="H191" s="28"/>
      <c r="I191" s="28"/>
      <c r="J191" s="28"/>
      <c r="K191" s="28"/>
      <c r="L191" s="28"/>
    </row>
    <row r="192" spans="1:12" x14ac:dyDescent="0.25">
      <c r="A192" s="28"/>
      <c r="B192" s="28"/>
      <c r="C192" s="28"/>
      <c r="D192" s="28"/>
      <c r="E192" s="28"/>
      <c r="F192" s="28"/>
      <c r="G192" s="28"/>
      <c r="H192" s="28"/>
      <c r="I192" s="28"/>
      <c r="J192" s="28"/>
      <c r="K192" s="28"/>
      <c r="L192" s="28"/>
    </row>
    <row r="193" spans="1:12" x14ac:dyDescent="0.25">
      <c r="A193" s="28"/>
      <c r="B193" s="28"/>
      <c r="C193" s="28"/>
      <c r="D193" s="28"/>
      <c r="E193" s="28"/>
      <c r="F193" s="28"/>
      <c r="G193" s="28"/>
      <c r="H193" s="28"/>
      <c r="I193" s="28"/>
      <c r="J193" s="28"/>
      <c r="K193" s="28"/>
      <c r="L193" s="28"/>
    </row>
    <row r="194" spans="1:12" x14ac:dyDescent="0.25">
      <c r="A194" s="28"/>
      <c r="B194" s="28"/>
      <c r="C194" s="28"/>
      <c r="D194" s="28"/>
      <c r="E194" s="28"/>
      <c r="F194" s="28"/>
      <c r="G194" s="28"/>
      <c r="H194" s="28"/>
      <c r="I194" s="28"/>
      <c r="J194" s="28"/>
      <c r="K194" s="28"/>
      <c r="L194" s="28"/>
    </row>
    <row r="195" spans="1:12" x14ac:dyDescent="0.25">
      <c r="A195" s="28"/>
      <c r="B195" s="28"/>
      <c r="C195" s="28"/>
      <c r="D195" s="28"/>
      <c r="E195" s="28"/>
      <c r="F195" s="28"/>
      <c r="G195" s="28"/>
      <c r="H195" s="28"/>
      <c r="I195" s="28"/>
      <c r="J195" s="28"/>
      <c r="K195" s="28"/>
      <c r="L195" s="28"/>
    </row>
    <row r="196" spans="1:12" x14ac:dyDescent="0.25">
      <c r="A196" s="28"/>
      <c r="B196" s="28"/>
      <c r="C196" s="28"/>
      <c r="D196" s="28"/>
      <c r="E196" s="28"/>
      <c r="F196" s="28"/>
      <c r="G196" s="28"/>
      <c r="H196" s="28"/>
      <c r="I196" s="28"/>
      <c r="J196" s="28"/>
      <c r="K196" s="28"/>
      <c r="L196" s="28"/>
    </row>
    <row r="197" spans="1:12" x14ac:dyDescent="0.25">
      <c r="A197" s="28"/>
      <c r="B197" s="28"/>
      <c r="C197" s="28"/>
      <c r="D197" s="28"/>
      <c r="E197" s="28"/>
      <c r="F197" s="28"/>
      <c r="G197" s="28"/>
      <c r="H197" s="28"/>
      <c r="I197" s="28"/>
      <c r="J197" s="28"/>
      <c r="K197" s="28"/>
      <c r="L197" s="28"/>
    </row>
    <row r="198" spans="1:12" x14ac:dyDescent="0.25">
      <c r="A198" s="28"/>
      <c r="B198" s="28"/>
      <c r="C198" s="28"/>
      <c r="D198" s="28"/>
      <c r="E198" s="28"/>
      <c r="F198" s="28"/>
      <c r="G198" s="28"/>
      <c r="H198" s="28"/>
      <c r="I198" s="28"/>
      <c r="J198" s="28"/>
      <c r="K198" s="28"/>
      <c r="L198" s="28"/>
    </row>
    <row r="199" spans="1:12" x14ac:dyDescent="0.25">
      <c r="A199" s="28"/>
      <c r="B199" s="28"/>
      <c r="C199" s="28"/>
      <c r="D199" s="28"/>
      <c r="E199" s="28"/>
      <c r="F199" s="28"/>
      <c r="G199" s="28"/>
      <c r="H199" s="28"/>
      <c r="I199" s="28"/>
      <c r="J199" s="28"/>
      <c r="K199" s="28"/>
      <c r="L199" s="28"/>
    </row>
    <row r="200" spans="1:12" x14ac:dyDescent="0.25">
      <c r="A200" s="28"/>
      <c r="B200" s="28"/>
      <c r="C200" s="28"/>
      <c r="D200" s="28"/>
      <c r="E200" s="28"/>
      <c r="F200" s="28"/>
      <c r="G200" s="28"/>
      <c r="H200" s="28"/>
      <c r="I200" s="28"/>
      <c r="J200" s="28"/>
      <c r="K200" s="28"/>
      <c r="L200" s="28"/>
    </row>
    <row r="201" spans="1:12" x14ac:dyDescent="0.25">
      <c r="A201" s="28"/>
      <c r="B201" s="28"/>
      <c r="C201" s="28"/>
      <c r="D201" s="28"/>
      <c r="E201" s="28"/>
      <c r="F201" s="28"/>
      <c r="G201" s="28"/>
      <c r="H201" s="28"/>
      <c r="I201" s="28"/>
      <c r="J201" s="28"/>
      <c r="K201" s="28"/>
      <c r="L201" s="28"/>
    </row>
    <row r="202" spans="1:12" x14ac:dyDescent="0.25">
      <c r="A202" s="28"/>
      <c r="B202" s="28"/>
      <c r="C202" s="28"/>
      <c r="D202" s="28"/>
      <c r="E202" s="28"/>
      <c r="F202" s="28"/>
      <c r="G202" s="28"/>
      <c r="H202" s="28"/>
      <c r="I202" s="28"/>
      <c r="J202" s="28"/>
      <c r="K202" s="28"/>
      <c r="L202" s="28"/>
    </row>
    <row r="203" spans="1:12" x14ac:dyDescent="0.25">
      <c r="A203" s="28"/>
      <c r="B203" s="28"/>
      <c r="C203" s="28"/>
      <c r="D203" s="28"/>
      <c r="E203" s="28"/>
      <c r="F203" s="28"/>
      <c r="G203" s="28"/>
      <c r="H203" s="28"/>
      <c r="I203" s="28"/>
      <c r="J203" s="28"/>
      <c r="K203" s="28"/>
      <c r="L203" s="28"/>
    </row>
    <row r="204" spans="1:12" x14ac:dyDescent="0.25">
      <c r="A204" s="28"/>
      <c r="B204" s="28"/>
      <c r="C204" s="28"/>
      <c r="D204" s="28"/>
      <c r="E204" s="28"/>
      <c r="F204" s="28"/>
      <c r="G204" s="28"/>
      <c r="H204" s="28"/>
      <c r="I204" s="28"/>
      <c r="J204" s="28"/>
      <c r="K204" s="28"/>
      <c r="L204" s="28"/>
    </row>
    <row r="205" spans="1:12" x14ac:dyDescent="0.25">
      <c r="A205" s="28"/>
      <c r="B205" s="28"/>
      <c r="C205" s="28"/>
      <c r="D205" s="28"/>
      <c r="E205" s="28"/>
      <c r="F205" s="28"/>
      <c r="G205" s="28"/>
      <c r="H205" s="28"/>
      <c r="I205" s="28"/>
      <c r="J205" s="28"/>
      <c r="K205" s="28"/>
      <c r="L205" s="28"/>
    </row>
    <row r="206" spans="1:12" x14ac:dyDescent="0.25">
      <c r="A206" s="28"/>
      <c r="B206" s="28"/>
      <c r="C206" s="28"/>
      <c r="D206" s="28"/>
      <c r="E206" s="28"/>
      <c r="F206" s="28"/>
      <c r="G206" s="28"/>
      <c r="H206" s="28"/>
      <c r="I206" s="28"/>
      <c r="J206" s="28"/>
      <c r="K206" s="28"/>
      <c r="L206" s="28"/>
    </row>
    <row r="207" spans="1:12" x14ac:dyDescent="0.25">
      <c r="A207" s="28"/>
      <c r="B207" s="28"/>
      <c r="C207" s="28"/>
      <c r="D207" s="28"/>
      <c r="E207" s="28"/>
      <c r="F207" s="28"/>
      <c r="G207" s="28"/>
      <c r="H207" s="28"/>
      <c r="I207" s="28"/>
      <c r="J207" s="28"/>
      <c r="K207" s="28"/>
      <c r="L207" s="28"/>
    </row>
    <row r="208" spans="1:12" x14ac:dyDescent="0.25">
      <c r="A208" s="28"/>
      <c r="B208" s="28"/>
      <c r="C208" s="28"/>
      <c r="D208" s="28"/>
      <c r="E208" s="28"/>
      <c r="F208" s="28"/>
      <c r="G208" s="28"/>
      <c r="H208" s="28"/>
      <c r="I208" s="28"/>
      <c r="J208" s="28"/>
      <c r="K208" s="28"/>
      <c r="L208" s="28"/>
    </row>
    <row r="209" spans="1:12" x14ac:dyDescent="0.25">
      <c r="A209" s="28"/>
      <c r="B209" s="28"/>
      <c r="C209" s="28"/>
      <c r="D209" s="28"/>
      <c r="E209" s="28"/>
      <c r="F209" s="28"/>
      <c r="G209" s="28"/>
      <c r="H209" s="28"/>
      <c r="I209" s="28"/>
      <c r="J209" s="28"/>
      <c r="K209" s="28"/>
      <c r="L209" s="28"/>
    </row>
    <row r="210" spans="1:12" x14ac:dyDescent="0.25">
      <c r="A210" s="28"/>
      <c r="B210" s="28"/>
      <c r="C210" s="28"/>
      <c r="D210" s="28"/>
      <c r="E210" s="28"/>
      <c r="F210" s="28"/>
      <c r="G210" s="28"/>
      <c r="H210" s="28"/>
      <c r="I210" s="28"/>
      <c r="J210" s="28"/>
      <c r="K210" s="28"/>
      <c r="L210" s="28"/>
    </row>
    <row r="211" spans="1:12" x14ac:dyDescent="0.25">
      <c r="A211" s="28"/>
      <c r="B211" s="28"/>
      <c r="C211" s="28"/>
      <c r="D211" s="28"/>
      <c r="E211" s="28"/>
      <c r="F211" s="28"/>
      <c r="G211" s="28"/>
      <c r="H211" s="28"/>
      <c r="I211" s="28"/>
      <c r="J211" s="28"/>
      <c r="K211" s="28"/>
      <c r="L211" s="28"/>
    </row>
    <row r="212" spans="1:12" x14ac:dyDescent="0.25">
      <c r="A212" s="28"/>
      <c r="B212" s="28"/>
      <c r="C212" s="28"/>
      <c r="D212" s="28"/>
      <c r="E212" s="28"/>
      <c r="F212" s="28"/>
      <c r="G212" s="28"/>
      <c r="H212" s="28"/>
      <c r="I212" s="28"/>
      <c r="J212" s="28"/>
      <c r="K212" s="28"/>
      <c r="L212" s="28"/>
    </row>
    <row r="213" spans="1:12" x14ac:dyDescent="0.25">
      <c r="A213" s="28"/>
      <c r="B213" s="28"/>
      <c r="C213" s="28"/>
      <c r="D213" s="28"/>
      <c r="E213" s="28"/>
      <c r="F213" s="28"/>
      <c r="G213" s="28"/>
      <c r="H213" s="28"/>
      <c r="I213" s="28"/>
      <c r="J213" s="28"/>
      <c r="K213" s="28"/>
      <c r="L213" s="28"/>
    </row>
    <row r="214" spans="1:12" x14ac:dyDescent="0.25">
      <c r="A214" s="28"/>
      <c r="B214" s="28"/>
      <c r="C214" s="28"/>
      <c r="D214" s="28"/>
      <c r="E214" s="28"/>
      <c r="F214" s="28"/>
      <c r="G214" s="28"/>
      <c r="H214" s="28"/>
      <c r="I214" s="28"/>
      <c r="J214" s="28"/>
      <c r="K214" s="28"/>
      <c r="L214" s="28"/>
    </row>
    <row r="215" spans="1:12" x14ac:dyDescent="0.25">
      <c r="A215" s="28"/>
      <c r="B215" s="28"/>
      <c r="C215" s="28"/>
      <c r="D215" s="28"/>
      <c r="E215" s="28"/>
      <c r="F215" s="28"/>
      <c r="G215" s="28"/>
      <c r="H215" s="28"/>
      <c r="I215" s="28"/>
      <c r="J215" s="28"/>
      <c r="K215" s="28"/>
      <c r="L215" s="28"/>
    </row>
    <row r="216" spans="1:12" x14ac:dyDescent="0.25">
      <c r="A216" s="28"/>
      <c r="B216" s="28"/>
      <c r="C216" s="28"/>
      <c r="D216" s="28"/>
      <c r="E216" s="28"/>
      <c r="F216" s="28"/>
      <c r="G216" s="28"/>
      <c r="H216" s="28"/>
      <c r="I216" s="28"/>
      <c r="J216" s="28"/>
      <c r="K216" s="28"/>
      <c r="L216" s="28"/>
    </row>
    <row r="217" spans="1:12" x14ac:dyDescent="0.25">
      <c r="A217" s="28"/>
      <c r="B217" s="28"/>
      <c r="C217" s="28"/>
      <c r="D217" s="28"/>
      <c r="E217" s="28"/>
      <c r="F217" s="28"/>
      <c r="G217" s="28"/>
      <c r="H217" s="28"/>
      <c r="I217" s="28"/>
      <c r="J217" s="28"/>
      <c r="K217" s="28"/>
      <c r="L217" s="28"/>
    </row>
    <row r="218" spans="1:12" x14ac:dyDescent="0.25">
      <c r="A218" s="28"/>
      <c r="B218" s="28"/>
      <c r="C218" s="28"/>
      <c r="D218" s="28"/>
      <c r="E218" s="28"/>
      <c r="F218" s="28"/>
      <c r="G218" s="28"/>
      <c r="H218" s="28"/>
      <c r="I218" s="28"/>
      <c r="J218" s="28"/>
      <c r="K218" s="28"/>
      <c r="L218" s="28"/>
    </row>
    <row r="219" spans="1:12" x14ac:dyDescent="0.25">
      <c r="A219" s="28"/>
      <c r="B219" s="28"/>
      <c r="C219" s="28"/>
      <c r="D219" s="28"/>
      <c r="E219" s="28"/>
      <c r="F219" s="28"/>
      <c r="G219" s="28"/>
      <c r="H219" s="28"/>
      <c r="I219" s="28"/>
      <c r="J219" s="28"/>
      <c r="K219" s="28"/>
      <c r="L219" s="28"/>
    </row>
    <row r="220" spans="1:12" x14ac:dyDescent="0.25">
      <c r="A220" s="28"/>
      <c r="B220" s="28"/>
      <c r="C220" s="28"/>
      <c r="D220" s="28"/>
      <c r="E220" s="28"/>
      <c r="F220" s="28"/>
      <c r="G220" s="28"/>
      <c r="H220" s="28"/>
      <c r="I220" s="28"/>
      <c r="J220" s="28"/>
      <c r="K220" s="28"/>
      <c r="L220" s="28"/>
    </row>
    <row r="221" spans="1:12" x14ac:dyDescent="0.25">
      <c r="A221" s="28"/>
      <c r="B221" s="28"/>
      <c r="C221" s="28"/>
      <c r="D221" s="28"/>
      <c r="E221" s="28"/>
      <c r="F221" s="28"/>
      <c r="G221" s="28"/>
      <c r="H221" s="28"/>
      <c r="I221" s="28"/>
      <c r="J221" s="28"/>
      <c r="K221" s="28"/>
      <c r="L221" s="28"/>
    </row>
    <row r="222" spans="1:12" x14ac:dyDescent="0.25">
      <c r="A222" s="28"/>
      <c r="B222" s="28"/>
      <c r="C222" s="28"/>
      <c r="D222" s="28"/>
      <c r="E222" s="28"/>
      <c r="F222" s="28"/>
      <c r="G222" s="28"/>
      <c r="H222" s="28"/>
      <c r="I222" s="28"/>
      <c r="J222" s="28"/>
      <c r="K222" s="28"/>
      <c r="L222" s="28"/>
    </row>
    <row r="223" spans="1:12" x14ac:dyDescent="0.25">
      <c r="A223" s="28"/>
      <c r="B223" s="28"/>
      <c r="C223" s="28"/>
      <c r="D223" s="28"/>
      <c r="E223" s="28"/>
      <c r="F223" s="28"/>
      <c r="G223" s="28"/>
      <c r="H223" s="28"/>
      <c r="I223" s="28"/>
      <c r="J223" s="28"/>
      <c r="K223" s="28"/>
      <c r="L223" s="28"/>
    </row>
    <row r="224" spans="1:12" x14ac:dyDescent="0.25">
      <c r="A224" s="28"/>
      <c r="B224" s="28"/>
      <c r="C224" s="28"/>
      <c r="D224" s="28"/>
      <c r="E224" s="28"/>
      <c r="F224" s="28"/>
      <c r="G224" s="28"/>
      <c r="H224" s="28"/>
      <c r="I224" s="28"/>
      <c r="J224" s="28"/>
      <c r="K224" s="28"/>
      <c r="L224" s="28"/>
    </row>
    <row r="225" spans="1:12" x14ac:dyDescent="0.25">
      <c r="A225" s="28"/>
      <c r="B225" s="28"/>
      <c r="C225" s="28"/>
      <c r="D225" s="28"/>
      <c r="E225" s="28"/>
      <c r="F225" s="28"/>
      <c r="G225" s="28"/>
      <c r="H225" s="28"/>
      <c r="I225" s="28"/>
      <c r="J225" s="28"/>
      <c r="K225" s="28"/>
      <c r="L225" s="28"/>
    </row>
    <row r="226" spans="1:12" x14ac:dyDescent="0.25">
      <c r="A226" s="28"/>
      <c r="B226" s="28"/>
      <c r="C226" s="28"/>
      <c r="D226" s="28"/>
      <c r="E226" s="28"/>
      <c r="F226" s="28"/>
      <c r="G226" s="28"/>
      <c r="H226" s="28"/>
      <c r="I226" s="28"/>
      <c r="J226" s="28"/>
      <c r="K226" s="28"/>
      <c r="L226" s="28"/>
    </row>
    <row r="227" spans="1:12" x14ac:dyDescent="0.25">
      <c r="A227" s="28"/>
      <c r="B227" s="28"/>
      <c r="C227" s="28"/>
      <c r="D227" s="28"/>
      <c r="E227" s="28"/>
      <c r="F227" s="28"/>
      <c r="G227" s="28"/>
      <c r="H227" s="28"/>
      <c r="I227" s="28"/>
      <c r="J227" s="28"/>
      <c r="K227" s="28"/>
      <c r="L227" s="28"/>
    </row>
    <row r="228" spans="1:12" x14ac:dyDescent="0.25">
      <c r="A228" s="28"/>
      <c r="B228" s="28"/>
      <c r="C228" s="28"/>
      <c r="D228" s="28"/>
      <c r="E228" s="28"/>
      <c r="F228" s="28"/>
      <c r="G228" s="28"/>
      <c r="H228" s="28"/>
      <c r="I228" s="28"/>
      <c r="J228" s="28"/>
      <c r="K228" s="28"/>
      <c r="L228" s="28"/>
    </row>
    <row r="229" spans="1:12" x14ac:dyDescent="0.25">
      <c r="A229" s="28"/>
      <c r="B229" s="28"/>
      <c r="C229" s="28"/>
      <c r="D229" s="28"/>
      <c r="E229" s="28"/>
      <c r="F229" s="28"/>
      <c r="G229" s="28"/>
      <c r="H229" s="28"/>
      <c r="I229" s="28"/>
      <c r="J229" s="28"/>
      <c r="K229" s="28"/>
      <c r="L229" s="28"/>
    </row>
    <row r="230" spans="1:12" x14ac:dyDescent="0.25">
      <c r="A230" s="28"/>
      <c r="B230" s="28"/>
      <c r="C230" s="28"/>
      <c r="D230" s="28"/>
      <c r="E230" s="28"/>
      <c r="F230" s="28"/>
      <c r="G230" s="28"/>
      <c r="H230" s="28"/>
      <c r="I230" s="28"/>
      <c r="J230" s="28"/>
      <c r="K230" s="28"/>
      <c r="L230" s="28"/>
    </row>
    <row r="231" spans="1:12" x14ac:dyDescent="0.25">
      <c r="A231" s="28"/>
      <c r="B231" s="28"/>
      <c r="C231" s="28"/>
      <c r="D231" s="28"/>
      <c r="E231" s="28"/>
      <c r="F231" s="28"/>
      <c r="G231" s="28"/>
      <c r="H231" s="28"/>
      <c r="I231" s="28"/>
      <c r="J231" s="28"/>
      <c r="K231" s="28"/>
      <c r="L231" s="28"/>
    </row>
    <row r="232" spans="1:12" x14ac:dyDescent="0.25">
      <c r="A232" s="28"/>
      <c r="B232" s="28"/>
      <c r="C232" s="28"/>
      <c r="D232" s="28"/>
      <c r="E232" s="28"/>
      <c r="F232" s="28"/>
      <c r="G232" s="28"/>
      <c r="H232" s="28"/>
      <c r="I232" s="28"/>
      <c r="J232" s="28"/>
      <c r="K232" s="28"/>
      <c r="L232" s="28"/>
    </row>
    <row r="233" spans="1:12" x14ac:dyDescent="0.25">
      <c r="A233" s="28"/>
      <c r="B233" s="28"/>
      <c r="C233" s="28"/>
      <c r="D233" s="28"/>
      <c r="E233" s="28"/>
      <c r="F233" s="28"/>
      <c r="G233" s="28"/>
      <c r="H233" s="28"/>
      <c r="I233" s="28"/>
      <c r="J233" s="28"/>
      <c r="K233" s="28"/>
      <c r="L233" s="28"/>
    </row>
    <row r="234" spans="1:12" x14ac:dyDescent="0.25">
      <c r="A234" s="28"/>
      <c r="B234" s="28"/>
      <c r="C234" s="28"/>
      <c r="D234" s="28"/>
      <c r="E234" s="28"/>
      <c r="F234" s="28"/>
      <c r="G234" s="28"/>
      <c r="H234" s="28"/>
      <c r="I234" s="28"/>
      <c r="J234" s="28"/>
      <c r="K234" s="28"/>
      <c r="L234" s="28"/>
    </row>
    <row r="235" spans="1:12" x14ac:dyDescent="0.25">
      <c r="A235" s="28"/>
      <c r="B235" s="28"/>
      <c r="C235" s="28"/>
      <c r="D235" s="28"/>
      <c r="E235" s="28"/>
      <c r="F235" s="28"/>
      <c r="G235" s="28"/>
      <c r="H235" s="28"/>
      <c r="I235" s="28"/>
      <c r="J235" s="28"/>
      <c r="K235" s="28"/>
      <c r="L235" s="28"/>
    </row>
    <row r="236" spans="1:12" x14ac:dyDescent="0.25">
      <c r="A236" s="28"/>
      <c r="B236" s="28"/>
      <c r="C236" s="28"/>
      <c r="D236" s="28"/>
      <c r="E236" s="28"/>
      <c r="F236" s="28"/>
      <c r="G236" s="28"/>
      <c r="H236" s="28"/>
      <c r="I236" s="28"/>
      <c r="J236" s="28"/>
      <c r="K236" s="28"/>
      <c r="L236" s="28"/>
    </row>
    <row r="237" spans="1:12" x14ac:dyDescent="0.25">
      <c r="A237" s="28"/>
      <c r="B237" s="28"/>
      <c r="C237" s="28"/>
      <c r="D237" s="28"/>
      <c r="E237" s="28"/>
      <c r="F237" s="28"/>
      <c r="G237" s="28"/>
      <c r="H237" s="28"/>
      <c r="I237" s="28"/>
      <c r="J237" s="28"/>
      <c r="K237" s="28"/>
      <c r="L237" s="28"/>
    </row>
    <row r="238" spans="1:12" x14ac:dyDescent="0.25">
      <c r="A238" s="28"/>
      <c r="B238" s="28"/>
      <c r="C238" s="28"/>
      <c r="D238" s="28"/>
      <c r="E238" s="28"/>
      <c r="F238" s="28"/>
      <c r="G238" s="28"/>
      <c r="H238" s="28"/>
      <c r="I238" s="28"/>
      <c r="J238" s="28"/>
      <c r="K238" s="28"/>
      <c r="L238" s="28"/>
    </row>
    <row r="239" spans="1:12" x14ac:dyDescent="0.25">
      <c r="A239" s="28"/>
      <c r="B239" s="28"/>
      <c r="C239" s="28"/>
      <c r="D239" s="28"/>
      <c r="E239" s="28"/>
      <c r="F239" s="28"/>
      <c r="G239" s="28"/>
      <c r="H239" s="28"/>
      <c r="I239" s="28"/>
      <c r="J239" s="28"/>
      <c r="K239" s="28"/>
      <c r="L239" s="28"/>
    </row>
    <row r="240" spans="1:12" x14ac:dyDescent="0.25">
      <c r="A240" s="28"/>
      <c r="B240" s="28"/>
      <c r="C240" s="28"/>
      <c r="D240" s="28"/>
      <c r="E240" s="28"/>
      <c r="F240" s="28"/>
      <c r="G240" s="28"/>
      <c r="H240" s="28"/>
      <c r="I240" s="28"/>
      <c r="J240" s="28"/>
      <c r="K240" s="28"/>
      <c r="L240" s="28"/>
    </row>
    <row r="241" spans="1:12" x14ac:dyDescent="0.25">
      <c r="A241" s="28"/>
      <c r="B241" s="28"/>
      <c r="C241" s="28"/>
      <c r="D241" s="28"/>
      <c r="E241" s="28"/>
      <c r="F241" s="28"/>
      <c r="G241" s="28"/>
      <c r="H241" s="28"/>
      <c r="I241" s="28"/>
      <c r="J241" s="28"/>
      <c r="K241" s="28"/>
      <c r="L241" s="28"/>
    </row>
    <row r="242" spans="1:12" x14ac:dyDescent="0.25">
      <c r="A242" s="28"/>
      <c r="B242" s="28"/>
      <c r="C242" s="28"/>
      <c r="D242" s="28"/>
      <c r="E242" s="28"/>
      <c r="F242" s="28"/>
      <c r="G242" s="28"/>
      <c r="H242" s="28"/>
      <c r="I242" s="28"/>
      <c r="J242" s="28"/>
      <c r="K242" s="28"/>
      <c r="L242" s="28"/>
    </row>
    <row r="243" spans="1:12" x14ac:dyDescent="0.25">
      <c r="A243" s="28"/>
      <c r="B243" s="28"/>
      <c r="C243" s="28"/>
      <c r="D243" s="28"/>
      <c r="E243" s="28"/>
      <c r="F243" s="28"/>
      <c r="G243" s="28"/>
      <c r="H243" s="28"/>
      <c r="I243" s="28"/>
      <c r="J243" s="28"/>
      <c r="K243" s="28"/>
      <c r="L243" s="28"/>
    </row>
    <row r="244" spans="1:12" x14ac:dyDescent="0.25">
      <c r="A244" s="28"/>
      <c r="B244" s="28"/>
      <c r="C244" s="28"/>
      <c r="D244" s="28"/>
      <c r="E244" s="28"/>
      <c r="F244" s="28"/>
      <c r="G244" s="28"/>
      <c r="H244" s="28"/>
      <c r="I244" s="28"/>
      <c r="J244" s="28"/>
      <c r="K244" s="28"/>
      <c r="L244" s="28"/>
    </row>
    <row r="245" spans="1:12" x14ac:dyDescent="0.25">
      <c r="A245" s="28"/>
      <c r="B245" s="28"/>
      <c r="C245" s="28"/>
      <c r="D245" s="28"/>
      <c r="E245" s="28"/>
      <c r="F245" s="28"/>
      <c r="G245" s="28"/>
      <c r="H245" s="28"/>
      <c r="I245" s="28"/>
      <c r="J245" s="28"/>
      <c r="K245" s="28"/>
      <c r="L245" s="28"/>
    </row>
    <row r="246" spans="1:12" x14ac:dyDescent="0.25">
      <c r="A246" s="28"/>
      <c r="B246" s="28"/>
      <c r="C246" s="28"/>
      <c r="D246" s="28"/>
      <c r="E246" s="28"/>
      <c r="F246" s="28"/>
      <c r="G246" s="28"/>
      <c r="H246" s="28"/>
      <c r="I246" s="28"/>
      <c r="J246" s="28"/>
      <c r="K246" s="28"/>
      <c r="L246" s="28"/>
    </row>
    <row r="247" spans="1:12" x14ac:dyDescent="0.25">
      <c r="A247" s="28"/>
      <c r="B247" s="28"/>
      <c r="C247" s="28"/>
      <c r="D247" s="28"/>
      <c r="E247" s="28"/>
      <c r="F247" s="28"/>
      <c r="G247" s="28"/>
      <c r="H247" s="28"/>
      <c r="I247" s="28"/>
      <c r="J247" s="28"/>
      <c r="K247" s="28"/>
      <c r="L247" s="28"/>
    </row>
    <row r="248" spans="1:12" x14ac:dyDescent="0.25">
      <c r="A248" s="28"/>
      <c r="B248" s="28"/>
      <c r="C248" s="28"/>
      <c r="D248" s="28"/>
      <c r="E248" s="28"/>
      <c r="F248" s="28"/>
      <c r="G248" s="28"/>
      <c r="H248" s="28"/>
      <c r="I248" s="28"/>
      <c r="J248" s="28"/>
      <c r="K248" s="28"/>
      <c r="L248" s="28"/>
    </row>
    <row r="249" spans="1:12" x14ac:dyDescent="0.25">
      <c r="A249" s="28"/>
      <c r="B249" s="28"/>
      <c r="C249" s="28"/>
      <c r="D249" s="28"/>
      <c r="E249" s="28"/>
      <c r="F249" s="28"/>
      <c r="G249" s="28"/>
      <c r="H249" s="28"/>
      <c r="I249" s="28"/>
      <c r="J249" s="28"/>
      <c r="K249" s="28"/>
      <c r="L249" s="28"/>
    </row>
    <row r="250" spans="1:12" x14ac:dyDescent="0.25">
      <c r="A250" s="28"/>
      <c r="B250" s="28"/>
      <c r="C250" s="28"/>
      <c r="D250" s="28"/>
      <c r="E250" s="28"/>
      <c r="F250" s="28"/>
      <c r="G250" s="28"/>
      <c r="H250" s="28"/>
      <c r="I250" s="28"/>
      <c r="J250" s="28"/>
      <c r="K250" s="28"/>
      <c r="L250" s="28"/>
    </row>
    <row r="251" spans="1:12" x14ac:dyDescent="0.25">
      <c r="A251" s="28"/>
      <c r="B251" s="28"/>
      <c r="C251" s="28"/>
      <c r="D251" s="28"/>
      <c r="E251" s="28"/>
      <c r="F251" s="28"/>
      <c r="G251" s="28"/>
      <c r="H251" s="28"/>
      <c r="I251" s="28"/>
      <c r="J251" s="28"/>
      <c r="K251" s="28"/>
      <c r="L251" s="28"/>
    </row>
    <row r="252" spans="1:12" x14ac:dyDescent="0.25">
      <c r="A252" s="28"/>
      <c r="B252" s="28"/>
      <c r="C252" s="28"/>
      <c r="D252" s="28"/>
      <c r="E252" s="28"/>
      <c r="F252" s="28"/>
      <c r="G252" s="28"/>
      <c r="H252" s="28"/>
      <c r="I252" s="28"/>
      <c r="J252" s="28"/>
      <c r="K252" s="28"/>
      <c r="L252" s="28"/>
    </row>
    <row r="253" spans="1:12" x14ac:dyDescent="0.25">
      <c r="A253" s="28"/>
      <c r="B253" s="28"/>
      <c r="C253" s="28"/>
      <c r="D253" s="28"/>
      <c r="E253" s="28"/>
      <c r="F253" s="28"/>
      <c r="G253" s="28"/>
      <c r="H253" s="28"/>
      <c r="I253" s="28"/>
      <c r="J253" s="28"/>
      <c r="K253" s="28"/>
      <c r="L253" s="28"/>
    </row>
    <row r="254" spans="1:12" x14ac:dyDescent="0.25">
      <c r="A254" s="28"/>
      <c r="B254" s="28"/>
      <c r="C254" s="28"/>
      <c r="D254" s="28"/>
      <c r="E254" s="28"/>
      <c r="F254" s="28"/>
      <c r="G254" s="28"/>
      <c r="H254" s="28"/>
      <c r="I254" s="28"/>
      <c r="J254" s="28"/>
      <c r="K254" s="28"/>
      <c r="L254" s="28"/>
    </row>
    <row r="255" spans="1:12" x14ac:dyDescent="0.25">
      <c r="A255" s="28"/>
      <c r="B255" s="28"/>
      <c r="C255" s="28"/>
      <c r="D255" s="28"/>
      <c r="E255" s="28"/>
      <c r="F255" s="28"/>
      <c r="G255" s="28"/>
      <c r="H255" s="28"/>
      <c r="I255" s="28"/>
      <c r="J255" s="28"/>
      <c r="K255" s="28"/>
      <c r="L255" s="28"/>
    </row>
    <row r="256" spans="1:12" x14ac:dyDescent="0.25">
      <c r="A256" s="28"/>
      <c r="B256" s="28"/>
      <c r="C256" s="28"/>
      <c r="D256" s="28"/>
      <c r="E256" s="28"/>
      <c r="F256" s="28"/>
      <c r="G256" s="28"/>
      <c r="H256" s="28"/>
      <c r="I256" s="28"/>
      <c r="J256" s="28"/>
      <c r="K256" s="28"/>
      <c r="L256" s="28"/>
    </row>
    <row r="257" spans="1:12" x14ac:dyDescent="0.25">
      <c r="A257" s="28"/>
      <c r="B257" s="28"/>
      <c r="C257" s="28"/>
      <c r="D257" s="28"/>
      <c r="E257" s="28"/>
      <c r="F257" s="28"/>
      <c r="G257" s="28"/>
      <c r="H257" s="28"/>
      <c r="I257" s="28"/>
      <c r="J257" s="28"/>
      <c r="K257" s="28"/>
      <c r="L257" s="28"/>
    </row>
    <row r="258" spans="1:12" x14ac:dyDescent="0.25">
      <c r="A258" s="28"/>
      <c r="B258" s="28"/>
      <c r="C258" s="28"/>
      <c r="D258" s="28"/>
      <c r="E258" s="28"/>
      <c r="F258" s="28"/>
      <c r="G258" s="28"/>
      <c r="H258" s="28"/>
      <c r="I258" s="28"/>
      <c r="J258" s="28"/>
      <c r="K258" s="28"/>
      <c r="L258" s="28"/>
    </row>
    <row r="259" spans="1:12" x14ac:dyDescent="0.25">
      <c r="A259" s="28"/>
      <c r="B259" s="28"/>
      <c r="C259" s="28"/>
      <c r="D259" s="28"/>
      <c r="E259" s="28"/>
      <c r="F259" s="28"/>
      <c r="G259" s="28"/>
      <c r="H259" s="28"/>
      <c r="I259" s="28"/>
      <c r="J259" s="28"/>
      <c r="K259" s="28"/>
      <c r="L259" s="28"/>
    </row>
    <row r="260" spans="1:12" x14ac:dyDescent="0.25">
      <c r="A260" s="28"/>
      <c r="B260" s="28"/>
      <c r="C260" s="28"/>
      <c r="D260" s="28"/>
      <c r="E260" s="28"/>
      <c r="F260" s="28"/>
      <c r="G260" s="28"/>
      <c r="H260" s="28"/>
      <c r="I260" s="28"/>
      <c r="J260" s="28"/>
      <c r="K260" s="28"/>
      <c r="L260" s="28"/>
    </row>
    <row r="261" spans="1:12" x14ac:dyDescent="0.25">
      <c r="A261" s="28"/>
      <c r="B261" s="28"/>
      <c r="C261" s="28"/>
      <c r="D261" s="28"/>
      <c r="E261" s="28"/>
      <c r="F261" s="28"/>
      <c r="G261" s="28"/>
      <c r="H261" s="28"/>
      <c r="I261" s="28"/>
      <c r="J261" s="28"/>
      <c r="K261" s="28"/>
      <c r="L261" s="28"/>
    </row>
    <row r="262" spans="1:12" x14ac:dyDescent="0.25">
      <c r="A262" s="28"/>
      <c r="B262" s="28"/>
      <c r="C262" s="28"/>
      <c r="D262" s="28"/>
      <c r="E262" s="28"/>
      <c r="F262" s="28"/>
      <c r="G262" s="28"/>
      <c r="H262" s="28"/>
      <c r="I262" s="28"/>
      <c r="J262" s="28"/>
      <c r="K262" s="28"/>
      <c r="L262" s="28"/>
    </row>
    <row r="263" spans="1:12" x14ac:dyDescent="0.25">
      <c r="A263" s="28"/>
      <c r="B263" s="28"/>
      <c r="C263" s="28"/>
      <c r="D263" s="28"/>
      <c r="E263" s="28"/>
      <c r="F263" s="28"/>
      <c r="G263" s="28"/>
      <c r="H263" s="28"/>
      <c r="I263" s="28"/>
      <c r="J263" s="28"/>
      <c r="K263" s="28"/>
      <c r="L263" s="28"/>
    </row>
    <row r="264" spans="1:12" x14ac:dyDescent="0.25">
      <c r="A264" s="28"/>
      <c r="B264" s="28"/>
      <c r="C264" s="28"/>
      <c r="D264" s="28"/>
      <c r="E264" s="28"/>
      <c r="F264" s="28"/>
      <c r="G264" s="28"/>
      <c r="H264" s="28"/>
      <c r="I264" s="28"/>
      <c r="J264" s="28"/>
      <c r="K264" s="28"/>
      <c r="L264" s="28"/>
    </row>
    <row r="265" spans="1:12" x14ac:dyDescent="0.25">
      <c r="A265" s="28"/>
      <c r="B265" s="28"/>
      <c r="C265" s="28"/>
      <c r="D265" s="28"/>
      <c r="E265" s="28"/>
      <c r="F265" s="28"/>
      <c r="G265" s="28"/>
      <c r="H265" s="28"/>
      <c r="I265" s="28"/>
      <c r="J265" s="28"/>
      <c r="K265" s="28"/>
      <c r="L265" s="28"/>
    </row>
    <row r="266" spans="1:12" x14ac:dyDescent="0.25">
      <c r="A266" s="28"/>
      <c r="B266" s="28"/>
      <c r="C266" s="28"/>
      <c r="D266" s="28"/>
      <c r="E266" s="28"/>
      <c r="F266" s="28"/>
      <c r="G266" s="28"/>
      <c r="H266" s="28"/>
      <c r="I266" s="28"/>
      <c r="J266" s="28"/>
      <c r="K266" s="28"/>
      <c r="L266" s="28"/>
    </row>
    <row r="267" spans="1:12" x14ac:dyDescent="0.25">
      <c r="A267" s="28"/>
      <c r="B267" s="28"/>
      <c r="C267" s="28"/>
      <c r="D267" s="28"/>
      <c r="E267" s="28"/>
      <c r="F267" s="28"/>
      <c r="G267" s="28"/>
      <c r="H267" s="28"/>
      <c r="I267" s="28"/>
      <c r="J267" s="28"/>
      <c r="K267" s="28"/>
      <c r="L267" s="28"/>
    </row>
    <row r="268" spans="1:12" x14ac:dyDescent="0.25">
      <c r="A268" s="28"/>
      <c r="B268" s="28"/>
      <c r="C268" s="28"/>
      <c r="D268" s="28"/>
      <c r="E268" s="28"/>
      <c r="F268" s="28"/>
      <c r="G268" s="28"/>
      <c r="H268" s="28"/>
      <c r="I268" s="28"/>
      <c r="J268" s="28"/>
      <c r="K268" s="28"/>
      <c r="L268" s="28"/>
    </row>
    <row r="269" spans="1:12" x14ac:dyDescent="0.25">
      <c r="A269" s="28"/>
      <c r="B269" s="28"/>
      <c r="C269" s="28"/>
      <c r="D269" s="28"/>
      <c r="E269" s="28"/>
      <c r="F269" s="28"/>
      <c r="G269" s="28"/>
      <c r="H269" s="28"/>
      <c r="I269" s="28"/>
      <c r="J269" s="28"/>
      <c r="K269" s="28"/>
      <c r="L269" s="28"/>
    </row>
    <row r="270" spans="1:12" x14ac:dyDescent="0.25">
      <c r="A270" s="28"/>
      <c r="B270" s="28"/>
      <c r="C270" s="28"/>
      <c r="D270" s="28"/>
      <c r="E270" s="28"/>
      <c r="F270" s="28"/>
      <c r="G270" s="28"/>
      <c r="H270" s="28"/>
      <c r="I270" s="28"/>
      <c r="J270" s="28"/>
      <c r="K270" s="28"/>
      <c r="L270" s="28"/>
    </row>
    <row r="271" spans="1:12" x14ac:dyDescent="0.25">
      <c r="A271" s="28"/>
      <c r="B271" s="28"/>
      <c r="C271" s="28"/>
      <c r="D271" s="28"/>
      <c r="E271" s="28"/>
      <c r="F271" s="28"/>
      <c r="G271" s="28"/>
      <c r="H271" s="28"/>
      <c r="I271" s="28"/>
      <c r="J271" s="28"/>
      <c r="K271" s="28"/>
      <c r="L271" s="28"/>
    </row>
    <row r="272" spans="1:12" x14ac:dyDescent="0.25">
      <c r="A272" s="28"/>
      <c r="B272" s="28"/>
      <c r="C272" s="28"/>
      <c r="D272" s="28"/>
      <c r="E272" s="28"/>
      <c r="F272" s="28"/>
      <c r="G272" s="28"/>
      <c r="H272" s="28"/>
      <c r="I272" s="28"/>
      <c r="J272" s="28"/>
      <c r="K272" s="28"/>
      <c r="L272" s="28"/>
    </row>
    <row r="273" spans="1:12" x14ac:dyDescent="0.25">
      <c r="A273" s="28"/>
      <c r="B273" s="28"/>
      <c r="C273" s="28"/>
      <c r="D273" s="28"/>
      <c r="E273" s="28"/>
      <c r="F273" s="28"/>
      <c r="G273" s="28"/>
      <c r="H273" s="28"/>
      <c r="I273" s="28"/>
      <c r="J273" s="28"/>
      <c r="K273" s="28"/>
      <c r="L273" s="28"/>
    </row>
    <row r="274" spans="1:12" x14ac:dyDescent="0.25">
      <c r="A274" s="28"/>
      <c r="B274" s="28"/>
      <c r="C274" s="28"/>
      <c r="D274" s="28"/>
      <c r="E274" s="28"/>
      <c r="F274" s="28"/>
      <c r="G274" s="28"/>
      <c r="H274" s="28"/>
      <c r="I274" s="28"/>
      <c r="J274" s="28"/>
      <c r="K274" s="28"/>
      <c r="L274" s="28"/>
    </row>
    <row r="275" spans="1:12" x14ac:dyDescent="0.25">
      <c r="A275" s="28"/>
      <c r="B275" s="28"/>
      <c r="C275" s="28"/>
      <c r="D275" s="28"/>
      <c r="E275" s="28"/>
      <c r="F275" s="28"/>
      <c r="G275" s="28"/>
      <c r="H275" s="28"/>
      <c r="I275" s="28"/>
      <c r="J275" s="28"/>
      <c r="K275" s="28"/>
      <c r="L275" s="28"/>
    </row>
    <row r="276" spans="1:12" x14ac:dyDescent="0.25">
      <c r="A276" s="28"/>
      <c r="B276" s="28"/>
      <c r="C276" s="28"/>
      <c r="D276" s="28"/>
      <c r="E276" s="28"/>
      <c r="F276" s="28"/>
      <c r="G276" s="28"/>
      <c r="H276" s="28"/>
      <c r="I276" s="28"/>
      <c r="J276" s="28"/>
      <c r="K276" s="28"/>
      <c r="L276" s="28"/>
    </row>
    <row r="277" spans="1:12" x14ac:dyDescent="0.25">
      <c r="A277" s="28"/>
      <c r="B277" s="28"/>
      <c r="C277" s="28"/>
      <c r="D277" s="28"/>
      <c r="E277" s="28"/>
      <c r="F277" s="28"/>
      <c r="G277" s="28"/>
      <c r="H277" s="28"/>
      <c r="I277" s="28"/>
      <c r="J277" s="28"/>
      <c r="K277" s="28"/>
      <c r="L277" s="28"/>
    </row>
    <row r="278" spans="1:12" x14ac:dyDescent="0.25">
      <c r="A278" s="28"/>
      <c r="B278" s="28"/>
      <c r="C278" s="28"/>
      <c r="D278" s="28"/>
      <c r="E278" s="28"/>
      <c r="F278" s="28"/>
      <c r="G278" s="28"/>
      <c r="H278" s="28"/>
      <c r="I278" s="28"/>
      <c r="J278" s="28"/>
      <c r="K278" s="28"/>
      <c r="L278" s="28"/>
    </row>
    <row r="279" spans="1:12" x14ac:dyDescent="0.25">
      <c r="A279" s="28"/>
      <c r="B279" s="28"/>
      <c r="C279" s="28"/>
      <c r="D279" s="28"/>
      <c r="E279" s="28"/>
      <c r="F279" s="28"/>
      <c r="G279" s="28"/>
      <c r="H279" s="28"/>
      <c r="I279" s="28"/>
      <c r="J279" s="28"/>
      <c r="K279" s="28"/>
      <c r="L279" s="28"/>
    </row>
    <row r="280" spans="1:12" x14ac:dyDescent="0.25">
      <c r="A280" s="28"/>
      <c r="B280" s="28"/>
      <c r="C280" s="28"/>
      <c r="D280" s="28"/>
      <c r="E280" s="28"/>
      <c r="F280" s="28"/>
      <c r="G280" s="28"/>
      <c r="H280" s="28"/>
      <c r="I280" s="28"/>
      <c r="J280" s="28"/>
      <c r="K280" s="28"/>
      <c r="L280" s="28"/>
    </row>
    <row r="281" spans="1:12" x14ac:dyDescent="0.25">
      <c r="A281" s="28"/>
      <c r="B281" s="28"/>
      <c r="C281" s="28"/>
      <c r="D281" s="28"/>
      <c r="E281" s="28"/>
      <c r="F281" s="28"/>
      <c r="G281" s="28"/>
      <c r="H281" s="28"/>
      <c r="I281" s="28"/>
      <c r="J281" s="28"/>
      <c r="K281" s="28"/>
      <c r="L281" s="28"/>
    </row>
    <row r="282" spans="1:12" x14ac:dyDescent="0.25">
      <c r="A282" s="28"/>
      <c r="B282" s="28"/>
      <c r="C282" s="28"/>
      <c r="D282" s="28"/>
      <c r="E282" s="28"/>
      <c r="F282" s="28"/>
      <c r="G282" s="28"/>
      <c r="H282" s="28"/>
      <c r="I282" s="28"/>
      <c r="J282" s="28"/>
      <c r="K282" s="28"/>
      <c r="L282" s="28"/>
    </row>
    <row r="283" spans="1:12" x14ac:dyDescent="0.25">
      <c r="A283" s="28"/>
      <c r="B283" s="28"/>
      <c r="C283" s="28"/>
      <c r="D283" s="28"/>
      <c r="E283" s="28"/>
      <c r="F283" s="28"/>
      <c r="G283" s="28"/>
      <c r="H283" s="28"/>
      <c r="I283" s="28"/>
      <c r="J283" s="28"/>
      <c r="K283" s="28"/>
      <c r="L283" s="28"/>
    </row>
    <row r="284" spans="1:12" x14ac:dyDescent="0.25">
      <c r="A284" s="28"/>
      <c r="B284" s="28"/>
      <c r="C284" s="28"/>
      <c r="D284" s="28"/>
      <c r="E284" s="28"/>
      <c r="F284" s="28"/>
      <c r="G284" s="28"/>
      <c r="H284" s="28"/>
      <c r="I284" s="28"/>
      <c r="J284" s="28"/>
      <c r="K284" s="28"/>
      <c r="L284" s="28"/>
    </row>
    <row r="285" spans="1:12" x14ac:dyDescent="0.25">
      <c r="A285" s="28"/>
      <c r="B285" s="28"/>
      <c r="C285" s="28"/>
      <c r="D285" s="28"/>
      <c r="E285" s="28"/>
      <c r="F285" s="28"/>
      <c r="G285" s="28"/>
      <c r="H285" s="28"/>
      <c r="I285" s="28"/>
      <c r="J285" s="28"/>
      <c r="K285" s="28"/>
      <c r="L285" s="28"/>
    </row>
    <row r="286" spans="1:12" x14ac:dyDescent="0.25">
      <c r="A286" s="28"/>
      <c r="B286" s="28"/>
      <c r="C286" s="28"/>
      <c r="D286" s="28"/>
      <c r="E286" s="28"/>
      <c r="F286" s="28"/>
      <c r="G286" s="28"/>
      <c r="H286" s="28"/>
      <c r="I286" s="28"/>
      <c r="J286" s="28"/>
      <c r="K286" s="28"/>
      <c r="L286" s="28"/>
    </row>
    <row r="287" spans="1:12" x14ac:dyDescent="0.25">
      <c r="A287" s="28"/>
      <c r="B287" s="28"/>
      <c r="C287" s="28"/>
      <c r="D287" s="28"/>
      <c r="E287" s="28"/>
      <c r="F287" s="28"/>
      <c r="G287" s="28"/>
      <c r="H287" s="28"/>
      <c r="I287" s="28"/>
      <c r="J287" s="28"/>
      <c r="K287" s="28"/>
      <c r="L287" s="28"/>
    </row>
    <row r="288" spans="1:12" x14ac:dyDescent="0.25">
      <c r="A288" s="28"/>
      <c r="B288" s="28"/>
      <c r="C288" s="28"/>
      <c r="D288" s="28"/>
      <c r="E288" s="28"/>
      <c r="F288" s="28"/>
      <c r="G288" s="28"/>
      <c r="H288" s="28"/>
      <c r="I288" s="28"/>
      <c r="J288" s="28"/>
      <c r="K288" s="28"/>
      <c r="L288" s="28"/>
    </row>
    <row r="289" spans="1:12" x14ac:dyDescent="0.25">
      <c r="A289" s="28"/>
      <c r="B289" s="28"/>
      <c r="C289" s="28"/>
      <c r="D289" s="28"/>
      <c r="E289" s="28"/>
      <c r="F289" s="28"/>
      <c r="G289" s="28"/>
      <c r="H289" s="28"/>
      <c r="I289" s="28"/>
      <c r="J289" s="28"/>
      <c r="K289" s="28"/>
      <c r="L289" s="28"/>
    </row>
    <row r="290" spans="1:12" x14ac:dyDescent="0.25">
      <c r="A290" s="28"/>
      <c r="B290" s="28"/>
      <c r="C290" s="28"/>
      <c r="D290" s="28"/>
      <c r="E290" s="28"/>
      <c r="F290" s="28"/>
      <c r="G290" s="28"/>
      <c r="H290" s="28"/>
      <c r="I290" s="28"/>
      <c r="J290" s="28"/>
      <c r="K290" s="28"/>
      <c r="L290" s="28"/>
    </row>
    <row r="291" spans="1:12" x14ac:dyDescent="0.25">
      <c r="A291" s="28"/>
      <c r="B291" s="28"/>
      <c r="C291" s="28"/>
      <c r="D291" s="28"/>
      <c r="E291" s="28"/>
      <c r="F291" s="28"/>
      <c r="G291" s="28"/>
      <c r="H291" s="28"/>
      <c r="I291" s="28"/>
      <c r="J291" s="28"/>
      <c r="K291" s="28"/>
      <c r="L291" s="28"/>
    </row>
    <row r="292" spans="1:12" x14ac:dyDescent="0.25">
      <c r="A292" s="28"/>
      <c r="B292" s="28"/>
      <c r="C292" s="28"/>
      <c r="D292" s="28"/>
      <c r="E292" s="28"/>
      <c r="F292" s="28"/>
      <c r="G292" s="28"/>
      <c r="H292" s="28"/>
      <c r="I292" s="28"/>
      <c r="J292" s="28"/>
      <c r="K292" s="28"/>
      <c r="L292" s="28"/>
    </row>
    <row r="293" spans="1:12" x14ac:dyDescent="0.25">
      <c r="A293" s="28"/>
      <c r="B293" s="28"/>
      <c r="C293" s="28"/>
      <c r="D293" s="28"/>
      <c r="E293" s="28"/>
      <c r="F293" s="28"/>
      <c r="G293" s="28"/>
      <c r="H293" s="28"/>
      <c r="I293" s="28"/>
      <c r="J293" s="28"/>
      <c r="K293" s="28"/>
      <c r="L293" s="28"/>
    </row>
    <row r="294" spans="1:12" x14ac:dyDescent="0.25">
      <c r="A294" s="28"/>
      <c r="B294" s="28"/>
      <c r="C294" s="28"/>
      <c r="D294" s="28"/>
      <c r="E294" s="28"/>
      <c r="F294" s="28"/>
      <c r="G294" s="28"/>
      <c r="H294" s="28"/>
      <c r="I294" s="28"/>
      <c r="J294" s="28"/>
      <c r="K294" s="28"/>
      <c r="L294" s="28"/>
    </row>
    <row r="295" spans="1:12" x14ac:dyDescent="0.25">
      <c r="A295" s="28"/>
      <c r="B295" s="28"/>
      <c r="C295" s="28"/>
      <c r="D295" s="28"/>
      <c r="E295" s="28"/>
      <c r="F295" s="28"/>
      <c r="G295" s="28"/>
      <c r="H295" s="28"/>
      <c r="I295" s="28"/>
      <c r="J295" s="28"/>
      <c r="K295" s="28"/>
      <c r="L295" s="28"/>
    </row>
    <row r="296" spans="1:12" x14ac:dyDescent="0.25">
      <c r="A296" s="28"/>
      <c r="B296" s="28"/>
      <c r="C296" s="28"/>
      <c r="D296" s="28"/>
      <c r="E296" s="28"/>
      <c r="F296" s="28"/>
      <c r="G296" s="28"/>
      <c r="H296" s="28"/>
      <c r="I296" s="28"/>
      <c r="J296" s="28"/>
      <c r="K296" s="28"/>
      <c r="L296" s="28"/>
    </row>
    <row r="297" spans="1:12" x14ac:dyDescent="0.25">
      <c r="A297" s="28"/>
      <c r="B297" s="28"/>
      <c r="C297" s="28"/>
      <c r="D297" s="28"/>
      <c r="E297" s="28"/>
      <c r="F297" s="28"/>
      <c r="G297" s="28"/>
      <c r="H297" s="28"/>
      <c r="I297" s="28"/>
      <c r="J297" s="28"/>
      <c r="K297" s="28"/>
      <c r="L297" s="28"/>
    </row>
    <row r="298" spans="1:12" x14ac:dyDescent="0.25">
      <c r="A298" s="28"/>
      <c r="B298" s="28"/>
      <c r="C298" s="28"/>
      <c r="D298" s="28"/>
      <c r="E298" s="28"/>
      <c r="F298" s="28"/>
      <c r="G298" s="28"/>
      <c r="H298" s="28"/>
      <c r="I298" s="28"/>
      <c r="J298" s="28"/>
      <c r="K298" s="28"/>
      <c r="L298" s="28"/>
    </row>
    <row r="299" spans="1:12" x14ac:dyDescent="0.25">
      <c r="A299" s="28"/>
      <c r="B299" s="28"/>
      <c r="C299" s="28"/>
      <c r="D299" s="28"/>
      <c r="E299" s="28"/>
      <c r="F299" s="28"/>
      <c r="G299" s="28"/>
      <c r="H299" s="28"/>
      <c r="I299" s="28"/>
      <c r="J299" s="28"/>
      <c r="K299" s="28"/>
      <c r="L299" s="28"/>
    </row>
    <row r="300" spans="1:12" x14ac:dyDescent="0.25">
      <c r="A300" s="28"/>
      <c r="B300" s="28"/>
      <c r="C300" s="28"/>
      <c r="D300" s="28"/>
      <c r="E300" s="28"/>
      <c r="F300" s="28"/>
      <c r="G300" s="28"/>
      <c r="H300" s="28"/>
      <c r="I300" s="28"/>
      <c r="J300" s="28"/>
      <c r="K300" s="28"/>
      <c r="L300" s="28"/>
    </row>
    <row r="301" spans="1:12" x14ac:dyDescent="0.25">
      <c r="A301" s="28"/>
      <c r="B301" s="28"/>
      <c r="C301" s="28"/>
      <c r="D301" s="28"/>
      <c r="E301" s="28"/>
      <c r="F301" s="28"/>
      <c r="G301" s="28"/>
      <c r="H301" s="28"/>
      <c r="I301" s="28"/>
      <c r="J301" s="28"/>
      <c r="K301" s="28"/>
      <c r="L301" s="28"/>
    </row>
    <row r="302" spans="1:12" x14ac:dyDescent="0.25">
      <c r="A302" s="28"/>
      <c r="B302" s="28"/>
      <c r="C302" s="28"/>
      <c r="D302" s="28"/>
      <c r="E302" s="28"/>
      <c r="F302" s="28"/>
      <c r="G302" s="28"/>
      <c r="H302" s="28"/>
      <c r="I302" s="28"/>
      <c r="J302" s="28"/>
      <c r="K302" s="28"/>
      <c r="L302" s="28"/>
    </row>
    <row r="303" spans="1:12" x14ac:dyDescent="0.25">
      <c r="A303" s="28"/>
      <c r="B303" s="28"/>
      <c r="C303" s="28"/>
      <c r="D303" s="28"/>
      <c r="E303" s="28"/>
      <c r="F303" s="28"/>
      <c r="G303" s="28"/>
      <c r="H303" s="28"/>
      <c r="I303" s="28"/>
      <c r="J303" s="28"/>
      <c r="K303" s="28"/>
      <c r="L303" s="28"/>
    </row>
    <row r="304" spans="1:12" x14ac:dyDescent="0.25">
      <c r="A304" s="28"/>
      <c r="B304" s="28"/>
      <c r="C304" s="28"/>
      <c r="D304" s="28"/>
      <c r="E304" s="28"/>
      <c r="F304" s="28"/>
      <c r="G304" s="28"/>
      <c r="H304" s="28"/>
      <c r="I304" s="28"/>
      <c r="J304" s="28"/>
      <c r="K304" s="28"/>
      <c r="L304" s="28"/>
    </row>
    <row r="305" spans="1:12" x14ac:dyDescent="0.25">
      <c r="A305" s="28"/>
      <c r="B305" s="28"/>
      <c r="C305" s="28"/>
      <c r="D305" s="28"/>
      <c r="E305" s="28"/>
      <c r="F305" s="28"/>
      <c r="G305" s="28"/>
      <c r="H305" s="28"/>
      <c r="I305" s="28"/>
      <c r="J305" s="28"/>
      <c r="K305" s="28"/>
      <c r="L305" s="28"/>
    </row>
    <row r="306" spans="1:12" x14ac:dyDescent="0.25">
      <c r="A306" s="28"/>
      <c r="B306" s="28"/>
      <c r="C306" s="28"/>
      <c r="D306" s="28"/>
      <c r="E306" s="28"/>
      <c r="F306" s="28"/>
      <c r="G306" s="28"/>
      <c r="H306" s="28"/>
      <c r="I306" s="28"/>
      <c r="J306" s="28"/>
      <c r="K306" s="28"/>
      <c r="L306" s="28"/>
    </row>
    <row r="307" spans="1:12" x14ac:dyDescent="0.25">
      <c r="A307" s="28"/>
      <c r="B307" s="28"/>
      <c r="C307" s="28"/>
      <c r="D307" s="28"/>
      <c r="E307" s="28"/>
      <c r="F307" s="28"/>
      <c r="G307" s="28"/>
      <c r="H307" s="28"/>
      <c r="I307" s="28"/>
      <c r="J307" s="28"/>
      <c r="K307" s="28"/>
      <c r="L307" s="28"/>
    </row>
    <row r="308" spans="1:12" x14ac:dyDescent="0.25">
      <c r="A308" s="28"/>
      <c r="B308" s="28"/>
      <c r="C308" s="28"/>
      <c r="D308" s="28"/>
      <c r="E308" s="28"/>
      <c r="F308" s="28"/>
      <c r="G308" s="28"/>
      <c r="H308" s="28"/>
      <c r="I308" s="28"/>
      <c r="J308" s="28"/>
      <c r="K308" s="28"/>
      <c r="L308" s="28"/>
    </row>
    <row r="309" spans="1:12" x14ac:dyDescent="0.25">
      <c r="A309" s="28"/>
      <c r="B309" s="28"/>
      <c r="C309" s="28"/>
      <c r="D309" s="28"/>
      <c r="E309" s="28"/>
      <c r="F309" s="28"/>
      <c r="G309" s="28"/>
      <c r="H309" s="28"/>
      <c r="I309" s="28"/>
      <c r="J309" s="28"/>
      <c r="K309" s="28"/>
      <c r="L309" s="28"/>
    </row>
    <row r="310" spans="1:12" x14ac:dyDescent="0.25">
      <c r="A310" s="28"/>
      <c r="B310" s="28"/>
      <c r="C310" s="28"/>
      <c r="D310" s="28"/>
      <c r="E310" s="28"/>
      <c r="F310" s="28"/>
      <c r="G310" s="28"/>
      <c r="H310" s="28"/>
      <c r="I310" s="28"/>
      <c r="J310" s="28"/>
      <c r="K310" s="28"/>
      <c r="L310" s="28"/>
    </row>
    <row r="311" spans="1:12" x14ac:dyDescent="0.25">
      <c r="A311" s="28"/>
      <c r="B311" s="28"/>
      <c r="C311" s="28"/>
      <c r="D311" s="28"/>
      <c r="E311" s="28"/>
      <c r="F311" s="28"/>
      <c r="G311" s="28"/>
      <c r="H311" s="28"/>
      <c r="I311" s="28"/>
      <c r="J311" s="28"/>
      <c r="K311" s="28"/>
      <c r="L311" s="28"/>
    </row>
    <row r="312" spans="1:12" x14ac:dyDescent="0.25">
      <c r="A312" s="28"/>
      <c r="B312" s="28"/>
      <c r="C312" s="28"/>
      <c r="D312" s="28"/>
      <c r="E312" s="28"/>
      <c r="F312" s="28"/>
      <c r="G312" s="28"/>
      <c r="H312" s="28"/>
      <c r="I312" s="28"/>
      <c r="J312" s="28"/>
      <c r="K312" s="28"/>
      <c r="L312" s="28"/>
    </row>
    <row r="313" spans="1:12" x14ac:dyDescent="0.25">
      <c r="A313" s="28"/>
      <c r="B313" s="28"/>
      <c r="C313" s="28"/>
      <c r="D313" s="28"/>
      <c r="E313" s="28"/>
      <c r="F313" s="28"/>
      <c r="G313" s="28"/>
      <c r="H313" s="28"/>
      <c r="I313" s="28"/>
      <c r="J313" s="28"/>
      <c r="K313" s="28"/>
      <c r="L313" s="28"/>
    </row>
    <row r="314" spans="1:12" x14ac:dyDescent="0.25">
      <c r="A314" s="28"/>
      <c r="B314" s="28"/>
      <c r="C314" s="28"/>
      <c r="D314" s="28"/>
      <c r="E314" s="28"/>
      <c r="F314" s="28"/>
      <c r="G314" s="28"/>
      <c r="H314" s="28"/>
      <c r="I314" s="28"/>
      <c r="J314" s="28"/>
      <c r="K314" s="28"/>
      <c r="L314" s="28"/>
    </row>
    <row r="315" spans="1:12" x14ac:dyDescent="0.25">
      <c r="A315" s="28"/>
      <c r="B315" s="28"/>
      <c r="C315" s="28"/>
      <c r="D315" s="28"/>
      <c r="E315" s="28"/>
      <c r="F315" s="28"/>
      <c r="G315" s="28"/>
      <c r="H315" s="28"/>
      <c r="I315" s="28"/>
      <c r="J315" s="28"/>
      <c r="K315" s="28"/>
      <c r="L315" s="28"/>
    </row>
    <row r="316" spans="1:12" x14ac:dyDescent="0.25">
      <c r="A316" s="28"/>
      <c r="B316" s="28"/>
      <c r="C316" s="28"/>
      <c r="D316" s="28"/>
      <c r="E316" s="28"/>
      <c r="F316" s="28"/>
      <c r="G316" s="28"/>
      <c r="H316" s="28"/>
      <c r="I316" s="28"/>
      <c r="J316" s="28"/>
      <c r="K316" s="28"/>
      <c r="L316" s="28"/>
    </row>
    <row r="317" spans="1:12" x14ac:dyDescent="0.25">
      <c r="A317" s="28"/>
      <c r="B317" s="28"/>
      <c r="C317" s="28"/>
      <c r="D317" s="28"/>
      <c r="E317" s="28"/>
      <c r="F317" s="28"/>
      <c r="G317" s="28"/>
      <c r="H317" s="28"/>
      <c r="I317" s="28"/>
      <c r="J317" s="28"/>
      <c r="K317" s="28"/>
      <c r="L317" s="28"/>
    </row>
    <row r="318" spans="1:12" x14ac:dyDescent="0.25">
      <c r="A318" s="28"/>
      <c r="B318" s="28"/>
      <c r="C318" s="28"/>
      <c r="D318" s="28"/>
      <c r="E318" s="28"/>
      <c r="F318" s="28"/>
      <c r="G318" s="28"/>
      <c r="H318" s="28"/>
      <c r="I318" s="28"/>
      <c r="J318" s="28"/>
      <c r="K318" s="28"/>
      <c r="L318" s="28"/>
    </row>
    <row r="319" spans="1:12" x14ac:dyDescent="0.25">
      <c r="A319" s="28"/>
      <c r="B319" s="28"/>
      <c r="C319" s="28"/>
      <c r="D319" s="28"/>
      <c r="E319" s="28"/>
      <c r="F319" s="28"/>
      <c r="G319" s="28"/>
      <c r="H319" s="28"/>
      <c r="I319" s="28"/>
      <c r="J319" s="28"/>
      <c r="K319" s="28"/>
      <c r="L319" s="28"/>
    </row>
    <row r="320" spans="1:12" x14ac:dyDescent="0.25">
      <c r="A320" s="28"/>
      <c r="B320" s="28"/>
      <c r="C320" s="28"/>
      <c r="D320" s="28"/>
      <c r="E320" s="28"/>
      <c r="F320" s="28"/>
      <c r="G320" s="28"/>
      <c r="H320" s="28"/>
      <c r="I320" s="28"/>
      <c r="J320" s="28"/>
      <c r="K320" s="28"/>
      <c r="L320" s="28"/>
    </row>
    <row r="321" spans="1:12" x14ac:dyDescent="0.25">
      <c r="A321" s="28"/>
      <c r="B321" s="28"/>
      <c r="C321" s="28"/>
      <c r="D321" s="28"/>
      <c r="E321" s="28"/>
      <c r="F321" s="28"/>
      <c r="G321" s="28"/>
      <c r="H321" s="28"/>
      <c r="I321" s="28"/>
      <c r="J321" s="28"/>
      <c r="K321" s="28"/>
      <c r="L321" s="28"/>
    </row>
    <row r="322" spans="1:12" x14ac:dyDescent="0.25">
      <c r="A322" s="28"/>
      <c r="B322" s="28"/>
      <c r="C322" s="28"/>
      <c r="D322" s="28"/>
      <c r="E322" s="28"/>
      <c r="F322" s="28"/>
      <c r="G322" s="28"/>
      <c r="H322" s="28"/>
      <c r="I322" s="28"/>
      <c r="J322" s="28"/>
      <c r="K322" s="28"/>
      <c r="L322" s="28"/>
    </row>
    <row r="323" spans="1:12" x14ac:dyDescent="0.25">
      <c r="A323" s="28"/>
      <c r="B323" s="28"/>
      <c r="C323" s="28"/>
      <c r="D323" s="28"/>
      <c r="E323" s="28"/>
      <c r="F323" s="28"/>
      <c r="G323" s="28"/>
      <c r="H323" s="28"/>
      <c r="I323" s="28"/>
      <c r="J323" s="28"/>
      <c r="K323" s="28"/>
      <c r="L323" s="28"/>
    </row>
    <row r="324" spans="1:12" x14ac:dyDescent="0.25">
      <c r="A324" s="28"/>
      <c r="B324" s="28"/>
      <c r="C324" s="28"/>
      <c r="D324" s="28"/>
      <c r="E324" s="28"/>
      <c r="F324" s="28"/>
      <c r="G324" s="28"/>
      <c r="H324" s="28"/>
      <c r="I324" s="28"/>
      <c r="J324" s="28"/>
      <c r="K324" s="28"/>
      <c r="L324" s="28"/>
    </row>
    <row r="325" spans="1:12" x14ac:dyDescent="0.25">
      <c r="A325" s="28"/>
      <c r="B325" s="28"/>
      <c r="C325" s="28"/>
      <c r="D325" s="28"/>
      <c r="E325" s="28"/>
      <c r="F325" s="28"/>
      <c r="G325" s="28"/>
      <c r="H325" s="28"/>
      <c r="I325" s="28"/>
      <c r="J325" s="28"/>
      <c r="K325" s="28"/>
      <c r="L325" s="28"/>
    </row>
    <row r="326" spans="1:12" x14ac:dyDescent="0.25">
      <c r="A326" s="28"/>
      <c r="B326" s="28"/>
      <c r="C326" s="28"/>
      <c r="D326" s="28"/>
      <c r="E326" s="28"/>
      <c r="F326" s="28"/>
      <c r="G326" s="28"/>
      <c r="H326" s="28"/>
      <c r="I326" s="28"/>
      <c r="J326" s="28"/>
      <c r="K326" s="28"/>
      <c r="L326" s="28"/>
    </row>
    <row r="327" spans="1:12" x14ac:dyDescent="0.25">
      <c r="A327" s="28"/>
      <c r="B327" s="28"/>
      <c r="C327" s="28"/>
      <c r="D327" s="28"/>
      <c r="E327" s="28"/>
      <c r="F327" s="28"/>
      <c r="G327" s="28"/>
      <c r="H327" s="28"/>
      <c r="I327" s="28"/>
      <c r="J327" s="28"/>
      <c r="K327" s="28"/>
      <c r="L327" s="28"/>
    </row>
    <row r="328" spans="1:12" x14ac:dyDescent="0.25">
      <c r="A328" s="28"/>
      <c r="B328" s="28"/>
      <c r="C328" s="28"/>
      <c r="D328" s="28"/>
      <c r="E328" s="28"/>
      <c r="F328" s="28"/>
      <c r="G328" s="28"/>
      <c r="H328" s="28"/>
      <c r="I328" s="28"/>
      <c r="J328" s="28"/>
      <c r="K328" s="28"/>
      <c r="L328" s="28"/>
    </row>
    <row r="329" spans="1:12" x14ac:dyDescent="0.25">
      <c r="A329" s="28"/>
      <c r="B329" s="28"/>
      <c r="C329" s="28"/>
      <c r="D329" s="28"/>
      <c r="E329" s="28"/>
      <c r="F329" s="28"/>
      <c r="G329" s="28"/>
      <c r="H329" s="28"/>
      <c r="I329" s="28"/>
      <c r="J329" s="28"/>
      <c r="K329" s="28"/>
      <c r="L329" s="28"/>
    </row>
    <row r="330" spans="1:12" x14ac:dyDescent="0.25">
      <c r="A330" s="28"/>
      <c r="B330" s="28"/>
      <c r="C330" s="28"/>
      <c r="D330" s="28"/>
      <c r="E330" s="28"/>
      <c r="F330" s="28"/>
      <c r="G330" s="28"/>
      <c r="H330" s="28"/>
      <c r="I330" s="28"/>
      <c r="J330" s="28"/>
      <c r="K330" s="28"/>
      <c r="L330" s="28"/>
    </row>
    <row r="331" spans="1:12" x14ac:dyDescent="0.25">
      <c r="A331" s="28"/>
      <c r="B331" s="28"/>
      <c r="C331" s="28"/>
      <c r="D331" s="28"/>
      <c r="E331" s="28"/>
      <c r="F331" s="28"/>
      <c r="G331" s="28"/>
      <c r="H331" s="28"/>
      <c r="I331" s="28"/>
      <c r="J331" s="28"/>
      <c r="K331" s="28"/>
      <c r="L331" s="28"/>
    </row>
    <row r="332" spans="1:12" x14ac:dyDescent="0.25">
      <c r="A332" s="28"/>
      <c r="B332" s="28"/>
      <c r="C332" s="28"/>
      <c r="D332" s="28"/>
      <c r="E332" s="28"/>
      <c r="F332" s="28"/>
      <c r="G332" s="28"/>
      <c r="H332" s="28"/>
      <c r="I332" s="28"/>
      <c r="J332" s="28"/>
      <c r="K332" s="28"/>
      <c r="L332" s="28"/>
    </row>
    <row r="333" spans="1:12" x14ac:dyDescent="0.25">
      <c r="A333" s="28"/>
      <c r="B333" s="28"/>
      <c r="C333" s="28"/>
      <c r="D333" s="28"/>
      <c r="E333" s="28"/>
      <c r="F333" s="28"/>
      <c r="G333" s="28"/>
      <c r="H333" s="28"/>
      <c r="I333" s="28"/>
      <c r="J333" s="28"/>
      <c r="K333" s="28"/>
      <c r="L333" s="28"/>
    </row>
    <row r="334" spans="1:12" x14ac:dyDescent="0.25">
      <c r="A334" s="28"/>
      <c r="B334" s="28"/>
      <c r="C334" s="28"/>
      <c r="D334" s="28"/>
      <c r="E334" s="28"/>
      <c r="F334" s="28"/>
      <c r="G334" s="28"/>
      <c r="H334" s="28"/>
      <c r="I334" s="28"/>
      <c r="J334" s="28"/>
      <c r="K334" s="28"/>
      <c r="L334" s="28"/>
    </row>
    <row r="335" spans="1:12" x14ac:dyDescent="0.25">
      <c r="A335" s="28"/>
      <c r="B335" s="28"/>
      <c r="C335" s="28"/>
      <c r="D335" s="28"/>
      <c r="E335" s="28"/>
      <c r="F335" s="28"/>
      <c r="G335" s="28"/>
      <c r="H335" s="28"/>
      <c r="I335" s="28"/>
      <c r="J335" s="28"/>
      <c r="K335" s="28"/>
      <c r="L335" s="28"/>
    </row>
    <row r="336" spans="1:12" x14ac:dyDescent="0.25">
      <c r="A336" s="28"/>
      <c r="B336" s="28"/>
      <c r="C336" s="28"/>
      <c r="D336" s="28"/>
      <c r="E336" s="28"/>
      <c r="F336" s="28"/>
      <c r="G336" s="28"/>
      <c r="H336" s="28"/>
      <c r="I336" s="28"/>
      <c r="J336" s="28"/>
      <c r="K336" s="28"/>
      <c r="L336" s="28"/>
    </row>
    <row r="337" spans="1:12" x14ac:dyDescent="0.25">
      <c r="A337" s="28"/>
      <c r="B337" s="28"/>
      <c r="C337" s="28"/>
      <c r="D337" s="28"/>
      <c r="E337" s="28"/>
      <c r="F337" s="28"/>
      <c r="G337" s="28"/>
      <c r="H337" s="28"/>
      <c r="I337" s="28"/>
      <c r="J337" s="28"/>
      <c r="K337" s="28"/>
      <c r="L337" s="28"/>
    </row>
    <row r="338" spans="1:12" x14ac:dyDescent="0.25">
      <c r="A338" s="28"/>
      <c r="B338" s="28"/>
      <c r="C338" s="28"/>
      <c r="D338" s="28"/>
      <c r="E338" s="28"/>
      <c r="F338" s="28"/>
      <c r="G338" s="28"/>
      <c r="H338" s="28"/>
      <c r="I338" s="28"/>
      <c r="J338" s="28"/>
      <c r="K338" s="28"/>
      <c r="L338" s="28"/>
    </row>
    <row r="339" spans="1:12" x14ac:dyDescent="0.25">
      <c r="A339" s="28"/>
      <c r="B339" s="28"/>
      <c r="C339" s="28"/>
      <c r="D339" s="28"/>
      <c r="E339" s="28"/>
      <c r="F339" s="28"/>
      <c r="G339" s="28"/>
      <c r="H339" s="28"/>
      <c r="I339" s="28"/>
      <c r="J339" s="28"/>
      <c r="K339" s="28"/>
      <c r="L339" s="28"/>
    </row>
    <row r="340" spans="1:12" x14ac:dyDescent="0.25">
      <c r="A340" s="28"/>
      <c r="B340" s="28"/>
      <c r="C340" s="28"/>
      <c r="D340" s="28"/>
      <c r="E340" s="28"/>
      <c r="F340" s="28"/>
      <c r="G340" s="28"/>
      <c r="H340" s="28"/>
      <c r="I340" s="28"/>
      <c r="J340" s="28"/>
      <c r="K340" s="28"/>
      <c r="L340" s="28"/>
    </row>
    <row r="341" spans="1:12" x14ac:dyDescent="0.25">
      <c r="A341" s="28"/>
      <c r="B341" s="28"/>
      <c r="C341" s="28"/>
      <c r="D341" s="28"/>
      <c r="E341" s="28"/>
      <c r="F341" s="28"/>
      <c r="G341" s="28"/>
      <c r="H341" s="28"/>
      <c r="I341" s="28"/>
      <c r="J341" s="28"/>
      <c r="K341" s="28"/>
      <c r="L341" s="28"/>
    </row>
    <row r="342" spans="1:12" x14ac:dyDescent="0.25">
      <c r="A342" s="28"/>
      <c r="B342" s="28"/>
      <c r="C342" s="28"/>
      <c r="D342" s="28"/>
      <c r="E342" s="28"/>
      <c r="F342" s="28"/>
      <c r="G342" s="28"/>
      <c r="H342" s="28"/>
      <c r="I342" s="28"/>
      <c r="J342" s="28"/>
      <c r="K342" s="28"/>
      <c r="L342" s="28"/>
    </row>
    <row r="343" spans="1:12" x14ac:dyDescent="0.25">
      <c r="A343" s="28"/>
      <c r="B343" s="28"/>
      <c r="C343" s="28"/>
      <c r="D343" s="28"/>
      <c r="E343" s="28"/>
      <c r="F343" s="28"/>
      <c r="G343" s="28"/>
      <c r="H343" s="28"/>
      <c r="I343" s="28"/>
      <c r="J343" s="28"/>
      <c r="K343" s="28"/>
      <c r="L343" s="28"/>
    </row>
    <row r="344" spans="1:12" x14ac:dyDescent="0.25">
      <c r="A344" s="28"/>
      <c r="B344" s="28"/>
      <c r="C344" s="28"/>
      <c r="D344" s="28"/>
      <c r="E344" s="28"/>
      <c r="F344" s="28"/>
      <c r="G344" s="28"/>
      <c r="H344" s="28"/>
      <c r="I344" s="28"/>
      <c r="J344" s="28"/>
      <c r="K344" s="28"/>
      <c r="L344" s="28"/>
    </row>
    <row r="345" spans="1:12" x14ac:dyDescent="0.25">
      <c r="A345" s="28"/>
      <c r="B345" s="28"/>
      <c r="C345" s="28"/>
      <c r="D345" s="28"/>
      <c r="E345" s="28"/>
      <c r="F345" s="28"/>
      <c r="G345" s="28"/>
      <c r="H345" s="28"/>
      <c r="I345" s="28"/>
      <c r="J345" s="28"/>
      <c r="K345" s="28"/>
      <c r="L345" s="28"/>
    </row>
    <row r="346" spans="1:12" x14ac:dyDescent="0.25">
      <c r="A346" s="28"/>
      <c r="B346" s="28"/>
      <c r="C346" s="28"/>
      <c r="D346" s="28"/>
      <c r="E346" s="28"/>
      <c r="F346" s="28"/>
      <c r="G346" s="28"/>
      <c r="H346" s="28"/>
      <c r="I346" s="28"/>
      <c r="J346" s="28"/>
      <c r="K346" s="28"/>
      <c r="L346" s="28"/>
    </row>
    <row r="347" spans="1:12" x14ac:dyDescent="0.25">
      <c r="A347" s="28"/>
      <c r="B347" s="28"/>
      <c r="C347" s="28"/>
      <c r="D347" s="28"/>
      <c r="E347" s="28"/>
      <c r="F347" s="28"/>
      <c r="G347" s="28"/>
      <c r="H347" s="28"/>
      <c r="I347" s="28"/>
      <c r="J347" s="28"/>
      <c r="K347" s="28"/>
      <c r="L347" s="28"/>
    </row>
    <row r="348" spans="1:12" x14ac:dyDescent="0.25">
      <c r="A348" s="28"/>
      <c r="B348" s="28"/>
      <c r="C348" s="28"/>
      <c r="D348" s="28"/>
      <c r="E348" s="28"/>
      <c r="F348" s="28"/>
      <c r="G348" s="28"/>
      <c r="H348" s="28"/>
      <c r="I348" s="28"/>
      <c r="J348" s="28"/>
      <c r="K348" s="28"/>
      <c r="L348" s="28"/>
    </row>
    <row r="349" spans="1:12" x14ac:dyDescent="0.25">
      <c r="A349" s="28"/>
      <c r="B349" s="28"/>
      <c r="C349" s="28"/>
      <c r="D349" s="28"/>
      <c r="E349" s="28"/>
      <c r="F349" s="28"/>
      <c r="G349" s="28"/>
      <c r="H349" s="28"/>
      <c r="I349" s="28"/>
      <c r="J349" s="28"/>
      <c r="K349" s="28"/>
      <c r="L349" s="28"/>
    </row>
    <row r="350" spans="1:12" x14ac:dyDescent="0.25">
      <c r="A350" s="28"/>
      <c r="B350" s="28"/>
      <c r="C350" s="28"/>
      <c r="D350" s="28"/>
      <c r="E350" s="28"/>
      <c r="F350" s="28"/>
      <c r="G350" s="28"/>
      <c r="H350" s="28"/>
      <c r="I350" s="28"/>
      <c r="J350" s="28"/>
      <c r="K350" s="28"/>
      <c r="L350" s="28"/>
    </row>
    <row r="351" spans="1:12" x14ac:dyDescent="0.25">
      <c r="A351" s="28"/>
      <c r="B351" s="28"/>
      <c r="C351" s="28"/>
      <c r="D351" s="28"/>
      <c r="E351" s="28"/>
      <c r="F351" s="28"/>
      <c r="G351" s="28"/>
      <c r="H351" s="28"/>
      <c r="I351" s="28"/>
      <c r="J351" s="28"/>
      <c r="K351" s="28"/>
      <c r="L351" s="28"/>
    </row>
    <row r="352" spans="1:12" x14ac:dyDescent="0.25">
      <c r="A352" s="28"/>
      <c r="B352" s="28"/>
      <c r="C352" s="28"/>
      <c r="D352" s="28"/>
      <c r="E352" s="28"/>
      <c r="F352" s="28"/>
      <c r="G352" s="28"/>
      <c r="H352" s="28"/>
      <c r="I352" s="28"/>
      <c r="J352" s="28"/>
      <c r="K352" s="28"/>
      <c r="L352" s="28"/>
    </row>
    <row r="353" spans="1:12" x14ac:dyDescent="0.25">
      <c r="A353" s="28"/>
      <c r="B353" s="28"/>
      <c r="C353" s="28"/>
      <c r="D353" s="28"/>
      <c r="E353" s="28"/>
      <c r="F353" s="28"/>
      <c r="G353" s="28"/>
      <c r="H353" s="28"/>
      <c r="I353" s="28"/>
      <c r="J353" s="28"/>
      <c r="K353" s="28"/>
      <c r="L353" s="28"/>
    </row>
    <row r="354" spans="1:12" x14ac:dyDescent="0.25">
      <c r="A354" s="28"/>
      <c r="B354" s="28"/>
      <c r="C354" s="28"/>
      <c r="D354" s="28"/>
      <c r="E354" s="28"/>
      <c r="F354" s="28"/>
      <c r="G354" s="28"/>
      <c r="H354" s="28"/>
      <c r="I354" s="28"/>
      <c r="J354" s="28"/>
      <c r="K354" s="28"/>
      <c r="L354" s="28"/>
    </row>
    <row r="355" spans="1:12" x14ac:dyDescent="0.25">
      <c r="A355" s="28"/>
      <c r="B355" s="28"/>
      <c r="C355" s="28"/>
      <c r="D355" s="28"/>
      <c r="E355" s="28"/>
      <c r="F355" s="28"/>
      <c r="G355" s="28"/>
      <c r="H355" s="28"/>
      <c r="I355" s="28"/>
      <c r="J355" s="28"/>
      <c r="K355" s="28"/>
      <c r="L355" s="28"/>
    </row>
    <row r="356" spans="1:12" x14ac:dyDescent="0.25">
      <c r="A356" s="28"/>
      <c r="B356" s="28"/>
      <c r="C356" s="28"/>
      <c r="D356" s="28"/>
      <c r="E356" s="28"/>
      <c r="F356" s="28"/>
      <c r="G356" s="28"/>
      <c r="H356" s="28"/>
      <c r="I356" s="28"/>
      <c r="J356" s="28"/>
      <c r="K356" s="28"/>
      <c r="L356" s="28"/>
    </row>
    <row r="357" spans="1:12" x14ac:dyDescent="0.25">
      <c r="A357" s="28"/>
      <c r="B357" s="28"/>
      <c r="C357" s="28"/>
      <c r="D357" s="28"/>
      <c r="E357" s="28"/>
      <c r="F357" s="28"/>
      <c r="G357" s="28"/>
      <c r="H357" s="28"/>
      <c r="I357" s="28"/>
      <c r="J357" s="28"/>
      <c r="K357" s="28"/>
      <c r="L357" s="28"/>
    </row>
    <row r="358" spans="1:12" x14ac:dyDescent="0.25">
      <c r="A358" s="28"/>
      <c r="B358" s="28"/>
      <c r="C358" s="28"/>
      <c r="D358" s="28"/>
      <c r="E358" s="28"/>
      <c r="F358" s="28"/>
      <c r="G358" s="28"/>
      <c r="H358" s="28"/>
      <c r="I358" s="28"/>
      <c r="J358" s="28"/>
      <c r="K358" s="28"/>
      <c r="L358" s="28"/>
    </row>
    <row r="359" spans="1:12" x14ac:dyDescent="0.25">
      <c r="A359" s="28"/>
      <c r="B359" s="28"/>
      <c r="C359" s="28"/>
      <c r="D359" s="28"/>
      <c r="E359" s="28"/>
      <c r="F359" s="28"/>
      <c r="G359" s="28"/>
      <c r="H359" s="28"/>
      <c r="I359" s="28"/>
      <c r="J359" s="28"/>
      <c r="K359" s="28"/>
      <c r="L359" s="28"/>
    </row>
    <row r="360" spans="1:12" x14ac:dyDescent="0.25">
      <c r="A360" s="28"/>
      <c r="B360" s="28"/>
      <c r="C360" s="28"/>
      <c r="D360" s="28"/>
      <c r="E360" s="28"/>
      <c r="F360" s="28"/>
      <c r="G360" s="28"/>
      <c r="H360" s="28"/>
      <c r="I360" s="28"/>
      <c r="J360" s="28"/>
      <c r="K360" s="28"/>
      <c r="L360" s="28"/>
    </row>
    <row r="361" spans="1:12" x14ac:dyDescent="0.25">
      <c r="A361" s="28"/>
      <c r="B361" s="28"/>
      <c r="C361" s="28"/>
      <c r="D361" s="28"/>
      <c r="E361" s="28"/>
      <c r="F361" s="28"/>
      <c r="G361" s="28"/>
      <c r="H361" s="28"/>
      <c r="I361" s="28"/>
      <c r="J361" s="28"/>
      <c r="K361" s="28"/>
      <c r="L361" s="28"/>
    </row>
    <row r="362" spans="1:12" x14ac:dyDescent="0.25">
      <c r="A362" s="28"/>
      <c r="B362" s="28"/>
      <c r="C362" s="28"/>
      <c r="D362" s="28"/>
      <c r="E362" s="28"/>
      <c r="F362" s="28"/>
      <c r="G362" s="28"/>
      <c r="H362" s="28"/>
      <c r="I362" s="28"/>
      <c r="J362" s="28"/>
      <c r="K362" s="28"/>
      <c r="L362" s="28"/>
    </row>
    <row r="363" spans="1:12" x14ac:dyDescent="0.25">
      <c r="A363" s="28"/>
      <c r="B363" s="28"/>
      <c r="C363" s="28"/>
      <c r="D363" s="28"/>
      <c r="E363" s="28"/>
      <c r="F363" s="28"/>
      <c r="G363" s="28"/>
      <c r="H363" s="28"/>
      <c r="I363" s="28"/>
      <c r="J363" s="28"/>
      <c r="K363" s="28"/>
      <c r="L363" s="28"/>
    </row>
    <row r="364" spans="1:12" x14ac:dyDescent="0.25">
      <c r="A364" s="28"/>
      <c r="B364" s="28"/>
      <c r="C364" s="28"/>
      <c r="D364" s="28"/>
      <c r="E364" s="28"/>
      <c r="F364" s="28"/>
      <c r="G364" s="28"/>
      <c r="H364" s="28"/>
      <c r="I364" s="28"/>
      <c r="J364" s="28"/>
      <c r="K364" s="28"/>
      <c r="L364" s="28"/>
    </row>
    <row r="365" spans="1:12" x14ac:dyDescent="0.25">
      <c r="A365" s="28"/>
      <c r="B365" s="28"/>
      <c r="C365" s="28"/>
      <c r="D365" s="28"/>
      <c r="E365" s="28"/>
      <c r="F365" s="28"/>
      <c r="G365" s="28"/>
      <c r="H365" s="28"/>
      <c r="I365" s="28"/>
      <c r="J365" s="28"/>
      <c r="K365" s="28"/>
      <c r="L365" s="28"/>
    </row>
    <row r="366" spans="1:12" x14ac:dyDescent="0.25">
      <c r="A366" s="28"/>
      <c r="B366" s="28"/>
      <c r="C366" s="28"/>
      <c r="D366" s="28"/>
      <c r="E366" s="28"/>
      <c r="F366" s="28"/>
      <c r="G366" s="28"/>
      <c r="H366" s="28"/>
      <c r="I366" s="28"/>
      <c r="J366" s="28"/>
      <c r="K366" s="28"/>
      <c r="L366" s="28"/>
    </row>
    <row r="367" spans="1:12" x14ac:dyDescent="0.25">
      <c r="A367" s="28"/>
      <c r="B367" s="28"/>
      <c r="C367" s="28"/>
      <c r="D367" s="28"/>
      <c r="E367" s="28"/>
      <c r="F367" s="28"/>
      <c r="G367" s="28"/>
      <c r="H367" s="28"/>
      <c r="I367" s="28"/>
      <c r="J367" s="28"/>
      <c r="K367" s="28"/>
      <c r="L367" s="28"/>
    </row>
    <row r="368" spans="1:12" x14ac:dyDescent="0.25">
      <c r="A368" s="28"/>
      <c r="B368" s="28"/>
      <c r="C368" s="28"/>
      <c r="D368" s="28"/>
      <c r="E368" s="28"/>
      <c r="F368" s="28"/>
      <c r="G368" s="28"/>
      <c r="H368" s="28"/>
      <c r="I368" s="28"/>
      <c r="J368" s="28"/>
      <c r="K368" s="28"/>
      <c r="L368" s="28"/>
    </row>
    <row r="369" spans="1:12" x14ac:dyDescent="0.25">
      <c r="A369" s="28"/>
      <c r="B369" s="28"/>
      <c r="C369" s="28"/>
      <c r="D369" s="28"/>
      <c r="E369" s="28"/>
      <c r="F369" s="28"/>
      <c r="G369" s="28"/>
      <c r="H369" s="28"/>
      <c r="I369" s="28"/>
      <c r="J369" s="28"/>
      <c r="K369" s="28"/>
      <c r="L369" s="28"/>
    </row>
    <row r="370" spans="1:12" x14ac:dyDescent="0.25">
      <c r="A370" s="28"/>
      <c r="B370" s="28"/>
      <c r="C370" s="28"/>
      <c r="D370" s="28"/>
      <c r="E370" s="28"/>
      <c r="F370" s="28"/>
      <c r="G370" s="28"/>
      <c r="H370" s="28"/>
      <c r="I370" s="28"/>
      <c r="J370" s="28"/>
      <c r="K370" s="28"/>
      <c r="L370" s="28"/>
    </row>
    <row r="371" spans="1:12" x14ac:dyDescent="0.25">
      <c r="A371" s="28"/>
      <c r="B371" s="28"/>
      <c r="C371" s="28"/>
      <c r="D371" s="28"/>
      <c r="E371" s="28"/>
      <c r="F371" s="28"/>
      <c r="G371" s="28"/>
      <c r="H371" s="28"/>
      <c r="I371" s="28"/>
      <c r="J371" s="28"/>
      <c r="K371" s="28"/>
      <c r="L371" s="28"/>
    </row>
    <row r="372" spans="1:12" x14ac:dyDescent="0.25">
      <c r="A372" s="28"/>
      <c r="B372" s="28"/>
      <c r="C372" s="28"/>
      <c r="D372" s="28"/>
      <c r="E372" s="28"/>
      <c r="F372" s="28"/>
      <c r="G372" s="28"/>
      <c r="H372" s="28"/>
      <c r="I372" s="28"/>
      <c r="J372" s="28"/>
      <c r="K372" s="28"/>
      <c r="L372" s="28"/>
    </row>
    <row r="373" spans="1:12" x14ac:dyDescent="0.25">
      <c r="A373" s="28"/>
      <c r="B373" s="28"/>
      <c r="C373" s="28"/>
      <c r="D373" s="28"/>
      <c r="E373" s="28"/>
      <c r="F373" s="28"/>
      <c r="G373" s="28"/>
      <c r="H373" s="28"/>
      <c r="I373" s="28"/>
      <c r="J373" s="28"/>
      <c r="K373" s="28"/>
      <c r="L373" s="28"/>
    </row>
    <row r="374" spans="1:12" x14ac:dyDescent="0.25">
      <c r="A374" s="28"/>
      <c r="B374" s="28"/>
      <c r="C374" s="28"/>
      <c r="D374" s="28"/>
      <c r="E374" s="28"/>
      <c r="F374" s="28"/>
      <c r="G374" s="28"/>
      <c r="H374" s="28"/>
      <c r="I374" s="28"/>
      <c r="J374" s="28"/>
      <c r="K374" s="28"/>
      <c r="L374" s="28"/>
    </row>
    <row r="375" spans="1:12" x14ac:dyDescent="0.25">
      <c r="A375" s="28"/>
      <c r="B375" s="28"/>
      <c r="C375" s="28"/>
      <c r="D375" s="28"/>
      <c r="E375" s="28"/>
      <c r="F375" s="28"/>
      <c r="G375" s="28"/>
      <c r="H375" s="28"/>
      <c r="I375" s="28"/>
      <c r="J375" s="28"/>
      <c r="K375" s="28"/>
      <c r="L375" s="28"/>
    </row>
    <row r="376" spans="1:12" x14ac:dyDescent="0.25">
      <c r="A376" s="28"/>
      <c r="B376" s="28"/>
      <c r="C376" s="28"/>
      <c r="D376" s="28"/>
      <c r="E376" s="28"/>
      <c r="F376" s="28"/>
      <c r="G376" s="28"/>
      <c r="H376" s="28"/>
      <c r="I376" s="28"/>
      <c r="J376" s="28"/>
      <c r="K376" s="28"/>
      <c r="L376" s="28"/>
    </row>
    <row r="377" spans="1:12" x14ac:dyDescent="0.25">
      <c r="A377" s="28"/>
      <c r="B377" s="28"/>
      <c r="C377" s="28"/>
      <c r="D377" s="28"/>
      <c r="E377" s="28"/>
      <c r="F377" s="28"/>
      <c r="G377" s="28"/>
      <c r="H377" s="28"/>
      <c r="I377" s="28"/>
      <c r="J377" s="28"/>
      <c r="K377" s="28"/>
      <c r="L377" s="28"/>
    </row>
    <row r="378" spans="1:12" x14ac:dyDescent="0.25">
      <c r="A378" s="28"/>
      <c r="B378" s="28"/>
      <c r="C378" s="28"/>
      <c r="D378" s="28"/>
      <c r="E378" s="28"/>
      <c r="F378" s="28"/>
      <c r="G378" s="28"/>
      <c r="H378" s="28"/>
      <c r="I378" s="28"/>
      <c r="J378" s="28"/>
      <c r="K378" s="28"/>
      <c r="L378" s="28"/>
    </row>
    <row r="379" spans="1:12" x14ac:dyDescent="0.25">
      <c r="A379" s="28"/>
      <c r="B379" s="28"/>
      <c r="C379" s="28"/>
      <c r="D379" s="28"/>
      <c r="E379" s="28"/>
      <c r="F379" s="28"/>
      <c r="G379" s="28"/>
      <c r="H379" s="28"/>
      <c r="I379" s="28"/>
      <c r="J379" s="28"/>
      <c r="K379" s="28"/>
      <c r="L379" s="28"/>
    </row>
    <row r="380" spans="1:12" x14ac:dyDescent="0.25">
      <c r="A380" s="28"/>
      <c r="B380" s="28"/>
      <c r="C380" s="28"/>
      <c r="D380" s="28"/>
      <c r="E380" s="28"/>
      <c r="F380" s="28"/>
      <c r="G380" s="28"/>
      <c r="H380" s="28"/>
      <c r="I380" s="28"/>
      <c r="J380" s="28"/>
      <c r="K380" s="28"/>
      <c r="L380" s="28"/>
    </row>
    <row r="381" spans="1:12" x14ac:dyDescent="0.25">
      <c r="A381" s="28"/>
      <c r="B381" s="28"/>
      <c r="C381" s="28"/>
      <c r="D381" s="28"/>
      <c r="E381" s="28"/>
      <c r="F381" s="28"/>
      <c r="G381" s="28"/>
      <c r="H381" s="28"/>
      <c r="I381" s="28"/>
      <c r="J381" s="28"/>
      <c r="K381" s="28"/>
      <c r="L381" s="28"/>
    </row>
    <row r="382" spans="1:12" x14ac:dyDescent="0.25">
      <c r="A382" s="28"/>
      <c r="B382" s="28"/>
      <c r="C382" s="28"/>
      <c r="D382" s="28"/>
      <c r="E382" s="28"/>
      <c r="F382" s="28"/>
      <c r="G382" s="28"/>
      <c r="H382" s="28"/>
      <c r="I382" s="28"/>
      <c r="J382" s="28"/>
      <c r="K382" s="28"/>
      <c r="L382" s="28"/>
    </row>
    <row r="383" spans="1:12" x14ac:dyDescent="0.25">
      <c r="A383" s="28"/>
      <c r="B383" s="28"/>
      <c r="C383" s="28"/>
      <c r="D383" s="28"/>
      <c r="E383" s="28"/>
      <c r="F383" s="28"/>
      <c r="G383" s="28"/>
      <c r="H383" s="28"/>
      <c r="I383" s="28"/>
      <c r="J383" s="28"/>
      <c r="K383" s="28"/>
      <c r="L383" s="28"/>
    </row>
    <row r="384" spans="1:12" x14ac:dyDescent="0.25">
      <c r="A384" s="28"/>
      <c r="B384" s="28"/>
      <c r="C384" s="28"/>
      <c r="D384" s="28"/>
      <c r="E384" s="28"/>
      <c r="F384" s="28"/>
      <c r="G384" s="28"/>
      <c r="H384" s="28"/>
      <c r="I384" s="28"/>
      <c r="J384" s="28"/>
      <c r="K384" s="28"/>
      <c r="L384" s="28"/>
    </row>
    <row r="385" spans="1:12" x14ac:dyDescent="0.25">
      <c r="A385" s="28"/>
      <c r="B385" s="28"/>
      <c r="C385" s="28"/>
      <c r="D385" s="28"/>
      <c r="E385" s="28"/>
      <c r="F385" s="28"/>
      <c r="G385" s="28"/>
      <c r="H385" s="28"/>
      <c r="I385" s="28"/>
      <c r="J385" s="28"/>
      <c r="K385" s="28"/>
      <c r="L385" s="28"/>
    </row>
    <row r="386" spans="1:12" x14ac:dyDescent="0.25">
      <c r="A386" s="28"/>
      <c r="B386" s="28"/>
      <c r="C386" s="28"/>
      <c r="D386" s="28"/>
      <c r="E386" s="28"/>
      <c r="F386" s="28"/>
      <c r="G386" s="28"/>
      <c r="H386" s="28"/>
      <c r="I386" s="28"/>
      <c r="J386" s="28"/>
      <c r="K386" s="28"/>
      <c r="L386" s="28"/>
    </row>
    <row r="387" spans="1:12" x14ac:dyDescent="0.25">
      <c r="A387" s="28"/>
      <c r="B387" s="28"/>
      <c r="C387" s="28"/>
      <c r="D387" s="28"/>
      <c r="E387" s="28"/>
      <c r="F387" s="28"/>
      <c r="G387" s="28"/>
      <c r="H387" s="28"/>
      <c r="I387" s="28"/>
      <c r="J387" s="28"/>
      <c r="K387" s="28"/>
      <c r="L387" s="28"/>
    </row>
    <row r="388" spans="1:12" x14ac:dyDescent="0.25">
      <c r="A388" s="28"/>
      <c r="B388" s="28"/>
      <c r="C388" s="28"/>
      <c r="D388" s="28"/>
      <c r="E388" s="28"/>
      <c r="F388" s="28"/>
      <c r="G388" s="28"/>
      <c r="H388" s="28"/>
      <c r="I388" s="28"/>
      <c r="J388" s="28"/>
      <c r="K388" s="28"/>
      <c r="L388" s="28"/>
    </row>
    <row r="389" spans="1:12" x14ac:dyDescent="0.25">
      <c r="A389" s="28"/>
      <c r="B389" s="28"/>
      <c r="C389" s="28"/>
      <c r="D389" s="28"/>
      <c r="E389" s="28"/>
      <c r="F389" s="28"/>
      <c r="G389" s="28"/>
      <c r="H389" s="28"/>
      <c r="I389" s="28"/>
      <c r="J389" s="28"/>
      <c r="K389" s="28"/>
      <c r="L389" s="28"/>
    </row>
    <row r="390" spans="1:12" x14ac:dyDescent="0.25">
      <c r="A390" s="28"/>
      <c r="B390" s="28"/>
      <c r="C390" s="28"/>
      <c r="D390" s="28"/>
      <c r="E390" s="28"/>
      <c r="F390" s="28"/>
      <c r="G390" s="28"/>
      <c r="H390" s="28"/>
      <c r="I390" s="28"/>
      <c r="J390" s="28"/>
      <c r="K390" s="28"/>
      <c r="L390" s="28"/>
    </row>
    <row r="391" spans="1:12" x14ac:dyDescent="0.25">
      <c r="A391" s="28"/>
      <c r="B391" s="28"/>
      <c r="C391" s="28"/>
      <c r="D391" s="28"/>
      <c r="E391" s="28"/>
      <c r="F391" s="28"/>
      <c r="G391" s="28"/>
      <c r="H391" s="28"/>
      <c r="I391" s="28"/>
      <c r="J391" s="28"/>
      <c r="K391" s="28"/>
      <c r="L391" s="28"/>
    </row>
    <row r="392" spans="1:12" x14ac:dyDescent="0.25">
      <c r="A392" s="28"/>
      <c r="B392" s="28"/>
      <c r="C392" s="28"/>
      <c r="D392" s="28"/>
      <c r="E392" s="28"/>
      <c r="F392" s="28"/>
      <c r="G392" s="28"/>
      <c r="H392" s="28"/>
      <c r="I392" s="28"/>
      <c r="J392" s="28"/>
      <c r="K392" s="28"/>
      <c r="L392" s="28"/>
    </row>
    <row r="393" spans="1:12" x14ac:dyDescent="0.25">
      <c r="A393" s="28"/>
      <c r="B393" s="28"/>
      <c r="C393" s="28"/>
      <c r="D393" s="28"/>
      <c r="E393" s="28"/>
      <c r="F393" s="28"/>
      <c r="G393" s="28"/>
      <c r="H393" s="28"/>
      <c r="I393" s="28"/>
      <c r="J393" s="28"/>
      <c r="K393" s="28"/>
      <c r="L393" s="28"/>
    </row>
    <row r="394" spans="1:12" x14ac:dyDescent="0.25">
      <c r="A394" s="28"/>
      <c r="B394" s="28"/>
      <c r="C394" s="28"/>
      <c r="D394" s="28"/>
      <c r="E394" s="28"/>
      <c r="F394" s="28"/>
      <c r="G394" s="28"/>
      <c r="H394" s="28"/>
      <c r="I394" s="28"/>
      <c r="J394" s="28"/>
      <c r="K394" s="28"/>
      <c r="L394" s="28"/>
    </row>
    <row r="395" spans="1:12" x14ac:dyDescent="0.25">
      <c r="A395" s="28"/>
      <c r="B395" s="28"/>
      <c r="C395" s="28"/>
      <c r="D395" s="28"/>
      <c r="E395" s="28"/>
      <c r="F395" s="28"/>
      <c r="G395" s="28"/>
      <c r="H395" s="28"/>
      <c r="I395" s="28"/>
      <c r="J395" s="28"/>
      <c r="K395" s="28"/>
      <c r="L395" s="28"/>
    </row>
    <row r="396" spans="1:12" x14ac:dyDescent="0.25">
      <c r="A396" s="28"/>
      <c r="B396" s="28"/>
      <c r="C396" s="28"/>
      <c r="D396" s="28"/>
      <c r="E396" s="28"/>
      <c r="F396" s="28"/>
      <c r="G396" s="28"/>
      <c r="H396" s="28"/>
      <c r="I396" s="28"/>
      <c r="J396" s="28"/>
      <c r="K396" s="28"/>
      <c r="L396" s="28"/>
    </row>
    <row r="397" spans="1:12" x14ac:dyDescent="0.25">
      <c r="A397" s="28"/>
      <c r="B397" s="28"/>
      <c r="C397" s="28"/>
      <c r="D397" s="28"/>
      <c r="E397" s="28"/>
      <c r="F397" s="28"/>
      <c r="G397" s="28"/>
      <c r="H397" s="28"/>
      <c r="I397" s="28"/>
      <c r="J397" s="28"/>
      <c r="K397" s="28"/>
      <c r="L397" s="28"/>
    </row>
    <row r="398" spans="1:12" x14ac:dyDescent="0.25">
      <c r="A398" s="28"/>
      <c r="B398" s="28"/>
      <c r="C398" s="28"/>
      <c r="D398" s="28"/>
      <c r="E398" s="28"/>
      <c r="F398" s="28"/>
      <c r="G398" s="28"/>
      <c r="H398" s="28"/>
      <c r="I398" s="28"/>
      <c r="J398" s="28"/>
      <c r="K398" s="28"/>
      <c r="L398" s="28"/>
    </row>
    <row r="399" spans="1:12" x14ac:dyDescent="0.25">
      <c r="A399" s="28"/>
      <c r="B399" s="28"/>
      <c r="C399" s="28"/>
      <c r="D399" s="28"/>
      <c r="E399" s="28"/>
      <c r="F399" s="28"/>
      <c r="G399" s="28"/>
      <c r="H399" s="28"/>
      <c r="I399" s="28"/>
      <c r="J399" s="28"/>
      <c r="K399" s="28"/>
      <c r="L399" s="28"/>
    </row>
    <row r="400" spans="1:12" x14ac:dyDescent="0.25">
      <c r="A400" s="28"/>
      <c r="B400" s="28"/>
      <c r="C400" s="28"/>
      <c r="D400" s="28"/>
      <c r="E400" s="28"/>
      <c r="F400" s="28"/>
      <c r="G400" s="28"/>
      <c r="H400" s="28"/>
      <c r="I400" s="28"/>
      <c r="J400" s="28"/>
      <c r="K400" s="28"/>
      <c r="L400" s="28"/>
    </row>
    <row r="401" spans="1:12" x14ac:dyDescent="0.25">
      <c r="A401" s="28"/>
      <c r="B401" s="28"/>
      <c r="C401" s="28"/>
      <c r="D401" s="28"/>
      <c r="E401" s="28"/>
      <c r="F401" s="28"/>
      <c r="G401" s="28"/>
      <c r="H401" s="28"/>
      <c r="I401" s="28"/>
      <c r="J401" s="28"/>
      <c r="K401" s="28"/>
      <c r="L401" s="28"/>
    </row>
    <row r="402" spans="1:12" x14ac:dyDescent="0.25">
      <c r="A402" s="28"/>
      <c r="B402" s="28"/>
      <c r="C402" s="28"/>
      <c r="D402" s="28"/>
      <c r="E402" s="28"/>
      <c r="F402" s="28"/>
      <c r="G402" s="28"/>
      <c r="H402" s="28"/>
      <c r="I402" s="28"/>
      <c r="J402" s="28"/>
      <c r="K402" s="28"/>
      <c r="L402" s="28"/>
    </row>
    <row r="403" spans="1:12" x14ac:dyDescent="0.25">
      <c r="A403" s="28"/>
      <c r="B403" s="28"/>
      <c r="C403" s="28"/>
      <c r="D403" s="28"/>
      <c r="E403" s="28"/>
      <c r="F403" s="28"/>
      <c r="G403" s="28"/>
      <c r="H403" s="28"/>
      <c r="I403" s="28"/>
      <c r="J403" s="28"/>
      <c r="K403" s="28"/>
      <c r="L403" s="28"/>
    </row>
    <row r="404" spans="1:12" x14ac:dyDescent="0.25">
      <c r="A404" s="28"/>
      <c r="B404" s="28"/>
      <c r="C404" s="28"/>
      <c r="D404" s="28"/>
      <c r="E404" s="28"/>
      <c r="F404" s="28"/>
      <c r="G404" s="28"/>
      <c r="H404" s="28"/>
      <c r="I404" s="28"/>
      <c r="J404" s="28"/>
      <c r="K404" s="28"/>
      <c r="L404" s="28"/>
    </row>
    <row r="405" spans="1:12" x14ac:dyDescent="0.25">
      <c r="A405" s="28"/>
      <c r="B405" s="28"/>
      <c r="C405" s="28"/>
      <c r="D405" s="28"/>
      <c r="E405" s="28"/>
      <c r="F405" s="28"/>
      <c r="G405" s="28"/>
      <c r="H405" s="28"/>
      <c r="I405" s="28"/>
      <c r="J405" s="28"/>
      <c r="K405" s="28"/>
      <c r="L405" s="28"/>
    </row>
    <row r="406" spans="1:12" x14ac:dyDescent="0.25">
      <c r="A406" s="28"/>
      <c r="B406" s="28"/>
      <c r="C406" s="28"/>
      <c r="D406" s="28"/>
      <c r="E406" s="28"/>
      <c r="F406" s="28"/>
      <c r="G406" s="28"/>
      <c r="H406" s="28"/>
      <c r="I406" s="28"/>
      <c r="J406" s="28"/>
      <c r="K406" s="28"/>
      <c r="L406" s="28"/>
    </row>
    <row r="407" spans="1:12" x14ac:dyDescent="0.25">
      <c r="A407" s="28"/>
      <c r="B407" s="28"/>
      <c r="C407" s="28"/>
      <c r="D407" s="28"/>
      <c r="E407" s="28"/>
      <c r="F407" s="28"/>
      <c r="G407" s="28"/>
      <c r="H407" s="28"/>
      <c r="I407" s="28"/>
      <c r="J407" s="28"/>
      <c r="K407" s="28"/>
      <c r="L407" s="28"/>
    </row>
    <row r="408" spans="1:12" x14ac:dyDescent="0.25">
      <c r="A408" s="28"/>
      <c r="B408" s="28"/>
      <c r="C408" s="28"/>
      <c r="D408" s="28"/>
      <c r="E408" s="28"/>
      <c r="F408" s="28"/>
      <c r="G408" s="28"/>
      <c r="H408" s="28"/>
      <c r="I408" s="28"/>
      <c r="J408" s="28"/>
      <c r="K408" s="28"/>
      <c r="L408" s="28"/>
    </row>
    <row r="409" spans="1:12" x14ac:dyDescent="0.25">
      <c r="A409" s="28"/>
      <c r="B409" s="28"/>
      <c r="C409" s="28"/>
      <c r="D409" s="28"/>
      <c r="E409" s="28"/>
      <c r="F409" s="28"/>
      <c r="G409" s="28"/>
      <c r="H409" s="28"/>
      <c r="I409" s="28"/>
      <c r="J409" s="28"/>
      <c r="K409" s="28"/>
      <c r="L409" s="28"/>
    </row>
    <row r="410" spans="1:12" x14ac:dyDescent="0.25">
      <c r="A410" s="28"/>
      <c r="B410" s="28"/>
      <c r="C410" s="28"/>
      <c r="D410" s="28"/>
      <c r="E410" s="28"/>
      <c r="F410" s="28"/>
      <c r="G410" s="28"/>
      <c r="H410" s="28"/>
      <c r="I410" s="28"/>
      <c r="J410" s="28"/>
      <c r="K410" s="28"/>
      <c r="L410" s="28"/>
    </row>
    <row r="411" spans="1:12" x14ac:dyDescent="0.25">
      <c r="A411" s="28"/>
      <c r="B411" s="28"/>
      <c r="C411" s="28"/>
      <c r="D411" s="28"/>
      <c r="E411" s="28"/>
      <c r="F411" s="28"/>
      <c r="G411" s="28"/>
      <c r="H411" s="28"/>
      <c r="I411" s="28"/>
      <c r="J411" s="28"/>
      <c r="K411" s="28"/>
      <c r="L411" s="28"/>
    </row>
    <row r="412" spans="1:12" x14ac:dyDescent="0.25">
      <c r="A412" s="28"/>
      <c r="B412" s="28"/>
      <c r="C412" s="28"/>
      <c r="D412" s="28"/>
      <c r="E412" s="28"/>
      <c r="F412" s="28"/>
      <c r="G412" s="28"/>
      <c r="H412" s="28"/>
      <c r="I412" s="28"/>
      <c r="J412" s="28"/>
      <c r="K412" s="28"/>
      <c r="L412" s="28"/>
    </row>
    <row r="413" spans="1:12" x14ac:dyDescent="0.25">
      <c r="A413" s="28"/>
      <c r="B413" s="28"/>
      <c r="C413" s="28"/>
      <c r="D413" s="28"/>
      <c r="E413" s="28"/>
      <c r="F413" s="28"/>
      <c r="G413" s="28"/>
      <c r="H413" s="28"/>
      <c r="I413" s="28"/>
      <c r="J413" s="28"/>
      <c r="K413" s="28"/>
      <c r="L413" s="28"/>
    </row>
    <row r="414" spans="1:12" x14ac:dyDescent="0.25">
      <c r="A414" s="28"/>
      <c r="B414" s="28"/>
      <c r="C414" s="28"/>
      <c r="D414" s="28"/>
      <c r="E414" s="28"/>
      <c r="F414" s="28"/>
      <c r="G414" s="28"/>
      <c r="H414" s="28"/>
      <c r="I414" s="28"/>
      <c r="J414" s="28"/>
      <c r="K414" s="28"/>
      <c r="L414" s="28"/>
    </row>
    <row r="415" spans="1:12" x14ac:dyDescent="0.25">
      <c r="A415" s="28"/>
      <c r="B415" s="28"/>
      <c r="C415" s="28"/>
      <c r="D415" s="28"/>
      <c r="E415" s="28"/>
      <c r="F415" s="28"/>
      <c r="G415" s="28"/>
      <c r="H415" s="28"/>
      <c r="I415" s="28"/>
      <c r="J415" s="28"/>
      <c r="K415" s="28"/>
      <c r="L415" s="28"/>
    </row>
    <row r="416" spans="1:12" x14ac:dyDescent="0.25">
      <c r="A416" s="28"/>
      <c r="B416" s="28"/>
      <c r="C416" s="28"/>
      <c r="D416" s="28"/>
      <c r="E416" s="28"/>
      <c r="F416" s="28"/>
      <c r="G416" s="28"/>
      <c r="H416" s="28"/>
      <c r="I416" s="28"/>
      <c r="J416" s="28"/>
      <c r="K416" s="28"/>
      <c r="L416" s="28"/>
    </row>
    <row r="417" spans="1:12" x14ac:dyDescent="0.25">
      <c r="A417" s="28"/>
      <c r="B417" s="28"/>
      <c r="C417" s="28"/>
      <c r="D417" s="28"/>
      <c r="E417" s="28"/>
      <c r="F417" s="28"/>
      <c r="G417" s="28"/>
      <c r="H417" s="28"/>
      <c r="I417" s="28"/>
      <c r="J417" s="28"/>
      <c r="K417" s="28"/>
      <c r="L417" s="28"/>
    </row>
    <row r="418" spans="1:12" x14ac:dyDescent="0.25">
      <c r="A418" s="28"/>
      <c r="B418" s="28"/>
      <c r="C418" s="28"/>
      <c r="D418" s="28"/>
      <c r="E418" s="28"/>
      <c r="F418" s="28"/>
      <c r="G418" s="28"/>
      <c r="H418" s="28"/>
      <c r="I418" s="28"/>
      <c r="J418" s="28"/>
      <c r="K418" s="28"/>
      <c r="L418" s="28"/>
    </row>
    <row r="419" spans="1:12" x14ac:dyDescent="0.25">
      <c r="A419" s="28"/>
      <c r="B419" s="28"/>
      <c r="C419" s="28"/>
      <c r="D419" s="28"/>
      <c r="E419" s="28"/>
      <c r="F419" s="28"/>
      <c r="G419" s="28"/>
      <c r="H419" s="28"/>
      <c r="I419" s="28"/>
      <c r="J419" s="28"/>
      <c r="K419" s="28"/>
      <c r="L419" s="28"/>
    </row>
    <row r="420" spans="1:12" x14ac:dyDescent="0.25">
      <c r="A420" s="28"/>
      <c r="B420" s="28"/>
      <c r="C420" s="28"/>
      <c r="D420" s="28"/>
      <c r="E420" s="28"/>
      <c r="F420" s="28"/>
      <c r="G420" s="28"/>
      <c r="H420" s="28"/>
      <c r="I420" s="28"/>
      <c r="J420" s="28"/>
      <c r="K420" s="28"/>
      <c r="L420" s="28"/>
    </row>
    <row r="421" spans="1:12" x14ac:dyDescent="0.25">
      <c r="A421" s="28"/>
      <c r="B421" s="28"/>
      <c r="C421" s="28"/>
      <c r="D421" s="28"/>
      <c r="E421" s="28"/>
      <c r="F421" s="28"/>
      <c r="G421" s="28"/>
      <c r="H421" s="28"/>
      <c r="I421" s="28"/>
      <c r="J421" s="28"/>
      <c r="K421" s="28"/>
      <c r="L421" s="28"/>
    </row>
    <row r="422" spans="1:12" x14ac:dyDescent="0.25">
      <c r="A422" s="28"/>
      <c r="B422" s="28"/>
      <c r="C422" s="28"/>
      <c r="D422" s="28"/>
      <c r="E422" s="28"/>
      <c r="F422" s="28"/>
      <c r="G422" s="28"/>
      <c r="H422" s="28"/>
      <c r="I422" s="28"/>
      <c r="J422" s="28"/>
      <c r="K422" s="28"/>
      <c r="L422" s="28"/>
    </row>
    <row r="423" spans="1:12" x14ac:dyDescent="0.25">
      <c r="A423" s="28"/>
      <c r="B423" s="28"/>
      <c r="C423" s="28"/>
      <c r="D423" s="28"/>
      <c r="E423" s="28"/>
      <c r="F423" s="28"/>
      <c r="G423" s="28"/>
      <c r="H423" s="28"/>
      <c r="I423" s="28"/>
      <c r="J423" s="28"/>
      <c r="K423" s="28"/>
      <c r="L423" s="28"/>
    </row>
    <row r="424" spans="1:12" x14ac:dyDescent="0.25">
      <c r="A424" s="28"/>
      <c r="B424" s="28"/>
      <c r="C424" s="28"/>
      <c r="D424" s="28"/>
      <c r="E424" s="28"/>
      <c r="F424" s="28"/>
      <c r="G424" s="28"/>
      <c r="H424" s="28"/>
      <c r="I424" s="28"/>
      <c r="J424" s="28"/>
      <c r="K424" s="28"/>
      <c r="L424" s="28"/>
    </row>
    <row r="425" spans="1:12" x14ac:dyDescent="0.25">
      <c r="A425" s="28"/>
      <c r="B425" s="28"/>
      <c r="C425" s="28"/>
      <c r="D425" s="28"/>
      <c r="E425" s="28"/>
      <c r="F425" s="28"/>
      <c r="G425" s="28"/>
      <c r="H425" s="28"/>
      <c r="I425" s="28"/>
      <c r="J425" s="28"/>
      <c r="K425" s="28"/>
      <c r="L425" s="28"/>
    </row>
    <row r="426" spans="1:12" x14ac:dyDescent="0.25">
      <c r="A426" s="28"/>
      <c r="B426" s="28"/>
      <c r="C426" s="28"/>
      <c r="D426" s="28"/>
      <c r="E426" s="28"/>
      <c r="F426" s="28"/>
      <c r="G426" s="28"/>
      <c r="H426" s="28"/>
      <c r="I426" s="28"/>
      <c r="J426" s="28"/>
      <c r="K426" s="28"/>
      <c r="L426" s="28"/>
    </row>
    <row r="427" spans="1:12" x14ac:dyDescent="0.25">
      <c r="A427" s="28"/>
      <c r="B427" s="28"/>
      <c r="C427" s="28"/>
      <c r="D427" s="28"/>
      <c r="E427" s="28"/>
      <c r="F427" s="28"/>
      <c r="G427" s="28"/>
      <c r="H427" s="28"/>
      <c r="I427" s="28"/>
      <c r="J427" s="28"/>
      <c r="K427" s="28"/>
      <c r="L427" s="28"/>
    </row>
    <row r="428" spans="1:12" x14ac:dyDescent="0.25">
      <c r="A428" s="28"/>
      <c r="B428" s="28"/>
      <c r="C428" s="28"/>
      <c r="D428" s="28"/>
      <c r="E428" s="28"/>
      <c r="F428" s="28"/>
      <c r="G428" s="28"/>
      <c r="H428" s="28"/>
      <c r="I428" s="28"/>
      <c r="J428" s="28"/>
      <c r="K428" s="28"/>
      <c r="L428" s="28"/>
    </row>
    <row r="429" spans="1:12" x14ac:dyDescent="0.25">
      <c r="A429" s="28"/>
      <c r="B429" s="28"/>
      <c r="C429" s="28"/>
      <c r="D429" s="28"/>
      <c r="E429" s="28"/>
      <c r="F429" s="28"/>
      <c r="G429" s="28"/>
      <c r="H429" s="28"/>
      <c r="I429" s="28"/>
      <c r="J429" s="28"/>
      <c r="K429" s="28"/>
      <c r="L429" s="28"/>
    </row>
    <row r="430" spans="1:12" x14ac:dyDescent="0.25">
      <c r="A430" s="28"/>
      <c r="B430" s="28"/>
      <c r="C430" s="28"/>
      <c r="D430" s="28"/>
      <c r="E430" s="28"/>
      <c r="F430" s="28"/>
      <c r="G430" s="28"/>
      <c r="H430" s="28"/>
      <c r="I430" s="28"/>
      <c r="J430" s="28"/>
      <c r="K430" s="28"/>
      <c r="L430" s="28"/>
    </row>
    <row r="431" spans="1:12" x14ac:dyDescent="0.25">
      <c r="A431" s="28"/>
      <c r="B431" s="28"/>
      <c r="C431" s="28"/>
      <c r="D431" s="28"/>
      <c r="E431" s="28"/>
      <c r="F431" s="28"/>
      <c r="G431" s="28"/>
      <c r="H431" s="28"/>
      <c r="I431" s="28"/>
      <c r="J431" s="28"/>
      <c r="K431" s="28"/>
      <c r="L431" s="28"/>
    </row>
    <row r="432" spans="1:12" x14ac:dyDescent="0.25">
      <c r="A432" s="28"/>
      <c r="B432" s="28"/>
      <c r="C432" s="28"/>
      <c r="D432" s="28"/>
      <c r="E432" s="28"/>
      <c r="F432" s="28"/>
      <c r="G432" s="28"/>
      <c r="H432" s="28"/>
      <c r="I432" s="28"/>
      <c r="J432" s="28"/>
      <c r="K432" s="28"/>
      <c r="L432" s="28"/>
    </row>
    <row r="433" spans="1:12" x14ac:dyDescent="0.25">
      <c r="A433" s="28"/>
      <c r="B433" s="28"/>
      <c r="C433" s="28"/>
      <c r="D433" s="28"/>
      <c r="E433" s="28"/>
      <c r="F433" s="28"/>
      <c r="G433" s="28"/>
      <c r="H433" s="28"/>
      <c r="I433" s="28"/>
      <c r="J433" s="28"/>
      <c r="K433" s="28"/>
      <c r="L433" s="28"/>
    </row>
    <row r="434" spans="1:12" x14ac:dyDescent="0.25">
      <c r="A434" s="28"/>
      <c r="B434" s="28"/>
      <c r="C434" s="28"/>
      <c r="D434" s="28"/>
      <c r="E434" s="28"/>
      <c r="F434" s="28"/>
      <c r="G434" s="28"/>
      <c r="H434" s="28"/>
      <c r="I434" s="28"/>
      <c r="J434" s="28"/>
      <c r="K434" s="28"/>
      <c r="L434" s="28"/>
    </row>
    <row r="435" spans="1:12" x14ac:dyDescent="0.25">
      <c r="A435" s="28"/>
      <c r="B435" s="28"/>
      <c r="C435" s="28"/>
      <c r="D435" s="28"/>
      <c r="E435" s="28"/>
      <c r="F435" s="28"/>
      <c r="G435" s="28"/>
      <c r="H435" s="28"/>
      <c r="I435" s="28"/>
      <c r="J435" s="28"/>
      <c r="K435" s="28"/>
      <c r="L435" s="28"/>
    </row>
    <row r="436" spans="1:12" x14ac:dyDescent="0.25">
      <c r="A436" s="28"/>
      <c r="B436" s="28"/>
      <c r="C436" s="28"/>
      <c r="D436" s="28"/>
      <c r="E436" s="28"/>
      <c r="F436" s="28"/>
      <c r="G436" s="28"/>
      <c r="H436" s="28"/>
      <c r="I436" s="28"/>
      <c r="J436" s="28"/>
      <c r="K436" s="28"/>
      <c r="L436" s="28"/>
    </row>
    <row r="437" spans="1:12" x14ac:dyDescent="0.25">
      <c r="A437" s="28"/>
      <c r="B437" s="28"/>
      <c r="C437" s="28"/>
      <c r="D437" s="28"/>
      <c r="E437" s="28"/>
      <c r="F437" s="28"/>
      <c r="G437" s="28"/>
      <c r="H437" s="28"/>
      <c r="I437" s="28"/>
      <c r="J437" s="28"/>
      <c r="K437" s="28"/>
      <c r="L437" s="28"/>
    </row>
    <row r="438" spans="1:12" x14ac:dyDescent="0.25">
      <c r="A438" s="28"/>
      <c r="B438" s="28"/>
      <c r="C438" s="28"/>
      <c r="D438" s="28"/>
      <c r="E438" s="28"/>
      <c r="F438" s="28"/>
      <c r="G438" s="28"/>
      <c r="H438" s="28"/>
      <c r="I438" s="28"/>
      <c r="J438" s="28"/>
      <c r="K438" s="28"/>
      <c r="L438" s="28"/>
    </row>
    <row r="439" spans="1:12" x14ac:dyDescent="0.25">
      <c r="A439" s="28"/>
      <c r="B439" s="28"/>
      <c r="C439" s="28"/>
      <c r="D439" s="28"/>
      <c r="E439" s="28"/>
      <c r="F439" s="28"/>
      <c r="G439" s="28"/>
      <c r="H439" s="28"/>
      <c r="I439" s="28"/>
      <c r="J439" s="28"/>
      <c r="K439" s="28"/>
      <c r="L439" s="28"/>
    </row>
    <row r="440" spans="1:12" x14ac:dyDescent="0.25">
      <c r="A440" s="28"/>
      <c r="B440" s="28"/>
      <c r="C440" s="28"/>
      <c r="D440" s="28"/>
      <c r="E440" s="28"/>
      <c r="F440" s="28"/>
      <c r="G440" s="28"/>
      <c r="H440" s="28"/>
      <c r="I440" s="28"/>
      <c r="J440" s="28"/>
      <c r="K440" s="28"/>
      <c r="L440" s="28"/>
    </row>
    <row r="441" spans="1:12" x14ac:dyDescent="0.25">
      <c r="A441" s="28"/>
      <c r="B441" s="28"/>
      <c r="C441" s="28"/>
      <c r="D441" s="28"/>
      <c r="E441" s="28"/>
      <c r="F441" s="28"/>
      <c r="G441" s="28"/>
      <c r="H441" s="28"/>
      <c r="I441" s="28"/>
      <c r="J441" s="28"/>
      <c r="K441" s="28"/>
      <c r="L441" s="28"/>
    </row>
    <row r="442" spans="1:12" x14ac:dyDescent="0.25">
      <c r="A442" s="28"/>
      <c r="B442" s="28"/>
      <c r="C442" s="28"/>
      <c r="D442" s="28"/>
      <c r="E442" s="28"/>
      <c r="F442" s="28"/>
      <c r="G442" s="28"/>
      <c r="H442" s="28"/>
      <c r="I442" s="28"/>
      <c r="J442" s="28"/>
      <c r="K442" s="28"/>
      <c r="L442" s="28"/>
    </row>
    <row r="443" spans="1:12" x14ac:dyDescent="0.25">
      <c r="A443" s="28"/>
      <c r="B443" s="28"/>
      <c r="C443" s="28"/>
      <c r="D443" s="28"/>
      <c r="E443" s="28"/>
      <c r="F443" s="28"/>
      <c r="G443" s="28"/>
      <c r="H443" s="28"/>
      <c r="I443" s="28"/>
      <c r="J443" s="28"/>
      <c r="K443" s="28"/>
      <c r="L443" s="28"/>
    </row>
    <row r="444" spans="1:12" x14ac:dyDescent="0.25">
      <c r="A444" s="28"/>
      <c r="B444" s="28"/>
      <c r="C444" s="28"/>
      <c r="D444" s="28"/>
      <c r="E444" s="28"/>
      <c r="F444" s="28"/>
      <c r="G444" s="28"/>
      <c r="H444" s="28"/>
      <c r="I444" s="28"/>
      <c r="J444" s="28"/>
      <c r="K444" s="28"/>
      <c r="L444" s="28"/>
    </row>
    <row r="445" spans="1:12" x14ac:dyDescent="0.25">
      <c r="A445" s="28"/>
      <c r="B445" s="28"/>
      <c r="C445" s="28"/>
      <c r="D445" s="28"/>
      <c r="E445" s="28"/>
      <c r="F445" s="28"/>
      <c r="G445" s="28"/>
      <c r="H445" s="28"/>
      <c r="I445" s="28"/>
      <c r="J445" s="28"/>
      <c r="K445" s="28"/>
      <c r="L445" s="28"/>
    </row>
    <row r="446" spans="1:12" x14ac:dyDescent="0.25">
      <c r="A446" s="28"/>
      <c r="B446" s="28"/>
      <c r="C446" s="28"/>
      <c r="D446" s="28"/>
      <c r="E446" s="28"/>
      <c r="F446" s="28"/>
      <c r="G446" s="28"/>
      <c r="H446" s="28"/>
      <c r="I446" s="28"/>
      <c r="J446" s="28"/>
      <c r="K446" s="28"/>
      <c r="L446" s="28"/>
    </row>
    <row r="447" spans="1:12" x14ac:dyDescent="0.25">
      <c r="A447" s="28"/>
      <c r="B447" s="28"/>
      <c r="C447" s="28"/>
      <c r="D447" s="28"/>
      <c r="E447" s="28"/>
      <c r="F447" s="28"/>
      <c r="G447" s="28"/>
      <c r="H447" s="28"/>
      <c r="I447" s="28"/>
      <c r="J447" s="28"/>
      <c r="K447" s="28"/>
      <c r="L447" s="28"/>
    </row>
    <row r="448" spans="1:12" x14ac:dyDescent="0.25">
      <c r="A448" s="28"/>
      <c r="B448" s="28"/>
      <c r="C448" s="28"/>
      <c r="D448" s="28"/>
      <c r="E448" s="28"/>
      <c r="F448" s="28"/>
      <c r="G448" s="28"/>
      <c r="H448" s="28"/>
      <c r="I448" s="28"/>
      <c r="J448" s="28"/>
      <c r="K448" s="28"/>
      <c r="L448" s="28"/>
    </row>
    <row r="449" spans="1:12" x14ac:dyDescent="0.25">
      <c r="A449" s="28"/>
      <c r="B449" s="28"/>
      <c r="C449" s="28"/>
      <c r="D449" s="28"/>
      <c r="E449" s="28"/>
      <c r="F449" s="28"/>
      <c r="G449" s="28"/>
      <c r="H449" s="28"/>
      <c r="I449" s="28"/>
      <c r="J449" s="28"/>
      <c r="K449" s="28"/>
      <c r="L449" s="28"/>
    </row>
    <row r="450" spans="1:12" x14ac:dyDescent="0.25">
      <c r="A450" s="28"/>
      <c r="B450" s="28"/>
      <c r="C450" s="28"/>
      <c r="D450" s="28"/>
      <c r="E450" s="28"/>
      <c r="F450" s="28"/>
      <c r="G450" s="28"/>
      <c r="H450" s="28"/>
      <c r="I450" s="28"/>
      <c r="J450" s="28"/>
      <c r="K450" s="28"/>
      <c r="L450" s="28"/>
    </row>
    <row r="451" spans="1:12" x14ac:dyDescent="0.25">
      <c r="A451" s="28"/>
      <c r="B451" s="28"/>
      <c r="C451" s="28"/>
      <c r="D451" s="28"/>
      <c r="E451" s="28"/>
      <c r="F451" s="28"/>
      <c r="G451" s="28"/>
      <c r="H451" s="28"/>
      <c r="I451" s="28"/>
      <c r="J451" s="28"/>
      <c r="K451" s="28"/>
      <c r="L451" s="28"/>
    </row>
    <row r="452" spans="1:12" x14ac:dyDescent="0.25">
      <c r="A452" s="28"/>
      <c r="B452" s="28"/>
      <c r="C452" s="28"/>
      <c r="D452" s="28"/>
      <c r="E452" s="28"/>
      <c r="F452" s="28"/>
      <c r="G452" s="28"/>
      <c r="H452" s="28"/>
      <c r="I452" s="28"/>
      <c r="J452" s="28"/>
      <c r="K452" s="28"/>
      <c r="L452" s="28"/>
    </row>
    <row r="453" spans="1:12" x14ac:dyDescent="0.25">
      <c r="A453" s="28"/>
      <c r="B453" s="28"/>
      <c r="C453" s="28"/>
      <c r="D453" s="28"/>
      <c r="E453" s="28"/>
      <c r="F453" s="28"/>
      <c r="G453" s="28"/>
      <c r="H453" s="28"/>
      <c r="I453" s="28"/>
      <c r="J453" s="28"/>
      <c r="K453" s="28"/>
      <c r="L453" s="28"/>
    </row>
    <row r="454" spans="1:12" x14ac:dyDescent="0.25">
      <c r="A454" s="28"/>
      <c r="B454" s="28"/>
      <c r="C454" s="28"/>
      <c r="D454" s="28"/>
      <c r="E454" s="28"/>
      <c r="F454" s="28"/>
      <c r="G454" s="28"/>
      <c r="H454" s="28"/>
      <c r="I454" s="28"/>
      <c r="J454" s="28"/>
      <c r="K454" s="28"/>
      <c r="L454" s="28"/>
    </row>
    <row r="455" spans="1:12" x14ac:dyDescent="0.25">
      <c r="A455" s="28"/>
      <c r="B455" s="28"/>
      <c r="C455" s="28"/>
      <c r="D455" s="28"/>
      <c r="E455" s="28"/>
      <c r="F455" s="28"/>
      <c r="G455" s="28"/>
      <c r="H455" s="28"/>
      <c r="I455" s="28"/>
      <c r="J455" s="28"/>
      <c r="K455" s="28"/>
      <c r="L455" s="28"/>
    </row>
    <row r="456" spans="1:12" x14ac:dyDescent="0.25">
      <c r="A456" s="28"/>
      <c r="B456" s="28"/>
      <c r="C456" s="28"/>
      <c r="D456" s="28"/>
      <c r="E456" s="28"/>
      <c r="F456" s="28"/>
      <c r="G456" s="28"/>
      <c r="H456" s="28"/>
      <c r="I456" s="28"/>
      <c r="J456" s="28"/>
      <c r="K456" s="28"/>
      <c r="L456" s="28"/>
    </row>
    <row r="457" spans="1:12" x14ac:dyDescent="0.25">
      <c r="A457" s="28"/>
      <c r="B457" s="28"/>
      <c r="C457" s="28"/>
      <c r="D457" s="28"/>
      <c r="E457" s="28"/>
      <c r="F457" s="28"/>
      <c r="G457" s="28"/>
      <c r="H457" s="28"/>
      <c r="I457" s="28"/>
      <c r="J457" s="28"/>
      <c r="K457" s="28"/>
      <c r="L457" s="28"/>
    </row>
    <row r="458" spans="1:12" x14ac:dyDescent="0.25">
      <c r="A458" s="28"/>
      <c r="B458" s="28"/>
      <c r="C458" s="28"/>
      <c r="D458" s="28"/>
      <c r="E458" s="28"/>
      <c r="F458" s="28"/>
      <c r="G458" s="28"/>
      <c r="H458" s="28"/>
      <c r="I458" s="28"/>
      <c r="J458" s="28"/>
      <c r="K458" s="28"/>
      <c r="L458" s="28"/>
    </row>
    <row r="459" spans="1:12" x14ac:dyDescent="0.25">
      <c r="A459" s="28"/>
      <c r="B459" s="28"/>
      <c r="C459" s="28"/>
      <c r="D459" s="28"/>
      <c r="E459" s="28"/>
      <c r="F459" s="28"/>
      <c r="G459" s="28"/>
      <c r="H459" s="28"/>
      <c r="I459" s="28"/>
      <c r="J459" s="28"/>
      <c r="K459" s="28"/>
      <c r="L459" s="28"/>
    </row>
    <row r="460" spans="1:12" x14ac:dyDescent="0.25">
      <c r="A460" s="28"/>
      <c r="B460" s="28"/>
      <c r="C460" s="28"/>
      <c r="D460" s="28"/>
      <c r="E460" s="28"/>
      <c r="F460" s="28"/>
      <c r="G460" s="28"/>
      <c r="H460" s="28"/>
      <c r="I460" s="28"/>
      <c r="J460" s="28"/>
      <c r="K460" s="28"/>
      <c r="L460" s="28"/>
    </row>
    <row r="461" spans="1:12" x14ac:dyDescent="0.25">
      <c r="A461" s="28"/>
      <c r="B461" s="28"/>
      <c r="C461" s="28"/>
      <c r="D461" s="28"/>
      <c r="E461" s="28"/>
      <c r="F461" s="28"/>
      <c r="G461" s="28"/>
      <c r="H461" s="28"/>
      <c r="I461" s="28"/>
      <c r="J461" s="28"/>
      <c r="K461" s="28"/>
      <c r="L461" s="28"/>
    </row>
    <row r="462" spans="1:12" x14ac:dyDescent="0.25">
      <c r="A462" s="28"/>
      <c r="B462" s="28"/>
      <c r="C462" s="28"/>
      <c r="D462" s="28"/>
      <c r="E462" s="28"/>
      <c r="F462" s="28"/>
      <c r="G462" s="28"/>
      <c r="H462" s="28"/>
      <c r="I462" s="28"/>
      <c r="J462" s="28"/>
      <c r="K462" s="28"/>
      <c r="L462" s="28"/>
    </row>
    <row r="463" spans="1:12" x14ac:dyDescent="0.25">
      <c r="A463" s="28"/>
      <c r="B463" s="28"/>
      <c r="C463" s="28"/>
      <c r="D463" s="28"/>
      <c r="E463" s="28"/>
      <c r="F463" s="28"/>
      <c r="G463" s="28"/>
      <c r="H463" s="28"/>
      <c r="I463" s="28"/>
      <c r="J463" s="28"/>
      <c r="K463" s="28"/>
      <c r="L463" s="28"/>
    </row>
    <row r="464" spans="1:12" x14ac:dyDescent="0.25">
      <c r="A464" s="28"/>
      <c r="B464" s="28"/>
      <c r="C464" s="28"/>
      <c r="D464" s="28"/>
      <c r="E464" s="28"/>
      <c r="F464" s="28"/>
      <c r="G464" s="28"/>
      <c r="H464" s="28"/>
      <c r="I464" s="28"/>
      <c r="J464" s="28"/>
      <c r="K464" s="28"/>
      <c r="L464" s="28"/>
    </row>
    <row r="465" spans="1:12" x14ac:dyDescent="0.25">
      <c r="A465" s="28"/>
      <c r="B465" s="28"/>
      <c r="C465" s="28"/>
      <c r="D465" s="28"/>
      <c r="E465" s="28"/>
      <c r="F465" s="28"/>
      <c r="G465" s="28"/>
      <c r="H465" s="28"/>
      <c r="I465" s="28"/>
      <c r="J465" s="28"/>
      <c r="K465" s="28"/>
      <c r="L465" s="28"/>
    </row>
    <row r="466" spans="1:12" x14ac:dyDescent="0.25">
      <c r="A466" s="28"/>
      <c r="B466" s="28"/>
      <c r="C466" s="28"/>
      <c r="D466" s="28"/>
      <c r="E466" s="28"/>
      <c r="F466" s="28"/>
      <c r="G466" s="28"/>
      <c r="H466" s="28"/>
      <c r="I466" s="28"/>
      <c r="J466" s="28"/>
      <c r="K466" s="28"/>
      <c r="L466" s="28"/>
    </row>
    <row r="467" spans="1:12" x14ac:dyDescent="0.25">
      <c r="A467" s="28"/>
      <c r="B467" s="28"/>
      <c r="C467" s="28"/>
      <c r="D467" s="28"/>
      <c r="E467" s="28"/>
      <c r="F467" s="28"/>
      <c r="G467" s="28"/>
      <c r="H467" s="28"/>
      <c r="I467" s="28"/>
      <c r="J467" s="28"/>
      <c r="K467" s="28"/>
      <c r="L467" s="28"/>
    </row>
    <row r="468" spans="1:12" x14ac:dyDescent="0.25">
      <c r="A468" s="28"/>
      <c r="B468" s="28"/>
      <c r="C468" s="28"/>
      <c r="D468" s="28"/>
      <c r="E468" s="28"/>
      <c r="F468" s="28"/>
      <c r="G468" s="28"/>
      <c r="H468" s="28"/>
      <c r="I468" s="28"/>
      <c r="J468" s="28"/>
      <c r="K468" s="28"/>
      <c r="L468" s="28"/>
    </row>
    <row r="469" spans="1:12" x14ac:dyDescent="0.25">
      <c r="A469" s="28"/>
      <c r="B469" s="28"/>
      <c r="C469" s="28"/>
      <c r="D469" s="28"/>
      <c r="E469" s="28"/>
      <c r="F469" s="28"/>
      <c r="G469" s="28"/>
      <c r="H469" s="28"/>
      <c r="I469" s="28"/>
      <c r="J469" s="28"/>
      <c r="K469" s="28"/>
      <c r="L469" s="28"/>
    </row>
    <row r="470" spans="1:12" x14ac:dyDescent="0.25">
      <c r="A470" s="28"/>
      <c r="B470" s="28"/>
      <c r="C470" s="28"/>
      <c r="D470" s="28"/>
      <c r="E470" s="28"/>
      <c r="F470" s="28"/>
      <c r="G470" s="28"/>
      <c r="H470" s="28"/>
      <c r="I470" s="28"/>
      <c r="J470" s="28"/>
      <c r="K470" s="28"/>
      <c r="L470" s="28"/>
    </row>
    <row r="471" spans="1:12" x14ac:dyDescent="0.25">
      <c r="A471" s="28"/>
      <c r="B471" s="28"/>
      <c r="C471" s="28"/>
      <c r="D471" s="28"/>
      <c r="E471" s="28"/>
      <c r="F471" s="28"/>
      <c r="G471" s="28"/>
      <c r="H471" s="28"/>
      <c r="I471" s="28"/>
      <c r="J471" s="28"/>
      <c r="K471" s="28"/>
      <c r="L471" s="28"/>
    </row>
    <row r="472" spans="1:12" x14ac:dyDescent="0.25">
      <c r="A472" s="28"/>
      <c r="B472" s="28"/>
      <c r="C472" s="28"/>
      <c r="D472" s="28"/>
      <c r="E472" s="28"/>
      <c r="F472" s="28"/>
      <c r="G472" s="28"/>
      <c r="H472" s="28"/>
      <c r="I472" s="28"/>
      <c r="J472" s="28"/>
      <c r="K472" s="28"/>
      <c r="L472" s="28"/>
    </row>
    <row r="473" spans="1:12" x14ac:dyDescent="0.25">
      <c r="A473" s="28"/>
      <c r="B473" s="28"/>
      <c r="C473" s="28"/>
      <c r="D473" s="28"/>
      <c r="E473" s="28"/>
      <c r="F473" s="28"/>
      <c r="G473" s="28"/>
      <c r="H473" s="28"/>
      <c r="I473" s="28"/>
      <c r="J473" s="28"/>
      <c r="K473" s="28"/>
      <c r="L473" s="28"/>
    </row>
    <row r="474" spans="1:12" x14ac:dyDescent="0.25">
      <c r="A474" s="28"/>
      <c r="B474" s="28"/>
      <c r="C474" s="28"/>
      <c r="D474" s="28"/>
      <c r="E474" s="28"/>
      <c r="F474" s="28"/>
      <c r="G474" s="28"/>
      <c r="H474" s="28"/>
      <c r="I474" s="28"/>
      <c r="J474" s="28"/>
      <c r="K474" s="28"/>
      <c r="L474" s="28"/>
    </row>
    <row r="475" spans="1:12" x14ac:dyDescent="0.25">
      <c r="A475" s="28"/>
      <c r="B475" s="28"/>
      <c r="C475" s="28"/>
      <c r="D475" s="28"/>
      <c r="E475" s="28"/>
      <c r="F475" s="28"/>
      <c r="G475" s="28"/>
      <c r="H475" s="28"/>
      <c r="I475" s="28"/>
      <c r="J475" s="28"/>
      <c r="K475" s="28"/>
      <c r="L475" s="28"/>
    </row>
    <row r="476" spans="1:12" x14ac:dyDescent="0.25">
      <c r="A476" s="28"/>
      <c r="B476" s="28"/>
      <c r="C476" s="28"/>
      <c r="D476" s="28"/>
      <c r="E476" s="28"/>
      <c r="F476" s="28"/>
      <c r="G476" s="28"/>
      <c r="H476" s="28"/>
      <c r="I476" s="28"/>
      <c r="J476" s="28"/>
      <c r="K476" s="28"/>
      <c r="L476" s="28"/>
    </row>
    <row r="477" spans="1:12" x14ac:dyDescent="0.25">
      <c r="A477" s="28"/>
      <c r="B477" s="28"/>
      <c r="C477" s="28"/>
      <c r="D477" s="28"/>
      <c r="E477" s="28"/>
      <c r="F477" s="28"/>
      <c r="G477" s="28"/>
      <c r="H477" s="28"/>
      <c r="I477" s="28"/>
      <c r="J477" s="28"/>
      <c r="K477" s="28"/>
      <c r="L477" s="28"/>
    </row>
    <row r="478" spans="1:12" x14ac:dyDescent="0.25">
      <c r="A478" s="28"/>
      <c r="B478" s="28"/>
      <c r="C478" s="28"/>
      <c r="D478" s="28"/>
      <c r="E478" s="28"/>
      <c r="F478" s="28"/>
      <c r="G478" s="28"/>
      <c r="H478" s="28"/>
      <c r="I478" s="28"/>
      <c r="J478" s="28"/>
      <c r="K478" s="28"/>
      <c r="L478" s="28"/>
    </row>
    <row r="479" spans="1:12" x14ac:dyDescent="0.25">
      <c r="A479" s="28"/>
      <c r="B479" s="28"/>
      <c r="C479" s="28"/>
      <c r="D479" s="28"/>
      <c r="E479" s="28"/>
      <c r="F479" s="28"/>
      <c r="G479" s="28"/>
      <c r="H479" s="28"/>
      <c r="I479" s="28"/>
      <c r="J479" s="28"/>
      <c r="K479" s="28"/>
      <c r="L479" s="28"/>
    </row>
    <row r="480" spans="1:12" x14ac:dyDescent="0.25">
      <c r="A480" s="28"/>
      <c r="B480" s="28"/>
      <c r="C480" s="28"/>
      <c r="D480" s="28"/>
      <c r="E480" s="28"/>
      <c r="F480" s="28"/>
      <c r="G480" s="28"/>
      <c r="H480" s="28"/>
      <c r="I480" s="28"/>
      <c r="J480" s="28"/>
      <c r="K480" s="28"/>
      <c r="L480" s="28"/>
    </row>
    <row r="481" spans="1:12" x14ac:dyDescent="0.25">
      <c r="A481" s="28"/>
      <c r="B481" s="28"/>
      <c r="C481" s="28"/>
      <c r="D481" s="28"/>
      <c r="E481" s="28"/>
      <c r="F481" s="28"/>
      <c r="G481" s="28"/>
      <c r="H481" s="28"/>
      <c r="I481" s="28"/>
      <c r="J481" s="28"/>
      <c r="K481" s="28"/>
      <c r="L481" s="28"/>
    </row>
    <row r="482" spans="1:12" x14ac:dyDescent="0.25">
      <c r="A482" s="28"/>
      <c r="B482" s="28"/>
      <c r="C482" s="28"/>
      <c r="D482" s="28"/>
      <c r="E482" s="28"/>
      <c r="F482" s="28"/>
      <c r="G482" s="28"/>
      <c r="H482" s="28"/>
      <c r="I482" s="28"/>
      <c r="J482" s="28"/>
      <c r="K482" s="28"/>
      <c r="L482" s="28"/>
    </row>
    <row r="483" spans="1:12" x14ac:dyDescent="0.25">
      <c r="A483" s="28"/>
      <c r="B483" s="28"/>
      <c r="C483" s="28"/>
      <c r="D483" s="28"/>
      <c r="E483" s="28"/>
      <c r="F483" s="28"/>
      <c r="G483" s="28"/>
      <c r="H483" s="28"/>
      <c r="I483" s="28"/>
      <c r="J483" s="28"/>
      <c r="K483" s="28"/>
      <c r="L483" s="28"/>
    </row>
    <row r="484" spans="1:12" x14ac:dyDescent="0.25">
      <c r="A484" s="28"/>
      <c r="B484" s="28"/>
      <c r="C484" s="28"/>
      <c r="D484" s="28"/>
      <c r="E484" s="28"/>
      <c r="F484" s="28"/>
      <c r="G484" s="28"/>
      <c r="H484" s="28"/>
      <c r="I484" s="28"/>
      <c r="J484" s="28"/>
      <c r="K484" s="28"/>
      <c r="L484" s="28"/>
    </row>
    <row r="485" spans="1:12" x14ac:dyDescent="0.25">
      <c r="A485" s="28"/>
      <c r="B485" s="28"/>
      <c r="C485" s="28"/>
      <c r="D485" s="28"/>
      <c r="E485" s="28"/>
      <c r="F485" s="28"/>
      <c r="G485" s="28"/>
      <c r="H485" s="28"/>
      <c r="I485" s="28"/>
      <c r="J485" s="28"/>
      <c r="K485" s="28"/>
      <c r="L485" s="28"/>
    </row>
    <row r="486" spans="1:12" x14ac:dyDescent="0.25">
      <c r="A486" s="28"/>
      <c r="B486" s="28"/>
      <c r="C486" s="28"/>
      <c r="D486" s="28"/>
      <c r="E486" s="28"/>
      <c r="F486" s="28"/>
      <c r="G486" s="28"/>
      <c r="H486" s="28"/>
      <c r="I486" s="28"/>
      <c r="J486" s="28"/>
      <c r="K486" s="28"/>
      <c r="L486" s="28"/>
    </row>
    <row r="487" spans="1:12" x14ac:dyDescent="0.25">
      <c r="A487" s="28"/>
      <c r="B487" s="28"/>
      <c r="C487" s="28"/>
      <c r="D487" s="28"/>
      <c r="E487" s="28"/>
      <c r="F487" s="28"/>
      <c r="G487" s="28"/>
      <c r="H487" s="28"/>
      <c r="I487" s="28"/>
      <c r="J487" s="28"/>
      <c r="K487" s="28"/>
      <c r="L487" s="28"/>
    </row>
    <row r="488" spans="1:12" x14ac:dyDescent="0.25">
      <c r="A488" s="28"/>
      <c r="B488" s="28"/>
      <c r="C488" s="28"/>
      <c r="D488" s="28"/>
      <c r="E488" s="28"/>
      <c r="F488" s="28"/>
      <c r="G488" s="28"/>
      <c r="H488" s="28"/>
      <c r="I488" s="28"/>
      <c r="J488" s="28"/>
      <c r="K488" s="28"/>
      <c r="L488" s="28"/>
    </row>
    <row r="489" spans="1:12" x14ac:dyDescent="0.25">
      <c r="A489" s="28"/>
      <c r="B489" s="28"/>
      <c r="C489" s="28"/>
      <c r="D489" s="28"/>
      <c r="E489" s="28"/>
      <c r="F489" s="28"/>
      <c r="G489" s="28"/>
      <c r="H489" s="28"/>
      <c r="I489" s="28"/>
      <c r="J489" s="28"/>
      <c r="K489" s="28"/>
      <c r="L489" s="28"/>
    </row>
    <row r="490" spans="1:12" x14ac:dyDescent="0.25">
      <c r="A490" s="28"/>
      <c r="B490" s="28"/>
      <c r="C490" s="28"/>
      <c r="D490" s="28"/>
      <c r="E490" s="28"/>
      <c r="F490" s="28"/>
      <c r="G490" s="28"/>
      <c r="H490" s="28"/>
      <c r="I490" s="28"/>
      <c r="J490" s="28"/>
      <c r="K490" s="28"/>
      <c r="L490" s="28"/>
    </row>
    <row r="491" spans="1:12" x14ac:dyDescent="0.25">
      <c r="A491" s="28"/>
      <c r="B491" s="28"/>
      <c r="C491" s="28"/>
      <c r="D491" s="28"/>
      <c r="E491" s="28"/>
      <c r="F491" s="28"/>
      <c r="G491" s="28"/>
      <c r="H491" s="28"/>
      <c r="I491" s="28"/>
      <c r="J491" s="28"/>
      <c r="K491" s="28"/>
      <c r="L491" s="28"/>
    </row>
    <row r="492" spans="1:12" x14ac:dyDescent="0.25">
      <c r="A492" s="28"/>
      <c r="B492" s="28"/>
      <c r="C492" s="28"/>
      <c r="D492" s="28"/>
      <c r="E492" s="28"/>
      <c r="F492" s="28"/>
      <c r="G492" s="28"/>
      <c r="H492" s="28"/>
      <c r="I492" s="28"/>
      <c r="J492" s="28"/>
      <c r="K492" s="28"/>
      <c r="L492" s="28"/>
    </row>
    <row r="493" spans="1:12" x14ac:dyDescent="0.25">
      <c r="A493" s="28"/>
      <c r="B493" s="28"/>
      <c r="C493" s="28"/>
      <c r="D493" s="28"/>
      <c r="E493" s="28"/>
      <c r="F493" s="28"/>
      <c r="G493" s="28"/>
      <c r="H493" s="28"/>
      <c r="I493" s="28"/>
      <c r="J493" s="28"/>
      <c r="K493" s="28"/>
      <c r="L493" s="28"/>
    </row>
    <row r="494" spans="1:12" x14ac:dyDescent="0.25">
      <c r="A494" s="28"/>
      <c r="B494" s="28"/>
      <c r="C494" s="28"/>
      <c r="D494" s="28"/>
      <c r="E494" s="28"/>
      <c r="F494" s="28"/>
      <c r="G494" s="28"/>
      <c r="H494" s="28"/>
      <c r="I494" s="28"/>
      <c r="J494" s="28"/>
      <c r="K494" s="28"/>
      <c r="L494" s="28"/>
    </row>
    <row r="495" spans="1:12" x14ac:dyDescent="0.25">
      <c r="A495" s="28"/>
      <c r="B495" s="28"/>
      <c r="C495" s="28"/>
      <c r="D495" s="28"/>
      <c r="E495" s="28"/>
      <c r="F495" s="28"/>
      <c r="G495" s="28"/>
      <c r="H495" s="28"/>
      <c r="I495" s="28"/>
      <c r="J495" s="28"/>
      <c r="K495" s="28"/>
      <c r="L495" s="28"/>
    </row>
    <row r="496" spans="1:12" x14ac:dyDescent="0.25">
      <c r="A496" s="28"/>
      <c r="B496" s="28"/>
      <c r="C496" s="28"/>
      <c r="D496" s="28"/>
      <c r="E496" s="28"/>
      <c r="F496" s="28"/>
      <c r="G496" s="28"/>
      <c r="H496" s="28"/>
      <c r="I496" s="28"/>
      <c r="J496" s="28"/>
      <c r="K496" s="28"/>
      <c r="L496" s="28"/>
    </row>
    <row r="497" spans="1:12" x14ac:dyDescent="0.25">
      <c r="A497" s="28"/>
      <c r="B497" s="28"/>
      <c r="C497" s="28"/>
      <c r="D497" s="28"/>
      <c r="E497" s="28"/>
      <c r="F497" s="28"/>
      <c r="G497" s="28"/>
      <c r="H497" s="28"/>
      <c r="I497" s="28"/>
      <c r="J497" s="28"/>
      <c r="K497" s="28"/>
      <c r="L497" s="28"/>
    </row>
    <row r="498" spans="1:12" x14ac:dyDescent="0.25">
      <c r="A498" s="28"/>
      <c r="B498" s="28"/>
      <c r="C498" s="28"/>
      <c r="D498" s="28"/>
      <c r="E498" s="28"/>
      <c r="F498" s="28"/>
      <c r="G498" s="28"/>
      <c r="H498" s="28"/>
      <c r="I498" s="28"/>
      <c r="J498" s="28"/>
      <c r="K498" s="28"/>
      <c r="L498" s="28"/>
    </row>
    <row r="499" spans="1:12" x14ac:dyDescent="0.25">
      <c r="A499" s="28"/>
      <c r="B499" s="28"/>
      <c r="C499" s="28"/>
      <c r="D499" s="28"/>
      <c r="E499" s="28"/>
      <c r="F499" s="28"/>
      <c r="G499" s="28"/>
      <c r="H499" s="28"/>
      <c r="I499" s="28"/>
      <c r="J499" s="28"/>
      <c r="K499" s="28"/>
      <c r="L499" s="28"/>
    </row>
    <row r="500" spans="1:12" x14ac:dyDescent="0.25">
      <c r="A500" s="28"/>
      <c r="B500" s="28"/>
      <c r="C500" s="28"/>
      <c r="D500" s="28"/>
      <c r="E500" s="28"/>
      <c r="F500" s="28"/>
      <c r="G500" s="28"/>
      <c r="H500" s="28"/>
      <c r="I500" s="28"/>
      <c r="J500" s="28"/>
      <c r="K500" s="28"/>
      <c r="L500" s="28"/>
    </row>
    <row r="501" spans="1:12" x14ac:dyDescent="0.25">
      <c r="A501" s="28"/>
      <c r="B501" s="28"/>
      <c r="C501" s="28"/>
      <c r="D501" s="28"/>
      <c r="E501" s="28"/>
      <c r="F501" s="28"/>
      <c r="G501" s="28"/>
      <c r="H501" s="28"/>
      <c r="I501" s="28"/>
      <c r="J501" s="28"/>
      <c r="K501" s="28"/>
      <c r="L501" s="28"/>
    </row>
    <row r="502" spans="1:12" x14ac:dyDescent="0.25">
      <c r="A502" s="28"/>
      <c r="B502" s="28"/>
      <c r="C502" s="28"/>
      <c r="D502" s="28"/>
      <c r="E502" s="28"/>
      <c r="F502" s="28"/>
      <c r="G502" s="28"/>
      <c r="H502" s="28"/>
      <c r="I502" s="28"/>
      <c r="J502" s="28"/>
      <c r="K502" s="28"/>
      <c r="L502" s="28"/>
    </row>
    <row r="503" spans="1:12" x14ac:dyDescent="0.25">
      <c r="A503" s="28"/>
      <c r="B503" s="28"/>
      <c r="C503" s="28"/>
      <c r="D503" s="28"/>
      <c r="E503" s="28"/>
      <c r="F503" s="28"/>
      <c r="G503" s="28"/>
      <c r="H503" s="28"/>
      <c r="I503" s="28"/>
      <c r="J503" s="28"/>
      <c r="K503" s="28"/>
      <c r="L503" s="28"/>
    </row>
    <row r="504" spans="1:12" x14ac:dyDescent="0.25">
      <c r="A504" s="28"/>
      <c r="B504" s="28"/>
      <c r="C504" s="28"/>
      <c r="D504" s="28"/>
      <c r="E504" s="28"/>
      <c r="F504" s="28"/>
      <c r="G504" s="28"/>
      <c r="H504" s="28"/>
      <c r="I504" s="28"/>
      <c r="J504" s="28"/>
      <c r="K504" s="28"/>
      <c r="L504" s="28"/>
    </row>
    <row r="505" spans="1:12" x14ac:dyDescent="0.25">
      <c r="A505" s="28"/>
      <c r="B505" s="28"/>
      <c r="C505" s="28"/>
      <c r="D505" s="28"/>
      <c r="E505" s="28"/>
      <c r="F505" s="28"/>
      <c r="G505" s="28"/>
      <c r="H505" s="28"/>
      <c r="I505" s="28"/>
      <c r="J505" s="28"/>
      <c r="K505" s="28"/>
      <c r="L505" s="28"/>
    </row>
    <row r="506" spans="1:12" x14ac:dyDescent="0.25">
      <c r="A506" s="28"/>
      <c r="B506" s="28"/>
      <c r="C506" s="28"/>
      <c r="D506" s="28"/>
      <c r="E506" s="28"/>
      <c r="F506" s="28"/>
      <c r="G506" s="28"/>
      <c r="H506" s="28"/>
      <c r="I506" s="28"/>
      <c r="J506" s="28"/>
      <c r="K506" s="28"/>
      <c r="L506" s="28"/>
    </row>
    <row r="507" spans="1:12" x14ac:dyDescent="0.25">
      <c r="A507" s="28"/>
      <c r="B507" s="28"/>
      <c r="C507" s="28"/>
      <c r="D507" s="28"/>
      <c r="E507" s="28"/>
      <c r="F507" s="28"/>
      <c r="G507" s="28"/>
      <c r="H507" s="28"/>
      <c r="I507" s="28"/>
      <c r="J507" s="28"/>
      <c r="K507" s="28"/>
      <c r="L507" s="28"/>
    </row>
    <row r="508" spans="1:12" x14ac:dyDescent="0.25">
      <c r="A508" s="28"/>
      <c r="B508" s="28"/>
      <c r="C508" s="28"/>
      <c r="D508" s="28"/>
      <c r="E508" s="28"/>
      <c r="F508" s="28"/>
      <c r="G508" s="28"/>
      <c r="H508" s="28"/>
      <c r="I508" s="28"/>
      <c r="J508" s="28"/>
      <c r="K508" s="28"/>
      <c r="L508" s="28"/>
    </row>
    <row r="509" spans="1:12" x14ac:dyDescent="0.25">
      <c r="A509" s="28"/>
      <c r="B509" s="28"/>
      <c r="C509" s="28"/>
      <c r="D509" s="28"/>
      <c r="E509" s="28"/>
      <c r="F509" s="28"/>
      <c r="G509" s="28"/>
      <c r="H509" s="28"/>
      <c r="I509" s="28"/>
      <c r="J509" s="28"/>
      <c r="K509" s="28"/>
      <c r="L509" s="28"/>
    </row>
    <row r="510" spans="1:12" x14ac:dyDescent="0.25">
      <c r="A510" s="28"/>
      <c r="B510" s="28"/>
      <c r="C510" s="28"/>
      <c r="D510" s="28"/>
      <c r="E510" s="28"/>
      <c r="F510" s="28"/>
      <c r="G510" s="28"/>
      <c r="H510" s="28"/>
      <c r="I510" s="28"/>
      <c r="J510" s="28"/>
      <c r="K510" s="28"/>
      <c r="L510" s="28"/>
    </row>
    <row r="511" spans="1:12" x14ac:dyDescent="0.25">
      <c r="A511" s="28"/>
      <c r="B511" s="28"/>
      <c r="C511" s="28"/>
      <c r="D511" s="28"/>
      <c r="E511" s="28"/>
      <c r="F511" s="28"/>
      <c r="G511" s="28"/>
      <c r="H511" s="28"/>
      <c r="I511" s="28"/>
      <c r="J511" s="28"/>
      <c r="K511" s="28"/>
      <c r="L511" s="28"/>
    </row>
    <row r="512" spans="1:12" x14ac:dyDescent="0.25">
      <c r="A512" s="28"/>
      <c r="B512" s="28"/>
      <c r="C512" s="28"/>
      <c r="D512" s="28"/>
      <c r="E512" s="28"/>
      <c r="F512" s="28"/>
      <c r="G512" s="28"/>
      <c r="H512" s="28"/>
      <c r="I512" s="28"/>
      <c r="J512" s="28"/>
      <c r="K512" s="28"/>
      <c r="L512" s="28"/>
    </row>
    <row r="513" spans="1:12" x14ac:dyDescent="0.25">
      <c r="A513" s="28"/>
      <c r="B513" s="28"/>
      <c r="C513" s="28"/>
      <c r="D513" s="28"/>
      <c r="E513" s="28"/>
      <c r="F513" s="28"/>
      <c r="G513" s="28"/>
      <c r="H513" s="28"/>
      <c r="I513" s="28"/>
      <c r="J513" s="28"/>
      <c r="K513" s="28"/>
      <c r="L513" s="28"/>
    </row>
    <row r="514" spans="1:12" x14ac:dyDescent="0.25">
      <c r="A514" s="28"/>
      <c r="B514" s="28"/>
      <c r="C514" s="28"/>
      <c r="D514" s="28"/>
      <c r="E514" s="28"/>
      <c r="F514" s="28"/>
      <c r="G514" s="28"/>
      <c r="H514" s="28"/>
      <c r="I514" s="28"/>
      <c r="J514" s="28"/>
      <c r="K514" s="28"/>
      <c r="L514" s="28"/>
    </row>
    <row r="515" spans="1:12" x14ac:dyDescent="0.25">
      <c r="A515" s="28"/>
      <c r="B515" s="28"/>
      <c r="C515" s="28"/>
      <c r="D515" s="28"/>
      <c r="E515" s="28"/>
      <c r="F515" s="28"/>
      <c r="G515" s="28"/>
      <c r="H515" s="28"/>
      <c r="I515" s="28"/>
      <c r="J515" s="28"/>
      <c r="K515" s="28"/>
      <c r="L515" s="28"/>
    </row>
    <row r="516" spans="1:12" x14ac:dyDescent="0.25">
      <c r="A516" s="28"/>
      <c r="B516" s="28"/>
      <c r="C516" s="28"/>
      <c r="D516" s="28"/>
      <c r="E516" s="28"/>
      <c r="F516" s="28"/>
      <c r="G516" s="28"/>
      <c r="H516" s="28"/>
      <c r="I516" s="28"/>
      <c r="J516" s="28"/>
      <c r="K516" s="28"/>
      <c r="L516" s="28"/>
    </row>
    <row r="517" spans="1:12" x14ac:dyDescent="0.25">
      <c r="A517" s="28"/>
      <c r="B517" s="28"/>
      <c r="C517" s="28"/>
      <c r="D517" s="28"/>
      <c r="E517" s="28"/>
      <c r="F517" s="28"/>
      <c r="G517" s="28"/>
      <c r="H517" s="28"/>
      <c r="I517" s="28"/>
      <c r="J517" s="28"/>
      <c r="K517" s="28"/>
      <c r="L517" s="28"/>
    </row>
    <row r="518" spans="1:12" x14ac:dyDescent="0.25">
      <c r="A518" s="28"/>
      <c r="B518" s="28"/>
      <c r="C518" s="28"/>
      <c r="D518" s="28"/>
      <c r="E518" s="28"/>
      <c r="F518" s="28"/>
      <c r="G518" s="28"/>
      <c r="H518" s="28"/>
      <c r="I518" s="28"/>
      <c r="J518" s="28"/>
      <c r="K518" s="28"/>
      <c r="L518" s="28"/>
    </row>
    <row r="519" spans="1:12" x14ac:dyDescent="0.25">
      <c r="A519" s="28"/>
      <c r="B519" s="28"/>
      <c r="C519" s="28"/>
      <c r="D519" s="28"/>
      <c r="E519" s="28"/>
      <c r="F519" s="28"/>
      <c r="G519" s="28"/>
      <c r="H519" s="28"/>
      <c r="I519" s="28"/>
      <c r="J519" s="28"/>
      <c r="K519" s="28"/>
      <c r="L519" s="28"/>
    </row>
    <row r="520" spans="1:12" x14ac:dyDescent="0.25">
      <c r="A520" s="28"/>
      <c r="B520" s="28"/>
      <c r="C520" s="28"/>
      <c r="D520" s="28"/>
      <c r="E520" s="28"/>
      <c r="F520" s="28"/>
      <c r="G520" s="28"/>
      <c r="H520" s="28"/>
      <c r="I520" s="28"/>
      <c r="J520" s="28"/>
      <c r="K520" s="28"/>
      <c r="L520" s="28"/>
    </row>
    <row r="521" spans="1:12" x14ac:dyDescent="0.25">
      <c r="A521" s="28"/>
      <c r="B521" s="28"/>
      <c r="C521" s="28"/>
      <c r="D521" s="28"/>
      <c r="E521" s="28"/>
      <c r="F521" s="28"/>
      <c r="G521" s="28"/>
      <c r="H521" s="28"/>
      <c r="I521" s="28"/>
      <c r="J521" s="28"/>
      <c r="K521" s="28"/>
      <c r="L521" s="28"/>
    </row>
    <row r="522" spans="1:12" x14ac:dyDescent="0.25">
      <c r="A522" s="28"/>
      <c r="B522" s="28"/>
      <c r="C522" s="28"/>
      <c r="D522" s="28"/>
      <c r="E522" s="28"/>
      <c r="F522" s="28"/>
      <c r="G522" s="28"/>
      <c r="H522" s="28"/>
      <c r="I522" s="28"/>
      <c r="J522" s="28"/>
      <c r="K522" s="28"/>
      <c r="L522" s="28"/>
    </row>
    <row r="523" spans="1:12" x14ac:dyDescent="0.25">
      <c r="A523" s="28"/>
      <c r="B523" s="28"/>
      <c r="C523" s="28"/>
      <c r="D523" s="28"/>
      <c r="E523" s="28"/>
      <c r="F523" s="28"/>
      <c r="G523" s="28"/>
      <c r="H523" s="28"/>
      <c r="I523" s="28"/>
      <c r="J523" s="28"/>
      <c r="K523" s="28"/>
      <c r="L523" s="28"/>
    </row>
    <row r="524" spans="1:12" x14ac:dyDescent="0.25">
      <c r="A524" s="28"/>
      <c r="B524" s="28"/>
      <c r="C524" s="28"/>
      <c r="D524" s="28"/>
      <c r="E524" s="28"/>
      <c r="F524" s="28"/>
      <c r="G524" s="28"/>
      <c r="H524" s="28"/>
      <c r="I524" s="28"/>
      <c r="J524" s="28"/>
      <c r="K524" s="28"/>
      <c r="L524" s="28"/>
    </row>
    <row r="525" spans="1:12" x14ac:dyDescent="0.25">
      <c r="A525" s="28"/>
      <c r="B525" s="28"/>
      <c r="C525" s="28"/>
      <c r="D525" s="28"/>
      <c r="E525" s="28"/>
      <c r="F525" s="28"/>
      <c r="G525" s="28"/>
      <c r="H525" s="28"/>
      <c r="I525" s="28"/>
      <c r="J525" s="28"/>
      <c r="K525" s="28"/>
      <c r="L525" s="28"/>
    </row>
    <row r="526" spans="1:12" x14ac:dyDescent="0.25">
      <c r="A526" s="28"/>
      <c r="B526" s="28"/>
      <c r="C526" s="28"/>
      <c r="D526" s="28"/>
      <c r="E526" s="28"/>
      <c r="F526" s="28"/>
      <c r="G526" s="28"/>
      <c r="H526" s="28"/>
      <c r="I526" s="28"/>
      <c r="J526" s="28"/>
      <c r="K526" s="28"/>
      <c r="L526" s="28"/>
    </row>
    <row r="527" spans="1:12" x14ac:dyDescent="0.25">
      <c r="A527" s="28"/>
      <c r="B527" s="28"/>
      <c r="C527" s="28"/>
      <c r="D527" s="28"/>
      <c r="E527" s="28"/>
      <c r="F527" s="28"/>
      <c r="G527" s="28"/>
      <c r="H527" s="28"/>
      <c r="I527" s="28"/>
      <c r="J527" s="28"/>
      <c r="K527" s="28"/>
      <c r="L527" s="28"/>
    </row>
    <row r="528" spans="1:12" x14ac:dyDescent="0.25">
      <c r="A528" s="28"/>
      <c r="B528" s="28"/>
      <c r="C528" s="28"/>
      <c r="D528" s="28"/>
      <c r="E528" s="28"/>
      <c r="F528" s="28"/>
      <c r="G528" s="28"/>
      <c r="H528" s="28"/>
      <c r="I528" s="28"/>
      <c r="J528" s="28"/>
      <c r="K528" s="28"/>
      <c r="L528" s="28"/>
    </row>
    <row r="529" spans="1:12" x14ac:dyDescent="0.25">
      <c r="A529" s="28"/>
      <c r="B529" s="28"/>
      <c r="C529" s="28"/>
      <c r="D529" s="28"/>
      <c r="E529" s="28"/>
      <c r="F529" s="28"/>
      <c r="G529" s="28"/>
      <c r="H529" s="28"/>
      <c r="I529" s="28"/>
      <c r="J529" s="28"/>
      <c r="K529" s="28"/>
      <c r="L529" s="28"/>
    </row>
    <row r="530" spans="1:12" x14ac:dyDescent="0.25">
      <c r="A530" s="28"/>
      <c r="B530" s="28"/>
      <c r="C530" s="28"/>
      <c r="D530" s="28"/>
      <c r="E530" s="28"/>
      <c r="F530" s="28"/>
      <c r="G530" s="28"/>
      <c r="H530" s="28"/>
      <c r="I530" s="28"/>
      <c r="J530" s="28"/>
      <c r="K530" s="28"/>
      <c r="L530" s="28"/>
    </row>
    <row r="531" spans="1:12" x14ac:dyDescent="0.25">
      <c r="A531" s="28"/>
      <c r="B531" s="28"/>
      <c r="C531" s="28"/>
      <c r="D531" s="28"/>
      <c r="E531" s="28"/>
      <c r="F531" s="28"/>
      <c r="G531" s="28"/>
      <c r="H531" s="28"/>
      <c r="I531" s="28"/>
      <c r="J531" s="28"/>
      <c r="K531" s="28"/>
      <c r="L531" s="28"/>
    </row>
    <row r="532" spans="1:12" x14ac:dyDescent="0.25">
      <c r="A532" s="28"/>
      <c r="B532" s="28"/>
      <c r="C532" s="28"/>
      <c r="D532" s="28"/>
      <c r="E532" s="28"/>
      <c r="F532" s="28"/>
      <c r="G532" s="28"/>
      <c r="H532" s="28"/>
      <c r="I532" s="28"/>
      <c r="J532" s="28"/>
      <c r="K532" s="28"/>
      <c r="L532" s="28"/>
    </row>
    <row r="533" spans="1:12" x14ac:dyDescent="0.25">
      <c r="A533" s="28"/>
      <c r="B533" s="28"/>
      <c r="C533" s="28"/>
      <c r="D533" s="28"/>
      <c r="E533" s="28"/>
      <c r="F533" s="28"/>
      <c r="G533" s="28"/>
      <c r="H533" s="28"/>
      <c r="I533" s="28"/>
      <c r="J533" s="28"/>
      <c r="K533" s="28"/>
      <c r="L533" s="28"/>
    </row>
    <row r="534" spans="1:12" x14ac:dyDescent="0.25">
      <c r="A534" s="28"/>
      <c r="B534" s="28"/>
      <c r="C534" s="28"/>
      <c r="D534" s="28"/>
      <c r="E534" s="28"/>
      <c r="F534" s="28"/>
      <c r="G534" s="28"/>
      <c r="H534" s="28"/>
      <c r="I534" s="28"/>
      <c r="J534" s="28"/>
      <c r="K534" s="28"/>
      <c r="L534" s="28"/>
    </row>
    <row r="535" spans="1:12" x14ac:dyDescent="0.25">
      <c r="A535" s="28"/>
      <c r="B535" s="28"/>
      <c r="C535" s="28"/>
      <c r="D535" s="28"/>
      <c r="E535" s="28"/>
      <c r="F535" s="28"/>
      <c r="G535" s="28"/>
      <c r="H535" s="28"/>
      <c r="I535" s="28"/>
      <c r="J535" s="28"/>
      <c r="K535" s="28"/>
      <c r="L535" s="28"/>
    </row>
    <row r="536" spans="1:12" x14ac:dyDescent="0.25">
      <c r="A536" s="28"/>
      <c r="B536" s="28"/>
      <c r="C536" s="28"/>
      <c r="D536" s="28"/>
      <c r="E536" s="28"/>
      <c r="F536" s="28"/>
      <c r="G536" s="28"/>
      <c r="H536" s="28"/>
      <c r="I536" s="28"/>
      <c r="J536" s="28"/>
      <c r="K536" s="28"/>
      <c r="L536" s="28"/>
    </row>
    <row r="537" spans="1:12" x14ac:dyDescent="0.25">
      <c r="A537" s="28"/>
      <c r="B537" s="28"/>
      <c r="C537" s="28"/>
      <c r="D537" s="28"/>
      <c r="E537" s="28"/>
      <c r="F537" s="28"/>
      <c r="G537" s="28"/>
      <c r="H537" s="28"/>
      <c r="I537" s="28"/>
      <c r="J537" s="28"/>
      <c r="K537" s="28"/>
      <c r="L537" s="28"/>
    </row>
    <row r="538" spans="1:12" x14ac:dyDescent="0.25">
      <c r="A538" s="28"/>
      <c r="B538" s="28"/>
      <c r="C538" s="28"/>
      <c r="D538" s="28"/>
      <c r="E538" s="28"/>
      <c r="F538" s="28"/>
      <c r="G538" s="28"/>
      <c r="H538" s="28"/>
      <c r="I538" s="28"/>
      <c r="J538" s="28"/>
      <c r="K538" s="28"/>
      <c r="L538" s="28"/>
    </row>
    <row r="539" spans="1:12" x14ac:dyDescent="0.25">
      <c r="A539" s="28"/>
      <c r="B539" s="28"/>
      <c r="C539" s="28"/>
      <c r="D539" s="28"/>
      <c r="E539" s="28"/>
      <c r="F539" s="28"/>
      <c r="G539" s="28"/>
      <c r="H539" s="28"/>
      <c r="I539" s="28"/>
      <c r="J539" s="28"/>
      <c r="K539" s="28"/>
      <c r="L539" s="28"/>
    </row>
    <row r="540" spans="1:12" x14ac:dyDescent="0.25">
      <c r="A540" s="28"/>
      <c r="B540" s="28"/>
      <c r="C540" s="28"/>
      <c r="D540" s="28"/>
      <c r="E540" s="28"/>
      <c r="F540" s="28"/>
      <c r="G540" s="28"/>
      <c r="H540" s="28"/>
      <c r="I540" s="28"/>
      <c r="J540" s="28"/>
      <c r="K540" s="28"/>
      <c r="L540" s="28"/>
    </row>
    <row r="541" spans="1:12" x14ac:dyDescent="0.25">
      <c r="A541" s="28"/>
      <c r="B541" s="28"/>
      <c r="C541" s="28"/>
      <c r="D541" s="28"/>
      <c r="E541" s="28"/>
      <c r="F541" s="28"/>
      <c r="G541" s="28"/>
      <c r="H541" s="28"/>
      <c r="I541" s="28"/>
      <c r="J541" s="28"/>
      <c r="K541" s="28"/>
      <c r="L541" s="28"/>
    </row>
    <row r="542" spans="1:12" x14ac:dyDescent="0.25">
      <c r="A542" s="28"/>
      <c r="B542" s="28"/>
      <c r="C542" s="28"/>
      <c r="D542" s="28"/>
      <c r="E542" s="28"/>
      <c r="F542" s="28"/>
      <c r="G542" s="28"/>
      <c r="H542" s="28"/>
      <c r="I542" s="28"/>
      <c r="J542" s="28"/>
      <c r="K542" s="28"/>
      <c r="L542" s="28"/>
    </row>
    <row r="543" spans="1:12" x14ac:dyDescent="0.25">
      <c r="A543" s="28"/>
      <c r="B543" s="28"/>
      <c r="C543" s="28"/>
      <c r="D543" s="28"/>
      <c r="E543" s="28"/>
      <c r="F543" s="28"/>
      <c r="G543" s="28"/>
      <c r="H543" s="28"/>
      <c r="I543" s="28"/>
      <c r="J543" s="28"/>
      <c r="K543" s="28"/>
      <c r="L543" s="28"/>
    </row>
    <row r="544" spans="1:12" x14ac:dyDescent="0.25">
      <c r="A544" s="28"/>
      <c r="B544" s="28"/>
      <c r="C544" s="28"/>
      <c r="D544" s="28"/>
      <c r="E544" s="28"/>
      <c r="F544" s="28"/>
      <c r="G544" s="28"/>
      <c r="H544" s="28"/>
      <c r="I544" s="28"/>
      <c r="J544" s="28"/>
      <c r="K544" s="28"/>
      <c r="L544" s="28"/>
    </row>
    <row r="545" spans="1:12" x14ac:dyDescent="0.25">
      <c r="A545" s="28"/>
      <c r="B545" s="28"/>
      <c r="C545" s="28"/>
      <c r="D545" s="28"/>
      <c r="E545" s="28"/>
      <c r="F545" s="28"/>
      <c r="G545" s="28"/>
      <c r="H545" s="28"/>
      <c r="I545" s="28"/>
      <c r="J545" s="28"/>
      <c r="K545" s="28"/>
      <c r="L545" s="28"/>
    </row>
    <row r="546" spans="1:12" x14ac:dyDescent="0.25">
      <c r="A546" s="28"/>
      <c r="B546" s="28"/>
      <c r="C546" s="28"/>
      <c r="D546" s="28"/>
      <c r="E546" s="28"/>
      <c r="F546" s="28"/>
      <c r="G546" s="28"/>
      <c r="H546" s="28"/>
      <c r="I546" s="28"/>
      <c r="J546" s="28"/>
      <c r="K546" s="28"/>
      <c r="L546" s="28"/>
    </row>
    <row r="547" spans="1:12" x14ac:dyDescent="0.25">
      <c r="A547" s="28"/>
      <c r="B547" s="28"/>
      <c r="C547" s="28"/>
      <c r="D547" s="28"/>
      <c r="E547" s="28"/>
      <c r="F547" s="28"/>
      <c r="G547" s="28"/>
      <c r="H547" s="28"/>
      <c r="I547" s="28"/>
      <c r="J547" s="28"/>
      <c r="K547" s="28"/>
      <c r="L547" s="28"/>
    </row>
    <row r="548" spans="1:12" x14ac:dyDescent="0.25">
      <c r="A548" s="28"/>
      <c r="B548" s="28"/>
      <c r="C548" s="28"/>
      <c r="D548" s="28"/>
      <c r="E548" s="28"/>
      <c r="F548" s="28"/>
      <c r="G548" s="28"/>
      <c r="H548" s="28"/>
      <c r="I548" s="28"/>
      <c r="J548" s="28"/>
      <c r="K548" s="28"/>
      <c r="L548" s="28"/>
    </row>
    <row r="549" spans="1:12" x14ac:dyDescent="0.25">
      <c r="A549" s="28"/>
      <c r="B549" s="28"/>
      <c r="C549" s="28"/>
      <c r="D549" s="28"/>
      <c r="E549" s="28"/>
      <c r="F549" s="28"/>
      <c r="G549" s="28"/>
      <c r="H549" s="28"/>
      <c r="I549" s="28"/>
      <c r="J549" s="28"/>
      <c r="K549" s="28"/>
      <c r="L549" s="28"/>
    </row>
    <row r="550" spans="1:12" x14ac:dyDescent="0.25">
      <c r="A550" s="28"/>
      <c r="B550" s="28"/>
      <c r="C550" s="28"/>
      <c r="D550" s="28"/>
      <c r="E550" s="28"/>
      <c r="F550" s="28"/>
      <c r="G550" s="28"/>
      <c r="H550" s="28"/>
      <c r="I550" s="28"/>
      <c r="J550" s="28"/>
      <c r="K550" s="28"/>
      <c r="L550" s="28"/>
    </row>
    <row r="551" spans="1:12" x14ac:dyDescent="0.25">
      <c r="A551" s="28"/>
      <c r="B551" s="28"/>
      <c r="C551" s="28"/>
      <c r="D551" s="28"/>
      <c r="E551" s="28"/>
      <c r="F551" s="28"/>
      <c r="G551" s="28"/>
      <c r="H551" s="28"/>
      <c r="I551" s="28"/>
      <c r="J551" s="28"/>
      <c r="K551" s="28"/>
      <c r="L551" s="28"/>
    </row>
    <row r="552" spans="1:12" x14ac:dyDescent="0.25">
      <c r="A552" s="28"/>
      <c r="B552" s="28"/>
      <c r="C552" s="28"/>
      <c r="D552" s="28"/>
      <c r="E552" s="28"/>
      <c r="F552" s="28"/>
      <c r="G552" s="28"/>
      <c r="H552" s="28"/>
      <c r="I552" s="28"/>
      <c r="J552" s="28"/>
      <c r="K552" s="28"/>
      <c r="L552" s="28"/>
    </row>
    <row r="553" spans="1:12" x14ac:dyDescent="0.25">
      <c r="A553" s="28"/>
      <c r="B553" s="28"/>
      <c r="C553" s="28"/>
      <c r="D553" s="28"/>
      <c r="E553" s="28"/>
      <c r="F553" s="28"/>
      <c r="G553" s="28"/>
      <c r="H553" s="28"/>
      <c r="I553" s="28"/>
      <c r="J553" s="28"/>
      <c r="K553" s="28"/>
      <c r="L553" s="28"/>
    </row>
    <row r="554" spans="1:12" x14ac:dyDescent="0.25">
      <c r="A554" s="28"/>
      <c r="B554" s="28"/>
      <c r="C554" s="28"/>
      <c r="D554" s="28"/>
      <c r="E554" s="28"/>
      <c r="F554" s="28"/>
      <c r="G554" s="28"/>
      <c r="H554" s="28"/>
      <c r="I554" s="28"/>
      <c r="J554" s="28"/>
      <c r="K554" s="28"/>
      <c r="L554" s="28"/>
    </row>
    <row r="555" spans="1:12" x14ac:dyDescent="0.25">
      <c r="A555" s="28"/>
      <c r="B555" s="28"/>
      <c r="C555" s="28"/>
      <c r="D555" s="28"/>
      <c r="E555" s="28"/>
      <c r="F555" s="28"/>
      <c r="G555" s="28"/>
      <c r="H555" s="28"/>
      <c r="I555" s="28"/>
      <c r="J555" s="28"/>
      <c r="K555" s="28"/>
      <c r="L555" s="28"/>
    </row>
    <row r="556" spans="1:12" x14ac:dyDescent="0.25">
      <c r="A556" s="28"/>
      <c r="B556" s="28"/>
      <c r="C556" s="28"/>
      <c r="D556" s="28"/>
      <c r="E556" s="28"/>
      <c r="F556" s="28"/>
      <c r="G556" s="28"/>
      <c r="H556" s="28"/>
      <c r="I556" s="28"/>
      <c r="J556" s="28"/>
      <c r="K556" s="28"/>
      <c r="L556" s="28"/>
    </row>
    <row r="557" spans="1:12" x14ac:dyDescent="0.25">
      <c r="A557" s="28"/>
      <c r="B557" s="28"/>
      <c r="C557" s="28"/>
      <c r="D557" s="28"/>
      <c r="E557" s="28"/>
      <c r="F557" s="28"/>
      <c r="G557" s="28"/>
      <c r="H557" s="28"/>
      <c r="I557" s="28"/>
      <c r="J557" s="28"/>
      <c r="K557" s="28"/>
      <c r="L557" s="28"/>
    </row>
    <row r="558" spans="1:12" x14ac:dyDescent="0.25">
      <c r="A558" s="28"/>
      <c r="B558" s="28"/>
      <c r="C558" s="28"/>
      <c r="D558" s="28"/>
      <c r="E558" s="28"/>
      <c r="F558" s="28"/>
      <c r="G558" s="28"/>
      <c r="H558" s="28"/>
      <c r="I558" s="28"/>
      <c r="J558" s="28"/>
      <c r="K558" s="28"/>
      <c r="L558" s="28"/>
    </row>
    <row r="559" spans="1:12" x14ac:dyDescent="0.25">
      <c r="A559" s="28"/>
      <c r="B559" s="28"/>
      <c r="C559" s="28"/>
      <c r="D559" s="28"/>
      <c r="E559" s="28"/>
      <c r="F559" s="28"/>
      <c r="G559" s="28"/>
      <c r="H559" s="28"/>
      <c r="I559" s="28"/>
      <c r="J559" s="28"/>
      <c r="K559" s="28"/>
      <c r="L559" s="28"/>
    </row>
    <row r="560" spans="1:12" x14ac:dyDescent="0.25">
      <c r="A560" s="28"/>
      <c r="B560" s="28"/>
      <c r="C560" s="28"/>
      <c r="D560" s="28"/>
      <c r="E560" s="28"/>
      <c r="F560" s="28"/>
      <c r="G560" s="28"/>
      <c r="H560" s="28"/>
      <c r="I560" s="28"/>
      <c r="J560" s="28"/>
      <c r="K560" s="28"/>
      <c r="L560" s="28"/>
    </row>
    <row r="561" spans="1:12" x14ac:dyDescent="0.25">
      <c r="A561" s="28"/>
      <c r="B561" s="28"/>
      <c r="C561" s="28"/>
      <c r="D561" s="28"/>
      <c r="E561" s="28"/>
      <c r="F561" s="28"/>
      <c r="G561" s="28"/>
      <c r="H561" s="28"/>
      <c r="I561" s="28"/>
      <c r="J561" s="28"/>
      <c r="K561" s="28"/>
      <c r="L561" s="28"/>
    </row>
    <row r="562" spans="1:12" x14ac:dyDescent="0.25">
      <c r="A562" s="28"/>
      <c r="B562" s="28"/>
      <c r="C562" s="28"/>
      <c r="D562" s="28"/>
      <c r="E562" s="28"/>
      <c r="F562" s="28"/>
      <c r="G562" s="28"/>
      <c r="H562" s="28"/>
      <c r="I562" s="28"/>
      <c r="J562" s="28"/>
      <c r="K562" s="28"/>
      <c r="L562" s="28"/>
    </row>
    <row r="563" spans="1:12" x14ac:dyDescent="0.25">
      <c r="A563" s="28"/>
      <c r="B563" s="28"/>
      <c r="C563" s="28"/>
      <c r="D563" s="28"/>
      <c r="E563" s="28"/>
      <c r="F563" s="28"/>
      <c r="G563" s="28"/>
      <c r="H563" s="28"/>
      <c r="I563" s="28"/>
      <c r="J563" s="28"/>
      <c r="K563" s="28"/>
      <c r="L563" s="28"/>
    </row>
    <row r="564" spans="1:12" x14ac:dyDescent="0.25">
      <c r="A564" s="28"/>
      <c r="B564" s="28"/>
      <c r="C564" s="28"/>
      <c r="D564" s="28"/>
      <c r="E564" s="28"/>
      <c r="F564" s="28"/>
      <c r="G564" s="28"/>
      <c r="H564" s="28"/>
      <c r="I564" s="28"/>
      <c r="J564" s="28"/>
      <c r="K564" s="28"/>
      <c r="L564" s="28"/>
    </row>
    <row r="565" spans="1:12" x14ac:dyDescent="0.25">
      <c r="A565" s="28"/>
      <c r="B565" s="28"/>
      <c r="C565" s="28"/>
      <c r="D565" s="28"/>
      <c r="E565" s="28"/>
      <c r="F565" s="28"/>
      <c r="G565" s="28"/>
      <c r="H565" s="28"/>
      <c r="I565" s="28"/>
      <c r="J565" s="28"/>
      <c r="K565" s="28"/>
      <c r="L565" s="28"/>
    </row>
    <row r="566" spans="1:12" x14ac:dyDescent="0.25">
      <c r="A566" s="28"/>
      <c r="B566" s="28"/>
      <c r="C566" s="28"/>
      <c r="D566" s="28"/>
      <c r="E566" s="28"/>
      <c r="F566" s="28"/>
      <c r="G566" s="28"/>
      <c r="H566" s="28"/>
      <c r="I566" s="28"/>
      <c r="J566" s="28"/>
      <c r="K566" s="28"/>
      <c r="L566" s="28"/>
    </row>
    <row r="567" spans="1:12" x14ac:dyDescent="0.25">
      <c r="A567" s="28"/>
      <c r="B567" s="28"/>
      <c r="C567" s="28"/>
      <c r="D567" s="28"/>
      <c r="E567" s="28"/>
      <c r="F567" s="28"/>
      <c r="G567" s="28"/>
      <c r="H567" s="28"/>
      <c r="I567" s="28"/>
      <c r="J567" s="28"/>
      <c r="K567" s="28"/>
      <c r="L567" s="28"/>
    </row>
    <row r="568" spans="1:12" x14ac:dyDescent="0.25">
      <c r="A568" s="28"/>
      <c r="B568" s="28"/>
      <c r="C568" s="28"/>
      <c r="D568" s="28"/>
      <c r="E568" s="28"/>
      <c r="F568" s="28"/>
      <c r="G568" s="28"/>
      <c r="H568" s="28"/>
      <c r="I568" s="28"/>
      <c r="J568" s="28"/>
      <c r="K568" s="28"/>
      <c r="L568" s="28"/>
    </row>
    <row r="569" spans="1:12" x14ac:dyDescent="0.25">
      <c r="A569" s="28"/>
      <c r="B569" s="28"/>
      <c r="C569" s="28"/>
      <c r="D569" s="28"/>
      <c r="E569" s="28"/>
      <c r="F569" s="28"/>
      <c r="G569" s="28"/>
      <c r="H569" s="28"/>
      <c r="I569" s="28"/>
      <c r="J569" s="28"/>
      <c r="K569" s="28"/>
      <c r="L569" s="28"/>
    </row>
    <row r="570" spans="1:12" x14ac:dyDescent="0.25">
      <c r="A570" s="28"/>
      <c r="B570" s="28"/>
      <c r="C570" s="28"/>
      <c r="D570" s="28"/>
      <c r="E570" s="28"/>
      <c r="F570" s="28"/>
      <c r="G570" s="28"/>
      <c r="H570" s="28"/>
      <c r="I570" s="28"/>
      <c r="J570" s="28"/>
      <c r="K570" s="28"/>
      <c r="L570" s="28"/>
    </row>
    <row r="571" spans="1:12" x14ac:dyDescent="0.25">
      <c r="A571" s="28"/>
      <c r="B571" s="28"/>
      <c r="C571" s="28"/>
      <c r="D571" s="28"/>
      <c r="E571" s="28"/>
      <c r="F571" s="28"/>
      <c r="G571" s="28"/>
      <c r="H571" s="28"/>
      <c r="I571" s="28"/>
      <c r="J571" s="28"/>
      <c r="K571" s="28"/>
      <c r="L571" s="28"/>
    </row>
    <row r="572" spans="1:12" x14ac:dyDescent="0.25">
      <c r="A572" s="28"/>
      <c r="B572" s="28"/>
      <c r="C572" s="28"/>
      <c r="D572" s="28"/>
      <c r="E572" s="28"/>
      <c r="F572" s="28"/>
      <c r="G572" s="28"/>
      <c r="H572" s="28"/>
      <c r="I572" s="28"/>
      <c r="J572" s="28"/>
      <c r="K572" s="28"/>
      <c r="L572" s="28"/>
    </row>
    <row r="573" spans="1:12" x14ac:dyDescent="0.25">
      <c r="A573" s="28"/>
      <c r="B573" s="28"/>
      <c r="C573" s="28"/>
      <c r="D573" s="28"/>
      <c r="E573" s="28"/>
      <c r="F573" s="28"/>
      <c r="G573" s="28"/>
      <c r="H573" s="28"/>
      <c r="I573" s="28"/>
      <c r="J573" s="28"/>
      <c r="K573" s="28"/>
      <c r="L573" s="28"/>
    </row>
    <row r="574" spans="1:12" x14ac:dyDescent="0.25">
      <c r="A574" s="28"/>
      <c r="B574" s="28"/>
      <c r="C574" s="28"/>
      <c r="D574" s="28"/>
      <c r="E574" s="28"/>
      <c r="F574" s="28"/>
      <c r="G574" s="28"/>
      <c r="H574" s="28"/>
      <c r="I574" s="28"/>
      <c r="J574" s="28"/>
      <c r="K574" s="28"/>
      <c r="L574" s="28"/>
    </row>
    <row r="575" spans="1:12" x14ac:dyDescent="0.25">
      <c r="A575" s="28"/>
      <c r="B575" s="28"/>
      <c r="C575" s="28"/>
      <c r="D575" s="28"/>
      <c r="E575" s="28"/>
      <c r="F575" s="28"/>
      <c r="G575" s="28"/>
      <c r="H575" s="28"/>
      <c r="I575" s="28"/>
      <c r="J575" s="28"/>
      <c r="K575" s="28"/>
      <c r="L575" s="28"/>
    </row>
    <row r="576" spans="1:12" x14ac:dyDescent="0.25">
      <c r="A576" s="28"/>
      <c r="B576" s="28"/>
      <c r="C576" s="28"/>
      <c r="D576" s="28"/>
      <c r="E576" s="28"/>
      <c r="F576" s="28"/>
      <c r="G576" s="28"/>
      <c r="H576" s="28"/>
      <c r="I576" s="28"/>
      <c r="J576" s="28"/>
      <c r="K576" s="28"/>
      <c r="L576" s="28"/>
    </row>
    <row r="577" spans="1:12" x14ac:dyDescent="0.25">
      <c r="A577" s="28"/>
      <c r="B577" s="28"/>
      <c r="C577" s="28"/>
      <c r="D577" s="28"/>
      <c r="E577" s="28"/>
      <c r="F577" s="28"/>
      <c r="G577" s="28"/>
      <c r="H577" s="28"/>
      <c r="I577" s="28"/>
      <c r="J577" s="28"/>
      <c r="K577" s="28"/>
      <c r="L577" s="28"/>
    </row>
    <row r="578" spans="1:12" x14ac:dyDescent="0.25">
      <c r="A578" s="28"/>
      <c r="B578" s="28"/>
      <c r="C578" s="28"/>
      <c r="D578" s="28"/>
      <c r="E578" s="28"/>
      <c r="F578" s="28"/>
      <c r="G578" s="28"/>
      <c r="H578" s="28"/>
      <c r="I578" s="28"/>
      <c r="J578" s="28"/>
      <c r="K578" s="28"/>
      <c r="L578" s="28"/>
    </row>
    <row r="579" spans="1:12" x14ac:dyDescent="0.25">
      <c r="A579" s="28"/>
      <c r="B579" s="28"/>
      <c r="C579" s="28"/>
      <c r="D579" s="28"/>
      <c r="E579" s="28"/>
      <c r="F579" s="28"/>
      <c r="G579" s="28"/>
      <c r="H579" s="28"/>
      <c r="I579" s="28"/>
      <c r="J579" s="28"/>
      <c r="K579" s="28"/>
      <c r="L579" s="28"/>
    </row>
    <row r="580" spans="1:12" x14ac:dyDescent="0.25">
      <c r="A580" s="28"/>
      <c r="B580" s="28"/>
      <c r="C580" s="28"/>
      <c r="D580" s="28"/>
      <c r="E580" s="28"/>
      <c r="F580" s="28"/>
      <c r="G580" s="28"/>
      <c r="H580" s="28"/>
      <c r="I580" s="28"/>
      <c r="J580" s="28"/>
      <c r="K580" s="28"/>
      <c r="L580" s="28"/>
    </row>
    <row r="581" spans="1:12" x14ac:dyDescent="0.25">
      <c r="A581" s="28"/>
      <c r="B581" s="28"/>
      <c r="C581" s="28"/>
      <c r="D581" s="28"/>
      <c r="E581" s="28"/>
      <c r="F581" s="28"/>
      <c r="G581" s="28"/>
      <c r="H581" s="28"/>
      <c r="I581" s="28"/>
      <c r="J581" s="28"/>
      <c r="K581" s="28"/>
      <c r="L581" s="28"/>
    </row>
    <row r="582" spans="1:12" x14ac:dyDescent="0.25">
      <c r="A582" s="28"/>
      <c r="B582" s="28"/>
      <c r="C582" s="28"/>
      <c r="D582" s="28"/>
      <c r="E582" s="28"/>
      <c r="F582" s="28"/>
      <c r="G582" s="28"/>
      <c r="H582" s="28"/>
      <c r="I582" s="28"/>
      <c r="J582" s="28"/>
      <c r="K582" s="28"/>
      <c r="L582" s="28"/>
    </row>
    <row r="583" spans="1:12" x14ac:dyDescent="0.25">
      <c r="A583" s="28"/>
      <c r="B583" s="28"/>
      <c r="C583" s="28"/>
      <c r="D583" s="28"/>
      <c r="E583" s="28"/>
      <c r="F583" s="28"/>
      <c r="G583" s="28"/>
      <c r="H583" s="28"/>
      <c r="I583" s="28"/>
      <c r="J583" s="28"/>
      <c r="K583" s="28"/>
      <c r="L583" s="28"/>
    </row>
    <row r="584" spans="1:12" x14ac:dyDescent="0.25">
      <c r="A584" s="28"/>
      <c r="B584" s="28"/>
      <c r="C584" s="28"/>
      <c r="D584" s="28"/>
      <c r="E584" s="28"/>
      <c r="F584" s="28"/>
      <c r="G584" s="28"/>
      <c r="H584" s="28"/>
      <c r="I584" s="28"/>
      <c r="J584" s="28"/>
      <c r="K584" s="28"/>
      <c r="L584" s="28"/>
    </row>
    <row r="585" spans="1:12" x14ac:dyDescent="0.25">
      <c r="A585" s="28"/>
      <c r="B585" s="28"/>
      <c r="C585" s="28"/>
      <c r="D585" s="28"/>
      <c r="E585" s="28"/>
      <c r="F585" s="28"/>
      <c r="G585" s="28"/>
      <c r="H585" s="28"/>
      <c r="I585" s="28"/>
      <c r="J585" s="28"/>
      <c r="K585" s="28"/>
      <c r="L585" s="28"/>
    </row>
    <row r="586" spans="1:12" x14ac:dyDescent="0.25">
      <c r="A586" s="28"/>
      <c r="B586" s="28"/>
      <c r="C586" s="28"/>
      <c r="D586" s="28"/>
      <c r="E586" s="28"/>
      <c r="F586" s="28"/>
      <c r="G586" s="28"/>
      <c r="H586" s="28"/>
      <c r="I586" s="28"/>
      <c r="J586" s="28"/>
      <c r="K586" s="28"/>
      <c r="L586" s="28"/>
    </row>
    <row r="587" spans="1:12" x14ac:dyDescent="0.25">
      <c r="A587" s="28"/>
      <c r="B587" s="28"/>
      <c r="C587" s="28"/>
      <c r="D587" s="28"/>
      <c r="E587" s="28"/>
      <c r="F587" s="28"/>
      <c r="G587" s="28"/>
      <c r="H587" s="28"/>
      <c r="I587" s="28"/>
      <c r="J587" s="28"/>
      <c r="K587" s="28"/>
      <c r="L587" s="28"/>
    </row>
    <row r="588" spans="1:12" x14ac:dyDescent="0.25">
      <c r="A588" s="28"/>
      <c r="B588" s="28"/>
      <c r="C588" s="28"/>
      <c r="D588" s="28"/>
      <c r="E588" s="28"/>
      <c r="F588" s="28"/>
      <c r="G588" s="28"/>
      <c r="H588" s="28"/>
      <c r="I588" s="28"/>
      <c r="J588" s="28"/>
      <c r="K588" s="28"/>
      <c r="L588" s="28"/>
    </row>
    <row r="589" spans="1:12" x14ac:dyDescent="0.25">
      <c r="A589" s="28"/>
      <c r="B589" s="28"/>
      <c r="C589" s="28"/>
      <c r="D589" s="28"/>
      <c r="E589" s="28"/>
      <c r="F589" s="28"/>
      <c r="G589" s="28"/>
      <c r="H589" s="28"/>
      <c r="I589" s="28"/>
      <c r="J589" s="28"/>
      <c r="K589" s="28"/>
      <c r="L589" s="28"/>
    </row>
    <row r="590" spans="1:12" x14ac:dyDescent="0.25">
      <c r="A590" s="28"/>
      <c r="B590" s="28"/>
      <c r="C590" s="28"/>
      <c r="D590" s="28"/>
      <c r="E590" s="28"/>
      <c r="F590" s="28"/>
      <c r="G590" s="28"/>
      <c r="H590" s="28"/>
      <c r="I590" s="28"/>
      <c r="J590" s="28"/>
      <c r="K590" s="28"/>
      <c r="L590" s="28"/>
    </row>
    <row r="591" spans="1:12" x14ac:dyDescent="0.25">
      <c r="A591" s="28"/>
      <c r="B591" s="28"/>
      <c r="C591" s="28"/>
      <c r="D591" s="28"/>
      <c r="E591" s="28"/>
      <c r="F591" s="28"/>
      <c r="G591" s="28"/>
      <c r="H591" s="28"/>
      <c r="I591" s="28"/>
      <c r="J591" s="28"/>
      <c r="K591" s="28"/>
      <c r="L591" s="28"/>
    </row>
    <row r="592" spans="1:12" x14ac:dyDescent="0.25">
      <c r="A592" s="28"/>
      <c r="B592" s="28"/>
      <c r="C592" s="28"/>
      <c r="D592" s="28"/>
      <c r="E592" s="28"/>
      <c r="F592" s="28"/>
      <c r="G592" s="28"/>
      <c r="H592" s="28"/>
      <c r="I592" s="28"/>
      <c r="J592" s="28"/>
      <c r="K592" s="28"/>
      <c r="L592" s="28"/>
    </row>
    <row r="593" spans="1:12" x14ac:dyDescent="0.25">
      <c r="A593" s="28"/>
      <c r="B593" s="28"/>
      <c r="C593" s="28"/>
      <c r="D593" s="28"/>
      <c r="E593" s="28"/>
      <c r="F593" s="28"/>
      <c r="G593" s="28"/>
      <c r="H593" s="28"/>
      <c r="I593" s="28"/>
      <c r="J593" s="28"/>
      <c r="K593" s="28"/>
      <c r="L593" s="28"/>
    </row>
    <row r="594" spans="1:12" x14ac:dyDescent="0.25">
      <c r="A594" s="28"/>
      <c r="B594" s="28"/>
      <c r="C594" s="28"/>
      <c r="D594" s="28"/>
      <c r="E594" s="28"/>
      <c r="F594" s="28"/>
      <c r="G594" s="28"/>
      <c r="H594" s="28"/>
      <c r="I594" s="28"/>
      <c r="J594" s="28"/>
      <c r="K594" s="28"/>
      <c r="L594" s="28"/>
    </row>
    <row r="595" spans="1:12" x14ac:dyDescent="0.25">
      <c r="A595" s="28"/>
      <c r="B595" s="28"/>
      <c r="C595" s="28"/>
      <c r="D595" s="28"/>
      <c r="E595" s="28"/>
      <c r="F595" s="28"/>
      <c r="G595" s="28"/>
      <c r="H595" s="28"/>
      <c r="I595" s="28"/>
      <c r="J595" s="28"/>
      <c r="K595" s="28"/>
      <c r="L595" s="28"/>
    </row>
    <row r="596" spans="1:12" x14ac:dyDescent="0.25">
      <c r="A596" s="28"/>
      <c r="B596" s="28"/>
      <c r="C596" s="28"/>
      <c r="D596" s="28"/>
      <c r="E596" s="28"/>
      <c r="F596" s="28"/>
      <c r="G596" s="28"/>
      <c r="H596" s="28"/>
      <c r="I596" s="28"/>
      <c r="J596" s="28"/>
      <c r="K596" s="28"/>
      <c r="L596" s="28"/>
    </row>
    <row r="597" spans="1:12" x14ac:dyDescent="0.25">
      <c r="A597" s="28"/>
      <c r="B597" s="28"/>
      <c r="C597" s="28"/>
      <c r="D597" s="28"/>
      <c r="E597" s="28"/>
      <c r="F597" s="28"/>
      <c r="G597" s="28"/>
      <c r="H597" s="28"/>
      <c r="I597" s="28"/>
      <c r="J597" s="28"/>
      <c r="K597" s="28"/>
      <c r="L597" s="28"/>
    </row>
    <row r="598" spans="1:12" x14ac:dyDescent="0.25">
      <c r="A598" s="28"/>
      <c r="B598" s="28"/>
      <c r="C598" s="28"/>
      <c r="D598" s="28"/>
      <c r="E598" s="28"/>
      <c r="F598" s="28"/>
      <c r="G598" s="28"/>
      <c r="H598" s="28"/>
      <c r="I598" s="28"/>
      <c r="J598" s="28"/>
      <c r="K598" s="28"/>
      <c r="L598" s="28"/>
    </row>
    <row r="599" spans="1:12" x14ac:dyDescent="0.25">
      <c r="A599" s="28"/>
      <c r="B599" s="28"/>
      <c r="C599" s="28"/>
      <c r="D599" s="28"/>
      <c r="E599" s="28"/>
      <c r="F599" s="28"/>
      <c r="G599" s="28"/>
      <c r="H599" s="28"/>
      <c r="I599" s="28"/>
      <c r="J599" s="28"/>
      <c r="K599" s="28"/>
      <c r="L599" s="28"/>
    </row>
    <row r="600" spans="1:12" x14ac:dyDescent="0.25">
      <c r="A600" s="28"/>
      <c r="B600" s="28"/>
      <c r="C600" s="28"/>
      <c r="D600" s="28"/>
      <c r="E600" s="28"/>
      <c r="F600" s="28"/>
      <c r="G600" s="28"/>
      <c r="H600" s="28"/>
      <c r="I600" s="28"/>
      <c r="J600" s="28"/>
      <c r="K600" s="28"/>
      <c r="L600" s="28"/>
    </row>
    <row r="601" spans="1:12" x14ac:dyDescent="0.25">
      <c r="A601" s="28"/>
      <c r="B601" s="28"/>
      <c r="C601" s="28"/>
      <c r="D601" s="28"/>
      <c r="E601" s="28"/>
      <c r="F601" s="28"/>
      <c r="G601" s="28"/>
      <c r="H601" s="28"/>
      <c r="I601" s="28"/>
      <c r="J601" s="28"/>
      <c r="K601" s="28"/>
      <c r="L601" s="28"/>
    </row>
    <row r="602" spans="1:12" x14ac:dyDescent="0.25">
      <c r="A602" s="28"/>
      <c r="B602" s="28"/>
      <c r="C602" s="28"/>
      <c r="D602" s="28"/>
      <c r="E602" s="28"/>
      <c r="F602" s="28"/>
      <c r="G602" s="28"/>
      <c r="H602" s="28"/>
      <c r="I602" s="28"/>
      <c r="J602" s="28"/>
      <c r="K602" s="28"/>
      <c r="L602" s="28"/>
    </row>
    <row r="603" spans="1:12" x14ac:dyDescent="0.25">
      <c r="A603" s="28"/>
      <c r="B603" s="28"/>
      <c r="C603" s="28"/>
      <c r="D603" s="28"/>
      <c r="E603" s="28"/>
      <c r="F603" s="28"/>
      <c r="G603" s="28"/>
      <c r="H603" s="28"/>
      <c r="I603" s="28"/>
      <c r="J603" s="28"/>
      <c r="K603" s="28"/>
      <c r="L603" s="28"/>
    </row>
    <row r="604" spans="1:12" x14ac:dyDescent="0.25">
      <c r="A604" s="28"/>
      <c r="B604" s="28"/>
      <c r="C604" s="28"/>
      <c r="D604" s="28"/>
      <c r="E604" s="28"/>
      <c r="F604" s="28"/>
      <c r="G604" s="28"/>
      <c r="H604" s="28"/>
      <c r="I604" s="28"/>
      <c r="J604" s="28"/>
      <c r="K604" s="28"/>
      <c r="L604" s="28"/>
    </row>
    <row r="605" spans="1:12" x14ac:dyDescent="0.25">
      <c r="A605" s="28"/>
      <c r="B605" s="28"/>
      <c r="C605" s="28"/>
      <c r="D605" s="28"/>
      <c r="E605" s="28"/>
      <c r="F605" s="28"/>
      <c r="G605" s="28"/>
      <c r="H605" s="28"/>
      <c r="I605" s="28"/>
      <c r="J605" s="28"/>
      <c r="K605" s="28"/>
      <c r="L605" s="28"/>
    </row>
    <row r="606" spans="1:12" x14ac:dyDescent="0.25">
      <c r="A606" s="28"/>
      <c r="B606" s="28"/>
      <c r="C606" s="28"/>
      <c r="D606" s="28"/>
      <c r="E606" s="28"/>
      <c r="F606" s="28"/>
      <c r="G606" s="28"/>
      <c r="H606" s="28"/>
      <c r="I606" s="28"/>
      <c r="J606" s="28"/>
      <c r="K606" s="28"/>
      <c r="L606" s="28"/>
    </row>
    <row r="607" spans="1:12" x14ac:dyDescent="0.25">
      <c r="A607" s="28"/>
      <c r="B607" s="28"/>
      <c r="C607" s="28"/>
      <c r="D607" s="28"/>
      <c r="E607" s="28"/>
      <c r="F607" s="28"/>
      <c r="G607" s="28"/>
      <c r="H607" s="28"/>
      <c r="I607" s="28"/>
      <c r="J607" s="28"/>
      <c r="K607" s="28"/>
      <c r="L607" s="28"/>
    </row>
    <row r="608" spans="1:12" x14ac:dyDescent="0.25">
      <c r="A608" s="28"/>
      <c r="B608" s="28"/>
      <c r="C608" s="28"/>
      <c r="D608" s="28"/>
      <c r="E608" s="28"/>
      <c r="F608" s="28"/>
      <c r="G608" s="28"/>
      <c r="H608" s="28"/>
      <c r="I608" s="28"/>
      <c r="J608" s="28"/>
      <c r="K608" s="28"/>
      <c r="L608" s="28"/>
    </row>
    <row r="609" spans="1:12" x14ac:dyDescent="0.25">
      <c r="A609" s="28"/>
      <c r="B609" s="28"/>
      <c r="C609" s="28"/>
      <c r="D609" s="28"/>
      <c r="E609" s="28"/>
      <c r="F609" s="28"/>
      <c r="G609" s="28"/>
      <c r="H609" s="28"/>
      <c r="I609" s="28"/>
      <c r="J609" s="28"/>
      <c r="K609" s="28"/>
      <c r="L609" s="28"/>
    </row>
    <row r="610" spans="1:12" x14ac:dyDescent="0.25">
      <c r="A610" s="28"/>
      <c r="B610" s="28"/>
      <c r="C610" s="28"/>
      <c r="D610" s="28"/>
      <c r="E610" s="28"/>
      <c r="F610" s="28"/>
      <c r="G610" s="28"/>
      <c r="H610" s="28"/>
      <c r="I610" s="28"/>
      <c r="J610" s="28"/>
      <c r="K610" s="28"/>
      <c r="L610" s="28"/>
    </row>
    <row r="611" spans="1:12" x14ac:dyDescent="0.25">
      <c r="A611" s="28"/>
      <c r="B611" s="28"/>
      <c r="C611" s="28"/>
      <c r="D611" s="28"/>
      <c r="E611" s="28"/>
      <c r="F611" s="28"/>
      <c r="G611" s="28"/>
      <c r="H611" s="28"/>
      <c r="I611" s="28"/>
      <c r="J611" s="28"/>
      <c r="K611" s="28"/>
      <c r="L611" s="28"/>
    </row>
    <row r="612" spans="1:12" x14ac:dyDescent="0.25">
      <c r="A612" s="28"/>
      <c r="B612" s="28"/>
      <c r="C612" s="28"/>
      <c r="D612" s="28"/>
      <c r="E612" s="28"/>
      <c r="F612" s="28"/>
      <c r="G612" s="28"/>
      <c r="H612" s="28"/>
      <c r="I612" s="28"/>
      <c r="J612" s="28"/>
      <c r="K612" s="28"/>
      <c r="L612" s="28"/>
    </row>
    <row r="613" spans="1:12" x14ac:dyDescent="0.25">
      <c r="A613" s="28"/>
      <c r="B613" s="28"/>
      <c r="C613" s="28"/>
      <c r="D613" s="28"/>
      <c r="E613" s="28"/>
      <c r="F613" s="28"/>
      <c r="G613" s="28"/>
      <c r="H613" s="28"/>
      <c r="I613" s="28"/>
      <c r="J613" s="28"/>
      <c r="K613" s="28"/>
      <c r="L613" s="28"/>
    </row>
    <row r="614" spans="1:12" x14ac:dyDescent="0.25">
      <c r="A614" s="28"/>
      <c r="B614" s="28"/>
      <c r="C614" s="28"/>
      <c r="D614" s="28"/>
      <c r="E614" s="28"/>
      <c r="F614" s="28"/>
      <c r="G614" s="28"/>
      <c r="H614" s="28"/>
      <c r="I614" s="28"/>
      <c r="J614" s="28"/>
      <c r="K614" s="28"/>
      <c r="L614" s="28"/>
    </row>
    <row r="615" spans="1:12" x14ac:dyDescent="0.25">
      <c r="A615" s="28"/>
      <c r="B615" s="28"/>
      <c r="C615" s="28"/>
      <c r="D615" s="28"/>
      <c r="E615" s="28"/>
      <c r="F615" s="28"/>
      <c r="G615" s="28"/>
      <c r="H615" s="28"/>
      <c r="I615" s="28"/>
      <c r="J615" s="28"/>
      <c r="K615" s="28"/>
      <c r="L615" s="28"/>
    </row>
    <row r="616" spans="1:12" x14ac:dyDescent="0.25">
      <c r="A616" s="28"/>
      <c r="B616" s="28"/>
      <c r="C616" s="28"/>
      <c r="D616" s="28"/>
      <c r="E616" s="28"/>
      <c r="F616" s="28"/>
      <c r="G616" s="28"/>
      <c r="H616" s="28"/>
      <c r="I616" s="28"/>
      <c r="J616" s="28"/>
      <c r="K616" s="28"/>
      <c r="L616" s="28"/>
    </row>
    <row r="617" spans="1:12" x14ac:dyDescent="0.25">
      <c r="A617" s="28"/>
      <c r="B617" s="28"/>
      <c r="C617" s="28"/>
      <c r="D617" s="28"/>
      <c r="E617" s="28"/>
      <c r="F617" s="28"/>
      <c r="G617" s="28"/>
      <c r="H617" s="28"/>
      <c r="I617" s="28"/>
      <c r="J617" s="28"/>
      <c r="K617" s="28"/>
      <c r="L617" s="28"/>
    </row>
    <row r="618" spans="1:12" x14ac:dyDescent="0.25">
      <c r="A618" s="28"/>
      <c r="B618" s="28"/>
      <c r="C618" s="28"/>
      <c r="D618" s="28"/>
      <c r="E618" s="28"/>
      <c r="F618" s="28"/>
      <c r="G618" s="28"/>
      <c r="H618" s="28"/>
      <c r="I618" s="28"/>
      <c r="J618" s="28"/>
      <c r="K618" s="28"/>
      <c r="L618" s="28"/>
    </row>
    <row r="619" spans="1:12" x14ac:dyDescent="0.25">
      <c r="A619" s="28"/>
      <c r="B619" s="28"/>
      <c r="C619" s="28"/>
      <c r="D619" s="28"/>
      <c r="E619" s="28"/>
      <c r="F619" s="28"/>
      <c r="G619" s="28"/>
      <c r="H619" s="28"/>
      <c r="I619" s="28"/>
      <c r="J619" s="28"/>
      <c r="K619" s="28"/>
      <c r="L619" s="28"/>
    </row>
    <row r="620" spans="1:12" x14ac:dyDescent="0.25">
      <c r="A620" s="28"/>
      <c r="B620" s="28"/>
      <c r="C620" s="28"/>
      <c r="D620" s="28"/>
      <c r="E620" s="28"/>
      <c r="F620" s="28"/>
      <c r="G620" s="28"/>
      <c r="H620" s="28"/>
      <c r="I620" s="28"/>
      <c r="J620" s="28"/>
      <c r="K620" s="28"/>
      <c r="L620" s="28"/>
    </row>
    <row r="621" spans="1:12" x14ac:dyDescent="0.25">
      <c r="A621" s="28"/>
      <c r="B621" s="28"/>
      <c r="C621" s="28"/>
      <c r="D621" s="28"/>
      <c r="E621" s="28"/>
      <c r="F621" s="28"/>
      <c r="G621" s="28"/>
      <c r="H621" s="28"/>
      <c r="I621" s="28"/>
      <c r="J621" s="28"/>
      <c r="K621" s="28"/>
      <c r="L621" s="28"/>
    </row>
    <row r="622" spans="1:12" x14ac:dyDescent="0.25">
      <c r="A622" s="28"/>
      <c r="B622" s="28"/>
      <c r="C622" s="28"/>
      <c r="D622" s="28"/>
      <c r="E622" s="28"/>
      <c r="F622" s="28"/>
      <c r="G622" s="28"/>
      <c r="H622" s="28"/>
      <c r="I622" s="28"/>
      <c r="J622" s="28"/>
      <c r="K622" s="28"/>
      <c r="L622" s="28"/>
    </row>
    <row r="623" spans="1:12" x14ac:dyDescent="0.25">
      <c r="A623" s="28"/>
      <c r="B623" s="28"/>
      <c r="C623" s="28"/>
      <c r="D623" s="28"/>
      <c r="E623" s="28"/>
      <c r="F623" s="28"/>
      <c r="G623" s="28"/>
      <c r="H623" s="28"/>
      <c r="I623" s="28"/>
      <c r="J623" s="28"/>
      <c r="K623" s="28"/>
      <c r="L623" s="28"/>
    </row>
    <row r="624" spans="1:12" x14ac:dyDescent="0.25">
      <c r="A624" s="28"/>
      <c r="B624" s="28"/>
      <c r="C624" s="28"/>
      <c r="D624" s="28"/>
      <c r="E624" s="28"/>
      <c r="F624" s="28"/>
      <c r="G624" s="28"/>
      <c r="H624" s="28"/>
      <c r="I624" s="28"/>
      <c r="J624" s="28"/>
      <c r="K624" s="28"/>
      <c r="L624" s="28"/>
    </row>
    <row r="625" spans="1:12" x14ac:dyDescent="0.25">
      <c r="A625" s="28"/>
      <c r="B625" s="28"/>
      <c r="C625" s="28"/>
      <c r="D625" s="28"/>
      <c r="E625" s="28"/>
      <c r="F625" s="28"/>
      <c r="G625" s="28"/>
      <c r="H625" s="28"/>
      <c r="I625" s="28"/>
      <c r="J625" s="28"/>
      <c r="K625" s="28"/>
      <c r="L625" s="28"/>
    </row>
    <row r="626" spans="1:12" x14ac:dyDescent="0.25">
      <c r="A626" s="28"/>
      <c r="B626" s="28"/>
      <c r="C626" s="28"/>
      <c r="D626" s="28"/>
      <c r="E626" s="28"/>
      <c r="F626" s="28"/>
      <c r="G626" s="28"/>
      <c r="H626" s="28"/>
      <c r="I626" s="28"/>
      <c r="J626" s="28"/>
      <c r="K626" s="28"/>
      <c r="L626" s="28"/>
    </row>
    <row r="627" spans="1:12" x14ac:dyDescent="0.25">
      <c r="A627" s="28"/>
      <c r="B627" s="28"/>
      <c r="C627" s="28"/>
      <c r="D627" s="28"/>
      <c r="E627" s="28"/>
      <c r="F627" s="28"/>
      <c r="G627" s="28"/>
      <c r="H627" s="28"/>
      <c r="I627" s="28"/>
      <c r="J627" s="28"/>
      <c r="K627" s="28"/>
      <c r="L627" s="28"/>
    </row>
    <row r="628" spans="1:12" x14ac:dyDescent="0.25">
      <c r="A628" s="28"/>
      <c r="B628" s="28"/>
      <c r="C628" s="28"/>
      <c r="D628" s="28"/>
      <c r="E628" s="28"/>
      <c r="F628" s="28"/>
      <c r="G628" s="28"/>
      <c r="H628" s="28"/>
      <c r="I628" s="28"/>
      <c r="J628" s="28"/>
      <c r="K628" s="28"/>
      <c r="L628" s="28"/>
    </row>
    <row r="629" spans="1:12" x14ac:dyDescent="0.25">
      <c r="A629" s="28"/>
      <c r="B629" s="28"/>
      <c r="C629" s="28"/>
      <c r="D629" s="28"/>
      <c r="E629" s="28"/>
      <c r="F629" s="28"/>
      <c r="G629" s="28"/>
      <c r="H629" s="28"/>
      <c r="I629" s="28"/>
      <c r="J629" s="28"/>
      <c r="K629" s="28"/>
      <c r="L629" s="28"/>
    </row>
    <row r="630" spans="1:12" x14ac:dyDescent="0.25">
      <c r="A630" s="28"/>
      <c r="B630" s="28"/>
      <c r="C630" s="28"/>
      <c r="D630" s="28"/>
      <c r="E630" s="28"/>
      <c r="F630" s="28"/>
      <c r="G630" s="28"/>
      <c r="H630" s="28"/>
      <c r="I630" s="28"/>
      <c r="J630" s="28"/>
      <c r="K630" s="28"/>
      <c r="L630" s="28"/>
    </row>
    <row r="631" spans="1:12" x14ac:dyDescent="0.25">
      <c r="A631" s="28"/>
      <c r="B631" s="28"/>
      <c r="C631" s="28"/>
      <c r="D631" s="28"/>
      <c r="E631" s="28"/>
      <c r="F631" s="28"/>
      <c r="G631" s="28"/>
      <c r="H631" s="28"/>
      <c r="I631" s="28"/>
      <c r="J631" s="28"/>
      <c r="K631" s="28"/>
      <c r="L631" s="28"/>
    </row>
    <row r="632" spans="1:12" x14ac:dyDescent="0.25">
      <c r="A632" s="28"/>
      <c r="B632" s="28"/>
      <c r="C632" s="28"/>
      <c r="D632" s="28"/>
      <c r="E632" s="28"/>
      <c r="F632" s="28"/>
      <c r="G632" s="28"/>
      <c r="H632" s="28"/>
      <c r="I632" s="28"/>
      <c r="J632" s="28"/>
      <c r="K632" s="28"/>
      <c r="L632" s="28"/>
    </row>
    <row r="633" spans="1:12" x14ac:dyDescent="0.25">
      <c r="A633" s="28"/>
      <c r="B633" s="28"/>
      <c r="C633" s="28"/>
      <c r="D633" s="28"/>
      <c r="E633" s="28"/>
      <c r="F633" s="28"/>
      <c r="G633" s="28"/>
      <c r="H633" s="28"/>
      <c r="I633" s="28"/>
      <c r="J633" s="28"/>
      <c r="K633" s="28"/>
      <c r="L633" s="28"/>
    </row>
    <row r="634" spans="1:12" x14ac:dyDescent="0.25">
      <c r="A634" s="28"/>
      <c r="B634" s="28"/>
      <c r="C634" s="28"/>
      <c r="D634" s="28"/>
      <c r="E634" s="28"/>
      <c r="F634" s="28"/>
      <c r="G634" s="28"/>
      <c r="H634" s="28"/>
      <c r="I634" s="28"/>
      <c r="J634" s="28"/>
      <c r="K634" s="28"/>
      <c r="L634" s="28"/>
    </row>
    <row r="635" spans="1:12" x14ac:dyDescent="0.25">
      <c r="A635" s="28"/>
      <c r="B635" s="28"/>
      <c r="C635" s="28"/>
      <c r="D635" s="28"/>
      <c r="E635" s="28"/>
      <c r="F635" s="28"/>
      <c r="G635" s="28"/>
      <c r="H635" s="28"/>
      <c r="I635" s="28"/>
      <c r="J635" s="28"/>
      <c r="K635" s="28"/>
      <c r="L635" s="28"/>
    </row>
    <row r="636" spans="1:12" x14ac:dyDescent="0.25">
      <c r="A636" s="28"/>
      <c r="B636" s="28"/>
      <c r="C636" s="28"/>
      <c r="D636" s="28"/>
      <c r="E636" s="28"/>
      <c r="F636" s="28"/>
      <c r="G636" s="28"/>
      <c r="H636" s="28"/>
      <c r="I636" s="28"/>
      <c r="J636" s="28"/>
      <c r="K636" s="28"/>
      <c r="L636" s="28"/>
    </row>
    <row r="637" spans="1:12" x14ac:dyDescent="0.25">
      <c r="A637" s="28"/>
      <c r="B637" s="28"/>
      <c r="C637" s="28"/>
      <c r="D637" s="28"/>
      <c r="E637" s="28"/>
      <c r="F637" s="28"/>
      <c r="G637" s="28"/>
      <c r="H637" s="28"/>
      <c r="I637" s="28"/>
      <c r="J637" s="28"/>
      <c r="K637" s="28"/>
      <c r="L637" s="28"/>
    </row>
    <row r="638" spans="1:12" x14ac:dyDescent="0.25">
      <c r="A638" s="28"/>
      <c r="B638" s="28"/>
      <c r="C638" s="28"/>
      <c r="D638" s="28"/>
      <c r="E638" s="28"/>
      <c r="F638" s="28"/>
      <c r="G638" s="28"/>
      <c r="H638" s="28"/>
      <c r="I638" s="28"/>
      <c r="J638" s="28"/>
      <c r="K638" s="28"/>
      <c r="L638" s="28"/>
    </row>
    <row r="639" spans="1:12" x14ac:dyDescent="0.25">
      <c r="A639" s="28"/>
      <c r="B639" s="28"/>
      <c r="C639" s="28"/>
      <c r="D639" s="28"/>
      <c r="E639" s="28"/>
      <c r="F639" s="28"/>
      <c r="G639" s="28"/>
      <c r="H639" s="28"/>
      <c r="I639" s="28"/>
      <c r="J639" s="28"/>
      <c r="K639" s="28"/>
      <c r="L639" s="28"/>
    </row>
    <row r="640" spans="1:12" x14ac:dyDescent="0.25">
      <c r="A640" s="28"/>
      <c r="B640" s="28"/>
      <c r="C640" s="28"/>
      <c r="D640" s="28"/>
      <c r="E640" s="28"/>
      <c r="F640" s="28"/>
      <c r="G640" s="28"/>
      <c r="H640" s="28"/>
      <c r="I640" s="28"/>
      <c r="J640" s="28"/>
      <c r="K640" s="28"/>
      <c r="L640" s="28"/>
    </row>
    <row r="641" spans="1:12" x14ac:dyDescent="0.25">
      <c r="A641" s="28"/>
      <c r="B641" s="28"/>
      <c r="C641" s="28"/>
      <c r="D641" s="28"/>
      <c r="E641" s="28"/>
      <c r="F641" s="28"/>
      <c r="G641" s="28"/>
      <c r="H641" s="28"/>
      <c r="I641" s="28"/>
      <c r="J641" s="28"/>
      <c r="K641" s="28"/>
      <c r="L641" s="28"/>
    </row>
    <row r="642" spans="1:12" x14ac:dyDescent="0.25">
      <c r="A642" s="28"/>
      <c r="B642" s="28"/>
      <c r="C642" s="28"/>
      <c r="D642" s="28"/>
      <c r="E642" s="28"/>
      <c r="F642" s="28"/>
      <c r="G642" s="28"/>
      <c r="H642" s="28"/>
      <c r="I642" s="28"/>
      <c r="J642" s="28"/>
      <c r="K642" s="28"/>
      <c r="L642" s="28"/>
    </row>
    <row r="643" spans="1:12" x14ac:dyDescent="0.25">
      <c r="A643" s="28"/>
      <c r="B643" s="28"/>
      <c r="C643" s="28"/>
      <c r="D643" s="28"/>
      <c r="E643" s="28"/>
      <c r="F643" s="28"/>
      <c r="G643" s="28"/>
      <c r="H643" s="28"/>
      <c r="I643" s="28"/>
      <c r="J643" s="28"/>
      <c r="K643" s="28"/>
      <c r="L643" s="28"/>
    </row>
    <row r="644" spans="1:12" x14ac:dyDescent="0.25">
      <c r="A644" s="28"/>
      <c r="B644" s="28"/>
      <c r="C644" s="28"/>
      <c r="D644" s="28"/>
      <c r="E644" s="28"/>
      <c r="F644" s="28"/>
      <c r="G644" s="28"/>
      <c r="H644" s="28"/>
      <c r="I644" s="28"/>
      <c r="J644" s="28"/>
      <c r="K644" s="28"/>
      <c r="L644" s="28"/>
    </row>
    <row r="645" spans="1:12" x14ac:dyDescent="0.25">
      <c r="A645" s="28"/>
      <c r="B645" s="28"/>
      <c r="C645" s="28"/>
      <c r="D645" s="28"/>
      <c r="E645" s="28"/>
      <c r="F645" s="28"/>
      <c r="G645" s="28"/>
      <c r="H645" s="28"/>
      <c r="I645" s="28"/>
      <c r="J645" s="28"/>
      <c r="K645" s="28"/>
      <c r="L645" s="28"/>
    </row>
    <row r="646" spans="1:12" x14ac:dyDescent="0.25">
      <c r="A646" s="28"/>
      <c r="B646" s="28"/>
      <c r="C646" s="28"/>
      <c r="D646" s="28"/>
      <c r="E646" s="28"/>
      <c r="F646" s="28"/>
      <c r="G646" s="28"/>
      <c r="H646" s="28"/>
      <c r="I646" s="28"/>
      <c r="J646" s="28"/>
      <c r="K646" s="28"/>
      <c r="L646" s="28"/>
    </row>
    <row r="647" spans="1:12" x14ac:dyDescent="0.25">
      <c r="A647" s="28"/>
      <c r="B647" s="28"/>
      <c r="C647" s="28"/>
      <c r="D647" s="28"/>
      <c r="E647" s="28"/>
      <c r="F647" s="28"/>
      <c r="G647" s="28"/>
      <c r="H647" s="28"/>
      <c r="I647" s="28"/>
      <c r="J647" s="28"/>
      <c r="K647" s="28"/>
      <c r="L647" s="28"/>
    </row>
    <row r="648" spans="1:12" x14ac:dyDescent="0.25">
      <c r="A648" s="28"/>
      <c r="B648" s="28"/>
      <c r="C648" s="28"/>
      <c r="D648" s="28"/>
      <c r="E648" s="28"/>
      <c r="F648" s="28"/>
      <c r="G648" s="28"/>
      <c r="H648" s="28"/>
      <c r="I648" s="28"/>
      <c r="J648" s="28"/>
      <c r="K648" s="28"/>
      <c r="L648" s="28"/>
    </row>
    <row r="649" spans="1:12" x14ac:dyDescent="0.25">
      <c r="A649" s="28"/>
      <c r="B649" s="28"/>
      <c r="C649" s="28"/>
      <c r="D649" s="28"/>
      <c r="E649" s="28"/>
      <c r="F649" s="28"/>
      <c r="G649" s="28"/>
      <c r="H649" s="28"/>
      <c r="I649" s="28"/>
      <c r="J649" s="28"/>
      <c r="K649" s="28"/>
      <c r="L649" s="28"/>
    </row>
    <row r="650" spans="1:12" x14ac:dyDescent="0.25">
      <c r="A650" s="28"/>
      <c r="B650" s="28"/>
      <c r="C650" s="28"/>
      <c r="D650" s="28"/>
      <c r="E650" s="28"/>
      <c r="F650" s="28"/>
      <c r="G650" s="28"/>
      <c r="H650" s="28"/>
      <c r="I650" s="28"/>
      <c r="J650" s="28"/>
      <c r="K650" s="28"/>
      <c r="L650" s="28"/>
    </row>
    <row r="651" spans="1:12" x14ac:dyDescent="0.25">
      <c r="A651" s="28"/>
      <c r="B651" s="28"/>
      <c r="C651" s="28"/>
      <c r="D651" s="28"/>
      <c r="E651" s="28"/>
      <c r="F651" s="28"/>
      <c r="G651" s="28"/>
      <c r="H651" s="28"/>
      <c r="I651" s="28"/>
      <c r="J651" s="28"/>
      <c r="K651" s="28"/>
      <c r="L651" s="28"/>
    </row>
    <row r="652" spans="1:12" x14ac:dyDescent="0.25">
      <c r="A652" s="28"/>
      <c r="B652" s="28"/>
      <c r="C652" s="28"/>
      <c r="D652" s="28"/>
      <c r="E652" s="28"/>
      <c r="F652" s="28"/>
      <c r="G652" s="28"/>
      <c r="H652" s="28"/>
      <c r="I652" s="28"/>
      <c r="J652" s="28"/>
      <c r="K652" s="28"/>
      <c r="L652" s="28"/>
    </row>
    <row r="653" spans="1:12" x14ac:dyDescent="0.25">
      <c r="A653" s="28"/>
      <c r="B653" s="28"/>
      <c r="C653" s="28"/>
      <c r="D653" s="28"/>
      <c r="E653" s="28"/>
      <c r="F653" s="28"/>
      <c r="G653" s="28"/>
      <c r="H653" s="28"/>
      <c r="I653" s="28"/>
      <c r="J653" s="28"/>
      <c r="K653" s="28"/>
      <c r="L653" s="28"/>
    </row>
    <row r="654" spans="1:12" x14ac:dyDescent="0.25">
      <c r="A654" s="28"/>
      <c r="B654" s="28"/>
      <c r="C654" s="28"/>
      <c r="D654" s="28"/>
      <c r="E654" s="28"/>
      <c r="F654" s="28"/>
      <c r="G654" s="28"/>
      <c r="H654" s="28"/>
      <c r="I654" s="28"/>
      <c r="J654" s="28"/>
      <c r="K654" s="28"/>
      <c r="L654" s="28"/>
    </row>
    <row r="655" spans="1:12" x14ac:dyDescent="0.25">
      <c r="A655" s="28"/>
      <c r="B655" s="28"/>
      <c r="C655" s="28"/>
      <c r="D655" s="28"/>
      <c r="E655" s="28"/>
      <c r="F655" s="28"/>
      <c r="G655" s="28"/>
      <c r="H655" s="28"/>
      <c r="I655" s="28"/>
      <c r="J655" s="28"/>
      <c r="K655" s="28"/>
      <c r="L655" s="28"/>
    </row>
    <row r="656" spans="1:12" x14ac:dyDescent="0.25">
      <c r="A656" s="28"/>
      <c r="B656" s="28"/>
      <c r="C656" s="28"/>
      <c r="D656" s="28"/>
      <c r="E656" s="28"/>
      <c r="F656" s="28"/>
      <c r="G656" s="28"/>
      <c r="H656" s="28"/>
      <c r="I656" s="28"/>
      <c r="J656" s="28"/>
      <c r="K656" s="28"/>
      <c r="L656" s="28"/>
    </row>
    <row r="657" spans="1:12" x14ac:dyDescent="0.25">
      <c r="A657" s="28"/>
      <c r="B657" s="28"/>
      <c r="C657" s="28"/>
      <c r="D657" s="28"/>
      <c r="E657" s="28"/>
      <c r="F657" s="28"/>
      <c r="G657" s="28"/>
      <c r="H657" s="28"/>
      <c r="I657" s="28"/>
      <c r="J657" s="28"/>
      <c r="K657" s="28"/>
      <c r="L657" s="28"/>
    </row>
    <row r="658" spans="1:12" x14ac:dyDescent="0.25">
      <c r="A658" s="28"/>
      <c r="B658" s="28"/>
      <c r="C658" s="28"/>
      <c r="D658" s="28"/>
      <c r="E658" s="28"/>
      <c r="F658" s="28"/>
      <c r="G658" s="28"/>
      <c r="H658" s="28"/>
      <c r="I658" s="28"/>
      <c r="J658" s="28"/>
      <c r="K658" s="28"/>
      <c r="L658" s="28"/>
    </row>
    <row r="659" spans="1:12" x14ac:dyDescent="0.25">
      <c r="A659" s="28"/>
      <c r="B659" s="28"/>
      <c r="C659" s="28"/>
      <c r="D659" s="28"/>
      <c r="E659" s="28"/>
      <c r="F659" s="28"/>
      <c r="G659" s="28"/>
      <c r="H659" s="28"/>
      <c r="I659" s="28"/>
      <c r="J659" s="28"/>
      <c r="K659" s="28"/>
      <c r="L659" s="28"/>
    </row>
    <row r="660" spans="1:12" x14ac:dyDescent="0.25">
      <c r="A660" s="28"/>
      <c r="B660" s="28"/>
      <c r="C660" s="28"/>
      <c r="D660" s="28"/>
      <c r="E660" s="28"/>
      <c r="F660" s="28"/>
      <c r="G660" s="28"/>
      <c r="H660" s="28"/>
      <c r="I660" s="28"/>
      <c r="J660" s="28"/>
      <c r="K660" s="28"/>
      <c r="L660" s="28"/>
    </row>
    <row r="661" spans="1:12" x14ac:dyDescent="0.25">
      <c r="A661" s="28"/>
      <c r="B661" s="28"/>
      <c r="C661" s="28"/>
      <c r="D661" s="28"/>
      <c r="E661" s="28"/>
      <c r="F661" s="28"/>
      <c r="G661" s="28"/>
      <c r="H661" s="28"/>
      <c r="I661" s="28"/>
      <c r="J661" s="28"/>
      <c r="K661" s="28"/>
      <c r="L661" s="28"/>
    </row>
    <row r="662" spans="1:12" x14ac:dyDescent="0.25">
      <c r="A662" s="28"/>
      <c r="B662" s="28"/>
      <c r="C662" s="28"/>
      <c r="D662" s="28"/>
      <c r="E662" s="28"/>
      <c r="F662" s="28"/>
      <c r="G662" s="28"/>
      <c r="H662" s="28"/>
      <c r="I662" s="28"/>
      <c r="J662" s="28"/>
      <c r="K662" s="28"/>
      <c r="L662" s="28"/>
    </row>
    <row r="663" spans="1:12" x14ac:dyDescent="0.25">
      <c r="A663" s="28"/>
      <c r="B663" s="28"/>
      <c r="C663" s="28"/>
      <c r="D663" s="28"/>
      <c r="E663" s="28"/>
      <c r="F663" s="28"/>
      <c r="G663" s="28"/>
      <c r="H663" s="28"/>
      <c r="I663" s="28"/>
      <c r="J663" s="28"/>
      <c r="K663" s="28"/>
      <c r="L663" s="28"/>
    </row>
    <row r="664" spans="1:12" x14ac:dyDescent="0.25">
      <c r="A664" s="28"/>
      <c r="B664" s="28"/>
      <c r="C664" s="28"/>
      <c r="D664" s="28"/>
      <c r="E664" s="28"/>
      <c r="F664" s="28"/>
      <c r="G664" s="28"/>
      <c r="H664" s="28"/>
      <c r="I664" s="28"/>
      <c r="J664" s="28"/>
      <c r="K664" s="28"/>
      <c r="L664" s="28"/>
    </row>
    <row r="665" spans="1:12" x14ac:dyDescent="0.25">
      <c r="A665" s="28"/>
      <c r="B665" s="28"/>
      <c r="C665" s="28"/>
      <c r="D665" s="28"/>
      <c r="E665" s="28"/>
      <c r="F665" s="28"/>
      <c r="G665" s="28"/>
      <c r="H665" s="28"/>
      <c r="I665" s="28"/>
      <c r="J665" s="28"/>
      <c r="K665" s="28"/>
      <c r="L665" s="28"/>
    </row>
    <row r="666" spans="1:12" x14ac:dyDescent="0.25">
      <c r="A666" s="28"/>
      <c r="B666" s="28"/>
      <c r="C666" s="28"/>
      <c r="D666" s="28"/>
      <c r="E666" s="28"/>
      <c r="F666" s="28"/>
      <c r="G666" s="28"/>
      <c r="H666" s="28"/>
      <c r="I666" s="28"/>
      <c r="J666" s="28"/>
      <c r="K666" s="28"/>
      <c r="L666" s="28"/>
    </row>
    <row r="667" spans="1:12" x14ac:dyDescent="0.25">
      <c r="A667" s="28"/>
      <c r="B667" s="28"/>
      <c r="C667" s="28"/>
      <c r="D667" s="28"/>
      <c r="E667" s="28"/>
      <c r="F667" s="28"/>
      <c r="G667" s="28"/>
      <c r="H667" s="28"/>
      <c r="I667" s="28"/>
      <c r="J667" s="28"/>
      <c r="K667" s="28"/>
      <c r="L667" s="28"/>
    </row>
    <row r="668" spans="1:12" x14ac:dyDescent="0.25">
      <c r="A668" s="28"/>
      <c r="B668" s="28"/>
      <c r="C668" s="28"/>
      <c r="D668" s="28"/>
      <c r="E668" s="28"/>
      <c r="F668" s="28"/>
      <c r="G668" s="28"/>
      <c r="H668" s="28"/>
      <c r="I668" s="28"/>
      <c r="J668" s="28"/>
      <c r="K668" s="28"/>
      <c r="L668" s="28"/>
    </row>
    <row r="669" spans="1:12" x14ac:dyDescent="0.25">
      <c r="A669" s="28"/>
      <c r="B669" s="28"/>
      <c r="C669" s="28"/>
      <c r="D669" s="28"/>
      <c r="E669" s="28"/>
      <c r="F669" s="28"/>
      <c r="G669" s="28"/>
      <c r="H669" s="28"/>
      <c r="I669" s="28"/>
      <c r="J669" s="28"/>
      <c r="K669" s="28"/>
      <c r="L669" s="28"/>
    </row>
    <row r="670" spans="1:12" x14ac:dyDescent="0.25">
      <c r="A670" s="28"/>
      <c r="B670" s="28"/>
      <c r="C670" s="28"/>
      <c r="D670" s="28"/>
      <c r="E670" s="28"/>
      <c r="F670" s="28"/>
      <c r="G670" s="28"/>
      <c r="H670" s="28"/>
      <c r="I670" s="28"/>
      <c r="J670" s="28"/>
      <c r="K670" s="28"/>
      <c r="L670" s="28"/>
    </row>
    <row r="671" spans="1:12" x14ac:dyDescent="0.25">
      <c r="A671" s="28"/>
      <c r="B671" s="28"/>
      <c r="C671" s="28"/>
      <c r="D671" s="28"/>
      <c r="E671" s="28"/>
      <c r="F671" s="28"/>
      <c r="G671" s="28"/>
      <c r="H671" s="28"/>
      <c r="I671" s="28"/>
      <c r="J671" s="28"/>
      <c r="K671" s="28"/>
      <c r="L671" s="28"/>
    </row>
    <row r="672" spans="1:12" x14ac:dyDescent="0.25">
      <c r="A672" s="28"/>
      <c r="B672" s="28"/>
      <c r="C672" s="28"/>
      <c r="D672" s="28"/>
      <c r="E672" s="28"/>
      <c r="F672" s="28"/>
      <c r="G672" s="28"/>
      <c r="H672" s="28"/>
      <c r="I672" s="28"/>
      <c r="J672" s="28"/>
      <c r="K672" s="28"/>
      <c r="L672" s="28"/>
    </row>
    <row r="673" spans="1:12" x14ac:dyDescent="0.25">
      <c r="A673" s="28"/>
      <c r="B673" s="28"/>
      <c r="C673" s="28"/>
      <c r="D673" s="28"/>
      <c r="E673" s="28"/>
      <c r="F673" s="28"/>
      <c r="G673" s="28"/>
      <c r="H673" s="28"/>
      <c r="I673" s="28"/>
      <c r="J673" s="28"/>
      <c r="K673" s="28"/>
      <c r="L673" s="28"/>
    </row>
    <row r="674" spans="1:12" x14ac:dyDescent="0.25">
      <c r="A674" s="28"/>
      <c r="B674" s="28"/>
      <c r="C674" s="28"/>
      <c r="D674" s="28"/>
      <c r="E674" s="28"/>
      <c r="F674" s="28"/>
      <c r="G674" s="28"/>
      <c r="H674" s="28"/>
      <c r="I674" s="28"/>
      <c r="J674" s="28"/>
      <c r="K674" s="28"/>
      <c r="L674" s="28"/>
    </row>
    <row r="675" spans="1:12" x14ac:dyDescent="0.25">
      <c r="A675" s="28"/>
      <c r="B675" s="28"/>
      <c r="C675" s="28"/>
      <c r="D675" s="28"/>
      <c r="E675" s="28"/>
      <c r="F675" s="28"/>
      <c r="G675" s="28"/>
      <c r="H675" s="28"/>
      <c r="I675" s="28"/>
      <c r="J675" s="28"/>
      <c r="K675" s="28"/>
      <c r="L675" s="28"/>
    </row>
    <row r="676" spans="1:12" x14ac:dyDescent="0.25">
      <c r="A676" s="28"/>
      <c r="B676" s="28"/>
      <c r="C676" s="28"/>
      <c r="D676" s="28"/>
      <c r="E676" s="28"/>
      <c r="F676" s="28"/>
      <c r="G676" s="28"/>
      <c r="H676" s="28"/>
      <c r="I676" s="28"/>
      <c r="J676" s="28"/>
      <c r="K676" s="28"/>
      <c r="L676" s="28"/>
    </row>
    <row r="677" spans="1:12" x14ac:dyDescent="0.25">
      <c r="A677" s="28"/>
      <c r="B677" s="28"/>
      <c r="C677" s="28"/>
      <c r="D677" s="28"/>
      <c r="E677" s="28"/>
      <c r="F677" s="28"/>
      <c r="G677" s="28"/>
      <c r="H677" s="28"/>
      <c r="I677" s="28"/>
      <c r="J677" s="28"/>
      <c r="K677" s="28"/>
      <c r="L677" s="28"/>
    </row>
    <row r="678" spans="1:12" x14ac:dyDescent="0.25">
      <c r="A678" s="28"/>
      <c r="B678" s="28"/>
      <c r="C678" s="28"/>
      <c r="D678" s="28"/>
      <c r="E678" s="28"/>
      <c r="F678" s="28"/>
      <c r="G678" s="28"/>
      <c r="H678" s="28"/>
      <c r="I678" s="28"/>
      <c r="J678" s="28"/>
      <c r="K678" s="28"/>
      <c r="L678" s="28"/>
    </row>
    <row r="679" spans="1:12" x14ac:dyDescent="0.25">
      <c r="A679" s="28"/>
      <c r="B679" s="28"/>
      <c r="C679" s="28"/>
      <c r="D679" s="28"/>
      <c r="E679" s="28"/>
      <c r="F679" s="28"/>
      <c r="G679" s="28"/>
      <c r="H679" s="28"/>
      <c r="I679" s="28"/>
      <c r="J679" s="28"/>
      <c r="K679" s="28"/>
      <c r="L679" s="28"/>
    </row>
    <row r="680" spans="1:12" x14ac:dyDescent="0.25">
      <c r="A680" s="28"/>
      <c r="B680" s="28"/>
      <c r="C680" s="28"/>
      <c r="D680" s="28"/>
      <c r="E680" s="28"/>
      <c r="F680" s="28"/>
      <c r="G680" s="28"/>
      <c r="H680" s="28"/>
      <c r="I680" s="28"/>
      <c r="J680" s="28"/>
      <c r="K680" s="28"/>
      <c r="L680" s="28"/>
    </row>
    <row r="681" spans="1:12" x14ac:dyDescent="0.25">
      <c r="A681" s="28"/>
      <c r="B681" s="28"/>
      <c r="C681" s="28"/>
      <c r="D681" s="28"/>
      <c r="E681" s="28"/>
      <c r="F681" s="28"/>
      <c r="G681" s="28"/>
      <c r="H681" s="28"/>
      <c r="I681" s="28"/>
      <c r="J681" s="28"/>
      <c r="K681" s="28"/>
      <c r="L681" s="28"/>
    </row>
    <row r="682" spans="1:12" x14ac:dyDescent="0.25">
      <c r="A682" s="28"/>
      <c r="B682" s="28"/>
      <c r="C682" s="28"/>
      <c r="D682" s="28"/>
      <c r="E682" s="28"/>
      <c r="F682" s="28"/>
      <c r="G682" s="28"/>
      <c r="H682" s="28"/>
      <c r="I682" s="28"/>
      <c r="J682" s="28"/>
      <c r="K682" s="28"/>
      <c r="L682" s="28"/>
    </row>
    <row r="683" spans="1:12" x14ac:dyDescent="0.25">
      <c r="A683" s="28"/>
      <c r="B683" s="28"/>
      <c r="C683" s="28"/>
      <c r="D683" s="28"/>
      <c r="E683" s="28"/>
      <c r="F683" s="28"/>
      <c r="G683" s="28"/>
      <c r="H683" s="28"/>
      <c r="I683" s="28"/>
      <c r="J683" s="28"/>
      <c r="K683" s="28"/>
      <c r="L683" s="28"/>
    </row>
    <row r="684" spans="1:12" x14ac:dyDescent="0.25">
      <c r="A684" s="28"/>
      <c r="B684" s="28"/>
      <c r="C684" s="28"/>
      <c r="D684" s="28"/>
      <c r="E684" s="28"/>
      <c r="F684" s="28"/>
      <c r="G684" s="28"/>
      <c r="H684" s="28"/>
      <c r="I684" s="28"/>
      <c r="J684" s="28"/>
      <c r="K684" s="28"/>
      <c r="L684" s="28"/>
    </row>
    <row r="685" spans="1:12" x14ac:dyDescent="0.25">
      <c r="A685" s="28"/>
      <c r="B685" s="28"/>
      <c r="C685" s="28"/>
      <c r="D685" s="28"/>
      <c r="E685" s="28"/>
      <c r="F685" s="28"/>
      <c r="G685" s="28"/>
      <c r="H685" s="28"/>
      <c r="I685" s="28"/>
      <c r="J685" s="28"/>
      <c r="K685" s="28"/>
      <c r="L685" s="28"/>
    </row>
    <row r="686" spans="1:12" x14ac:dyDescent="0.25">
      <c r="A686" s="28"/>
      <c r="B686" s="28"/>
      <c r="C686" s="28"/>
      <c r="D686" s="28"/>
      <c r="E686" s="28"/>
      <c r="F686" s="28"/>
      <c r="G686" s="28"/>
      <c r="H686" s="28"/>
      <c r="I686" s="28"/>
      <c r="J686" s="28"/>
      <c r="K686" s="28"/>
      <c r="L686" s="28"/>
    </row>
    <row r="687" spans="1:12" x14ac:dyDescent="0.25">
      <c r="A687" s="28"/>
      <c r="B687" s="28"/>
      <c r="C687" s="28"/>
      <c r="D687" s="28"/>
      <c r="E687" s="28"/>
      <c r="F687" s="28"/>
      <c r="G687" s="28"/>
      <c r="H687" s="28"/>
      <c r="I687" s="28"/>
      <c r="J687" s="28"/>
      <c r="K687" s="28"/>
      <c r="L687" s="28"/>
    </row>
    <row r="688" spans="1:12" x14ac:dyDescent="0.25">
      <c r="A688" s="28"/>
      <c r="B688" s="28"/>
      <c r="C688" s="28"/>
      <c r="D688" s="28"/>
      <c r="E688" s="28"/>
      <c r="F688" s="28"/>
      <c r="G688" s="28"/>
      <c r="H688" s="28"/>
      <c r="I688" s="28"/>
      <c r="J688" s="28"/>
      <c r="K688" s="28"/>
      <c r="L688" s="28"/>
    </row>
    <row r="689" spans="1:12" x14ac:dyDescent="0.25">
      <c r="A689" s="28"/>
      <c r="B689" s="28"/>
      <c r="C689" s="28"/>
      <c r="D689" s="28"/>
      <c r="E689" s="28"/>
      <c r="F689" s="28"/>
      <c r="G689" s="28"/>
      <c r="H689" s="28"/>
      <c r="I689" s="28"/>
      <c r="J689" s="28"/>
      <c r="K689" s="28"/>
      <c r="L689" s="28"/>
    </row>
    <row r="690" spans="1:12" x14ac:dyDescent="0.25">
      <c r="A690" s="28"/>
      <c r="B690" s="28"/>
      <c r="C690" s="28"/>
      <c r="D690" s="28"/>
      <c r="E690" s="28"/>
      <c r="F690" s="28"/>
      <c r="G690" s="28"/>
      <c r="H690" s="28"/>
      <c r="I690" s="28"/>
      <c r="J690" s="28"/>
      <c r="K690" s="28"/>
      <c r="L690" s="28"/>
    </row>
    <row r="691" spans="1:12" x14ac:dyDescent="0.25">
      <c r="A691" s="28"/>
      <c r="B691" s="28"/>
      <c r="C691" s="28"/>
      <c r="D691" s="28"/>
      <c r="E691" s="28"/>
      <c r="F691" s="28"/>
      <c r="G691" s="28"/>
      <c r="H691" s="28"/>
      <c r="I691" s="28"/>
      <c r="J691" s="28"/>
      <c r="K691" s="28"/>
      <c r="L691" s="28"/>
    </row>
    <row r="692" spans="1:12" x14ac:dyDescent="0.25">
      <c r="A692" s="28"/>
      <c r="B692" s="28"/>
      <c r="C692" s="28"/>
      <c r="D692" s="28"/>
      <c r="E692" s="28"/>
      <c r="F692" s="28"/>
      <c r="G692" s="28"/>
      <c r="H692" s="28"/>
      <c r="I692" s="28"/>
      <c r="J692" s="28"/>
      <c r="K692" s="28"/>
      <c r="L692" s="28"/>
    </row>
    <row r="693" spans="1:12" x14ac:dyDescent="0.25">
      <c r="A693" s="28"/>
      <c r="B693" s="28"/>
      <c r="C693" s="28"/>
      <c r="D693" s="28"/>
      <c r="E693" s="28"/>
      <c r="F693" s="28"/>
      <c r="G693" s="28"/>
      <c r="H693" s="28"/>
      <c r="I693" s="28"/>
      <c r="J693" s="28"/>
      <c r="K693" s="28"/>
      <c r="L693" s="28"/>
    </row>
    <row r="694" spans="1:12" x14ac:dyDescent="0.25">
      <c r="A694" s="28"/>
      <c r="B694" s="28"/>
      <c r="C694" s="28"/>
      <c r="D694" s="28"/>
      <c r="E694" s="28"/>
      <c r="F694" s="28"/>
      <c r="G694" s="28"/>
      <c r="H694" s="28"/>
      <c r="I694" s="28"/>
      <c r="J694" s="28"/>
      <c r="K694" s="28"/>
      <c r="L694" s="28"/>
    </row>
    <row r="695" spans="1:12" x14ac:dyDescent="0.25">
      <c r="A695" s="28"/>
      <c r="B695" s="28"/>
      <c r="C695" s="28"/>
      <c r="D695" s="28"/>
      <c r="E695" s="28"/>
      <c r="F695" s="28"/>
      <c r="G695" s="28"/>
      <c r="H695" s="28"/>
      <c r="I695" s="28"/>
      <c r="J695" s="28"/>
      <c r="K695" s="28"/>
      <c r="L695" s="28"/>
    </row>
    <row r="696" spans="1:12" x14ac:dyDescent="0.25">
      <c r="A696" s="28"/>
      <c r="B696" s="28"/>
      <c r="C696" s="28"/>
      <c r="D696" s="28"/>
      <c r="E696" s="28"/>
      <c r="F696" s="28"/>
      <c r="G696" s="28"/>
      <c r="H696" s="28"/>
      <c r="I696" s="28"/>
      <c r="J696" s="28"/>
      <c r="K696" s="28"/>
      <c r="L696" s="28"/>
    </row>
    <row r="697" spans="1:12" x14ac:dyDescent="0.25">
      <c r="A697" s="28"/>
      <c r="B697" s="28"/>
      <c r="C697" s="28"/>
      <c r="D697" s="28"/>
      <c r="E697" s="28"/>
      <c r="F697" s="28"/>
      <c r="G697" s="28"/>
      <c r="H697" s="28"/>
      <c r="I697" s="28"/>
      <c r="J697" s="28"/>
      <c r="K697" s="28"/>
      <c r="L697" s="28"/>
    </row>
    <row r="698" spans="1:12" x14ac:dyDescent="0.25">
      <c r="A698" s="28"/>
      <c r="B698" s="28"/>
      <c r="C698" s="28"/>
      <c r="D698" s="28"/>
      <c r="E698" s="28"/>
      <c r="F698" s="28"/>
      <c r="G698" s="28"/>
      <c r="H698" s="28"/>
      <c r="I698" s="28"/>
      <c r="J698" s="28"/>
      <c r="K698" s="28"/>
      <c r="L698" s="28"/>
    </row>
    <row r="699" spans="1:12" x14ac:dyDescent="0.25">
      <c r="A699" s="28"/>
      <c r="B699" s="28"/>
      <c r="C699" s="28"/>
      <c r="D699" s="28"/>
      <c r="E699" s="28"/>
      <c r="F699" s="28"/>
      <c r="G699" s="28"/>
      <c r="H699" s="28"/>
      <c r="I699" s="28"/>
      <c r="J699" s="28"/>
      <c r="K699" s="28"/>
      <c r="L699" s="28"/>
    </row>
    <row r="700" spans="1:12" x14ac:dyDescent="0.25">
      <c r="A700" s="28"/>
      <c r="B700" s="28"/>
      <c r="C700" s="28"/>
      <c r="D700" s="28"/>
      <c r="E700" s="28"/>
      <c r="F700" s="28"/>
      <c r="G700" s="28"/>
      <c r="H700" s="28"/>
      <c r="I700" s="28"/>
      <c r="J700" s="28"/>
      <c r="K700" s="28"/>
      <c r="L700" s="28"/>
    </row>
    <row r="701" spans="1:12" x14ac:dyDescent="0.25">
      <c r="A701" s="28"/>
      <c r="B701" s="28"/>
      <c r="C701" s="28"/>
      <c r="D701" s="28"/>
      <c r="E701" s="28"/>
      <c r="F701" s="28"/>
      <c r="G701" s="28"/>
      <c r="H701" s="28"/>
      <c r="I701" s="28"/>
      <c r="J701" s="28"/>
      <c r="K701" s="28"/>
      <c r="L701" s="28"/>
    </row>
    <row r="702" spans="1:12" x14ac:dyDescent="0.25">
      <c r="A702" s="28"/>
      <c r="B702" s="28"/>
      <c r="C702" s="28"/>
      <c r="D702" s="28"/>
      <c r="E702" s="28"/>
      <c r="F702" s="28"/>
      <c r="G702" s="28"/>
      <c r="H702" s="28"/>
      <c r="I702" s="28"/>
      <c r="J702" s="28"/>
      <c r="K702" s="28"/>
      <c r="L702" s="28"/>
    </row>
    <row r="703" spans="1:12" x14ac:dyDescent="0.25">
      <c r="A703" s="28"/>
      <c r="B703" s="28"/>
      <c r="C703" s="28"/>
      <c r="D703" s="28"/>
      <c r="E703" s="28"/>
      <c r="F703" s="28"/>
      <c r="G703" s="28"/>
      <c r="H703" s="28"/>
      <c r="I703" s="28"/>
      <c r="J703" s="28"/>
      <c r="K703" s="28"/>
      <c r="L703" s="28"/>
    </row>
    <row r="704" spans="1:12" x14ac:dyDescent="0.25">
      <c r="A704" s="28"/>
      <c r="B704" s="28"/>
      <c r="C704" s="28"/>
      <c r="D704" s="28"/>
      <c r="E704" s="28"/>
      <c r="F704" s="28"/>
      <c r="G704" s="28"/>
      <c r="H704" s="28"/>
      <c r="I704" s="28"/>
      <c r="J704" s="28"/>
      <c r="K704" s="28"/>
      <c r="L704" s="28"/>
    </row>
    <row r="705" spans="1:12" x14ac:dyDescent="0.25">
      <c r="A705" s="28"/>
      <c r="B705" s="28"/>
      <c r="C705" s="28"/>
      <c r="D705" s="28"/>
      <c r="E705" s="28"/>
      <c r="F705" s="28"/>
      <c r="G705" s="28"/>
      <c r="H705" s="28"/>
      <c r="I705" s="28"/>
      <c r="J705" s="28"/>
      <c r="K705" s="28"/>
      <c r="L705" s="28"/>
    </row>
    <row r="706" spans="1:12" x14ac:dyDescent="0.25">
      <c r="A706" s="28"/>
      <c r="B706" s="28"/>
      <c r="C706" s="28"/>
      <c r="D706" s="28"/>
      <c r="E706" s="28"/>
      <c r="F706" s="28"/>
      <c r="G706" s="28"/>
      <c r="H706" s="28"/>
      <c r="I706" s="28"/>
      <c r="J706" s="28"/>
      <c r="K706" s="28"/>
      <c r="L706" s="28"/>
    </row>
    <row r="707" spans="1:12" x14ac:dyDescent="0.25">
      <c r="A707" s="28"/>
      <c r="B707" s="28"/>
      <c r="C707" s="28"/>
      <c r="D707" s="28"/>
      <c r="E707" s="28"/>
      <c r="F707" s="28"/>
      <c r="G707" s="28"/>
      <c r="H707" s="28"/>
      <c r="I707" s="28"/>
      <c r="J707" s="28"/>
      <c r="K707" s="28"/>
      <c r="L707" s="28"/>
    </row>
    <row r="708" spans="1:12" x14ac:dyDescent="0.25">
      <c r="A708" s="28"/>
      <c r="B708" s="28"/>
      <c r="C708" s="28"/>
      <c r="D708" s="28"/>
      <c r="E708" s="28"/>
      <c r="F708" s="28"/>
      <c r="G708" s="28"/>
      <c r="H708" s="28"/>
      <c r="I708" s="28"/>
      <c r="J708" s="28"/>
      <c r="K708" s="28"/>
      <c r="L708" s="28"/>
    </row>
    <row r="709" spans="1:12" x14ac:dyDescent="0.25">
      <c r="A709" s="28"/>
      <c r="B709" s="28"/>
      <c r="C709" s="28"/>
      <c r="D709" s="28"/>
      <c r="E709" s="28"/>
      <c r="F709" s="28"/>
      <c r="G709" s="28"/>
      <c r="H709" s="28"/>
      <c r="I709" s="28"/>
      <c r="J709" s="28"/>
      <c r="K709" s="28"/>
      <c r="L709" s="28"/>
    </row>
    <row r="710" spans="1:12" x14ac:dyDescent="0.25">
      <c r="A710" s="28"/>
      <c r="B710" s="28"/>
      <c r="C710" s="28"/>
      <c r="D710" s="28"/>
      <c r="E710" s="28"/>
      <c r="F710" s="28"/>
      <c r="G710" s="28"/>
      <c r="H710" s="28"/>
      <c r="I710" s="28"/>
      <c r="J710" s="28"/>
      <c r="K710" s="28"/>
      <c r="L710" s="28"/>
    </row>
    <row r="711" spans="1:12" x14ac:dyDescent="0.25">
      <c r="A711" s="28"/>
      <c r="B711" s="28"/>
      <c r="C711" s="28"/>
      <c r="D711" s="28"/>
      <c r="E711" s="28"/>
      <c r="F711" s="28"/>
      <c r="G711" s="28"/>
      <c r="H711" s="28"/>
      <c r="I711" s="28"/>
      <c r="J711" s="28"/>
      <c r="K711" s="28"/>
      <c r="L711" s="28"/>
    </row>
    <row r="712" spans="1:12" x14ac:dyDescent="0.25">
      <c r="A712" s="28"/>
      <c r="B712" s="28"/>
      <c r="C712" s="28"/>
      <c r="D712" s="28"/>
      <c r="E712" s="28"/>
      <c r="F712" s="28"/>
      <c r="G712" s="28"/>
      <c r="H712" s="28"/>
      <c r="I712" s="28"/>
      <c r="J712" s="28"/>
      <c r="K712" s="28"/>
      <c r="L712" s="28"/>
    </row>
    <row r="713" spans="1:12" x14ac:dyDescent="0.25">
      <c r="A713" s="28"/>
      <c r="B713" s="28"/>
      <c r="C713" s="28"/>
      <c r="D713" s="28"/>
      <c r="E713" s="28"/>
      <c r="F713" s="28"/>
      <c r="G713" s="28"/>
      <c r="H713" s="28"/>
      <c r="I713" s="28"/>
      <c r="J713" s="28"/>
      <c r="K713" s="28"/>
      <c r="L713" s="28"/>
    </row>
    <row r="714" spans="1:12" x14ac:dyDescent="0.25">
      <c r="A714" s="28"/>
      <c r="B714" s="28"/>
      <c r="C714" s="28"/>
      <c r="D714" s="28"/>
      <c r="E714" s="28"/>
      <c r="F714" s="28"/>
      <c r="G714" s="28"/>
      <c r="H714" s="28"/>
      <c r="I714" s="28"/>
      <c r="J714" s="28"/>
      <c r="K714" s="28"/>
      <c r="L714" s="28"/>
    </row>
    <row r="715" spans="1:12" x14ac:dyDescent="0.25">
      <c r="A715" s="28"/>
      <c r="B715" s="28"/>
      <c r="C715" s="28"/>
      <c r="D715" s="28"/>
      <c r="E715" s="28"/>
      <c r="F715" s="28"/>
      <c r="G715" s="28"/>
      <c r="H715" s="28"/>
      <c r="I715" s="28"/>
      <c r="J715" s="28"/>
      <c r="K715" s="28"/>
      <c r="L715" s="28"/>
    </row>
    <row r="716" spans="1:12" x14ac:dyDescent="0.25">
      <c r="A716" s="28"/>
      <c r="B716" s="28"/>
      <c r="C716" s="28"/>
      <c r="D716" s="28"/>
      <c r="E716" s="28"/>
      <c r="F716" s="28"/>
      <c r="G716" s="28"/>
      <c r="H716" s="28"/>
      <c r="I716" s="28"/>
      <c r="J716" s="28"/>
      <c r="K716" s="28"/>
      <c r="L716" s="28"/>
    </row>
    <row r="717" spans="1:12" x14ac:dyDescent="0.25">
      <c r="A717" s="28"/>
      <c r="B717" s="28"/>
      <c r="C717" s="28"/>
      <c r="D717" s="28"/>
      <c r="E717" s="28"/>
      <c r="F717" s="28"/>
      <c r="G717" s="28"/>
      <c r="H717" s="28"/>
      <c r="I717" s="28"/>
      <c r="J717" s="28"/>
      <c r="K717" s="28"/>
      <c r="L717" s="28"/>
    </row>
    <row r="718" spans="1:12" x14ac:dyDescent="0.25">
      <c r="A718" s="28"/>
      <c r="B718" s="28"/>
      <c r="C718" s="28"/>
      <c r="D718" s="28"/>
      <c r="E718" s="28"/>
      <c r="F718" s="28"/>
      <c r="G718" s="28"/>
      <c r="H718" s="28"/>
      <c r="I718" s="28"/>
      <c r="J718" s="28"/>
      <c r="K718" s="28"/>
      <c r="L718" s="28"/>
    </row>
    <row r="719" spans="1:12" x14ac:dyDescent="0.25">
      <c r="A719" s="28"/>
      <c r="B719" s="28"/>
      <c r="C719" s="28"/>
      <c r="D719" s="28"/>
      <c r="E719" s="28"/>
      <c r="F719" s="28"/>
      <c r="G719" s="28"/>
      <c r="H719" s="28"/>
      <c r="I719" s="28"/>
      <c r="J719" s="28"/>
      <c r="K719" s="28"/>
      <c r="L719" s="28"/>
    </row>
    <row r="720" spans="1:12" x14ac:dyDescent="0.25">
      <c r="A720" s="28"/>
      <c r="B720" s="28"/>
      <c r="C720" s="28"/>
      <c r="D720" s="28"/>
      <c r="E720" s="28"/>
      <c r="F720" s="28"/>
      <c r="G720" s="28"/>
      <c r="H720" s="28"/>
      <c r="I720" s="28"/>
      <c r="J720" s="28"/>
      <c r="K720" s="28"/>
      <c r="L720" s="28"/>
    </row>
    <row r="721" spans="1:12" x14ac:dyDescent="0.25">
      <c r="A721" s="28"/>
      <c r="B721" s="28"/>
      <c r="C721" s="28"/>
      <c r="D721" s="28"/>
      <c r="E721" s="28"/>
      <c r="F721" s="28"/>
      <c r="G721" s="28"/>
      <c r="H721" s="28"/>
      <c r="I721" s="28"/>
      <c r="J721" s="28"/>
      <c r="K721" s="28"/>
      <c r="L721" s="28"/>
    </row>
    <row r="722" spans="1:12" x14ac:dyDescent="0.25">
      <c r="A722" s="28"/>
      <c r="B722" s="28"/>
      <c r="C722" s="28"/>
      <c r="D722" s="28"/>
      <c r="E722" s="28"/>
      <c r="F722" s="28"/>
      <c r="G722" s="28"/>
      <c r="H722" s="28"/>
      <c r="I722" s="28"/>
      <c r="J722" s="28"/>
      <c r="K722" s="28"/>
      <c r="L722" s="28"/>
    </row>
    <row r="723" spans="1:12" x14ac:dyDescent="0.25">
      <c r="A723" s="28"/>
      <c r="B723" s="28"/>
      <c r="C723" s="28"/>
      <c r="D723" s="28"/>
      <c r="E723" s="28"/>
      <c r="F723" s="28"/>
      <c r="G723" s="28"/>
      <c r="H723" s="28"/>
      <c r="I723" s="28"/>
      <c r="J723" s="28"/>
      <c r="K723" s="28"/>
      <c r="L723" s="28"/>
    </row>
    <row r="724" spans="1:12" x14ac:dyDescent="0.25">
      <c r="A724" s="28"/>
      <c r="B724" s="28"/>
      <c r="C724" s="28"/>
      <c r="D724" s="28"/>
      <c r="E724" s="28"/>
      <c r="F724" s="28"/>
      <c r="G724" s="28"/>
      <c r="H724" s="28"/>
      <c r="I724" s="28"/>
      <c r="J724" s="28"/>
      <c r="K724" s="28"/>
      <c r="L724" s="28"/>
    </row>
    <row r="725" spans="1:12" x14ac:dyDescent="0.25">
      <c r="A725" s="28"/>
      <c r="B725" s="28"/>
      <c r="C725" s="28"/>
      <c r="D725" s="28"/>
      <c r="E725" s="28"/>
      <c r="F725" s="28"/>
      <c r="G725" s="28"/>
      <c r="H725" s="28"/>
      <c r="I725" s="28"/>
      <c r="J725" s="28"/>
      <c r="K725" s="28"/>
      <c r="L725" s="28"/>
    </row>
    <row r="726" spans="1:12" x14ac:dyDescent="0.25">
      <c r="A726" s="28"/>
      <c r="B726" s="28"/>
      <c r="C726" s="28"/>
      <c r="D726" s="28"/>
      <c r="E726" s="28"/>
      <c r="F726" s="28"/>
      <c r="G726" s="28"/>
      <c r="H726" s="28"/>
      <c r="I726" s="28"/>
      <c r="J726" s="28"/>
      <c r="K726" s="28"/>
      <c r="L726" s="28"/>
    </row>
    <row r="727" spans="1:12" x14ac:dyDescent="0.25">
      <c r="A727" s="28"/>
      <c r="B727" s="28"/>
      <c r="C727" s="28"/>
      <c r="D727" s="28"/>
      <c r="E727" s="28"/>
      <c r="F727" s="28"/>
      <c r="G727" s="28"/>
      <c r="H727" s="28"/>
      <c r="I727" s="28"/>
      <c r="J727" s="28"/>
      <c r="K727" s="28"/>
      <c r="L727" s="28"/>
    </row>
    <row r="728" spans="1:12" x14ac:dyDescent="0.25">
      <c r="A728" s="28"/>
      <c r="B728" s="28"/>
      <c r="C728" s="28"/>
      <c r="D728" s="28"/>
      <c r="E728" s="28"/>
      <c r="F728" s="28"/>
      <c r="G728" s="28"/>
      <c r="H728" s="28"/>
      <c r="I728" s="28"/>
      <c r="J728" s="28"/>
      <c r="K728" s="28"/>
      <c r="L728" s="28"/>
    </row>
    <row r="729" spans="1:12" x14ac:dyDescent="0.25">
      <c r="A729" s="28"/>
      <c r="B729" s="28"/>
      <c r="C729" s="28"/>
      <c r="D729" s="28"/>
      <c r="E729" s="28"/>
      <c r="F729" s="28"/>
      <c r="G729" s="28"/>
      <c r="H729" s="28"/>
      <c r="I729" s="28"/>
      <c r="J729" s="28"/>
      <c r="K729" s="28"/>
      <c r="L729" s="28"/>
    </row>
    <row r="730" spans="1:12" x14ac:dyDescent="0.25">
      <c r="A730" s="28"/>
      <c r="B730" s="28"/>
      <c r="C730" s="28"/>
      <c r="D730" s="28"/>
      <c r="E730" s="28"/>
      <c r="F730" s="28"/>
      <c r="G730" s="28"/>
      <c r="H730" s="28"/>
      <c r="I730" s="28"/>
      <c r="J730" s="28"/>
      <c r="K730" s="28"/>
      <c r="L730" s="28"/>
    </row>
    <row r="731" spans="1:12" x14ac:dyDescent="0.25">
      <c r="A731" s="28"/>
      <c r="B731" s="28"/>
      <c r="C731" s="28"/>
      <c r="D731" s="28"/>
      <c r="E731" s="28"/>
      <c r="F731" s="28"/>
      <c r="G731" s="28"/>
      <c r="H731" s="28"/>
      <c r="I731" s="28"/>
      <c r="J731" s="28"/>
      <c r="K731" s="28"/>
      <c r="L731" s="28"/>
    </row>
    <row r="732" spans="1:12" x14ac:dyDescent="0.25">
      <c r="A732" s="28"/>
      <c r="B732" s="28"/>
      <c r="C732" s="28"/>
      <c r="D732" s="28"/>
      <c r="E732" s="28"/>
      <c r="F732" s="28"/>
      <c r="G732" s="28"/>
      <c r="H732" s="28"/>
      <c r="I732" s="28"/>
      <c r="J732" s="28"/>
      <c r="K732" s="28"/>
      <c r="L732" s="28"/>
    </row>
    <row r="733" spans="1:12" x14ac:dyDescent="0.25">
      <c r="A733" s="28"/>
      <c r="B733" s="28"/>
      <c r="C733" s="28"/>
      <c r="D733" s="28"/>
      <c r="E733" s="28"/>
      <c r="F733" s="28"/>
      <c r="G733" s="28"/>
      <c r="H733" s="28"/>
      <c r="I733" s="28"/>
      <c r="J733" s="28"/>
      <c r="K733" s="28"/>
      <c r="L733" s="28"/>
    </row>
    <row r="734" spans="1:12" x14ac:dyDescent="0.25">
      <c r="A734" s="28"/>
      <c r="B734" s="28"/>
      <c r="C734" s="28"/>
      <c r="D734" s="28"/>
      <c r="E734" s="28"/>
      <c r="F734" s="28"/>
      <c r="G734" s="28"/>
      <c r="H734" s="28"/>
      <c r="I734" s="28"/>
      <c r="J734" s="28"/>
      <c r="K734" s="28"/>
      <c r="L734" s="28"/>
    </row>
    <row r="735" spans="1:12" x14ac:dyDescent="0.25">
      <c r="A735" s="28"/>
      <c r="B735" s="28"/>
      <c r="C735" s="28"/>
      <c r="D735" s="28"/>
      <c r="E735" s="28"/>
      <c r="F735" s="28"/>
      <c r="G735" s="28"/>
      <c r="H735" s="28"/>
      <c r="I735" s="28"/>
      <c r="J735" s="28"/>
      <c r="K735" s="28"/>
      <c r="L735" s="28"/>
    </row>
    <row r="736" spans="1:12" x14ac:dyDescent="0.25">
      <c r="A736" s="28"/>
      <c r="B736" s="28"/>
      <c r="C736" s="28"/>
      <c r="D736" s="28"/>
      <c r="E736" s="28"/>
      <c r="F736" s="28"/>
      <c r="G736" s="28"/>
      <c r="H736" s="28"/>
      <c r="I736" s="28"/>
      <c r="J736" s="28"/>
      <c r="K736" s="28"/>
      <c r="L736" s="28"/>
    </row>
    <row r="737" spans="1:12" x14ac:dyDescent="0.25">
      <c r="A737" s="28"/>
      <c r="B737" s="28"/>
      <c r="C737" s="28"/>
      <c r="D737" s="28"/>
      <c r="E737" s="28"/>
      <c r="F737" s="28"/>
      <c r="G737" s="28"/>
      <c r="H737" s="28"/>
      <c r="I737" s="28"/>
      <c r="J737" s="28"/>
      <c r="K737" s="28"/>
      <c r="L737" s="28"/>
    </row>
    <row r="738" spans="1:12" x14ac:dyDescent="0.25">
      <c r="A738" s="28"/>
      <c r="B738" s="28"/>
      <c r="C738" s="28"/>
      <c r="D738" s="28"/>
      <c r="E738" s="28"/>
      <c r="F738" s="28"/>
      <c r="G738" s="28"/>
      <c r="H738" s="28"/>
      <c r="I738" s="28"/>
      <c r="J738" s="28"/>
      <c r="K738" s="28"/>
      <c r="L738" s="28"/>
    </row>
    <row r="739" spans="1:12" x14ac:dyDescent="0.25">
      <c r="A739" s="28"/>
      <c r="B739" s="28"/>
      <c r="C739" s="28"/>
      <c r="D739" s="28"/>
      <c r="E739" s="28"/>
      <c r="F739" s="28"/>
      <c r="G739" s="28"/>
      <c r="H739" s="28"/>
      <c r="I739" s="28"/>
      <c r="J739" s="28"/>
      <c r="K739" s="28"/>
      <c r="L739" s="28"/>
    </row>
    <row r="740" spans="1:12" x14ac:dyDescent="0.25">
      <c r="A740" s="28"/>
      <c r="B740" s="28"/>
      <c r="C740" s="28"/>
      <c r="D740" s="28"/>
      <c r="E740" s="28"/>
      <c r="F740" s="28"/>
      <c r="G740" s="28"/>
      <c r="H740" s="28"/>
      <c r="I740" s="28"/>
      <c r="J740" s="28"/>
      <c r="K740" s="28"/>
      <c r="L740" s="28"/>
    </row>
    <row r="741" spans="1:12" x14ac:dyDescent="0.25">
      <c r="A741" s="28"/>
      <c r="B741" s="28"/>
      <c r="C741" s="28"/>
      <c r="D741" s="28"/>
      <c r="E741" s="28"/>
      <c r="F741" s="28"/>
      <c r="G741" s="28"/>
      <c r="H741" s="28"/>
      <c r="I741" s="28"/>
      <c r="J741" s="28"/>
      <c r="K741" s="28"/>
      <c r="L741" s="28"/>
    </row>
    <row r="742" spans="1:12" x14ac:dyDescent="0.25">
      <c r="A742" s="28"/>
      <c r="B742" s="28"/>
      <c r="C742" s="28"/>
      <c r="D742" s="28"/>
      <c r="E742" s="28"/>
      <c r="F742" s="28"/>
      <c r="G742" s="28"/>
      <c r="H742" s="28"/>
      <c r="I742" s="28"/>
      <c r="J742" s="28"/>
      <c r="K742" s="28"/>
      <c r="L742" s="28"/>
    </row>
    <row r="743" spans="1:12" x14ac:dyDescent="0.25">
      <c r="A743" s="28"/>
      <c r="B743" s="28"/>
      <c r="C743" s="28"/>
      <c r="D743" s="28"/>
      <c r="E743" s="28"/>
      <c r="F743" s="28"/>
      <c r="G743" s="28"/>
      <c r="H743" s="28"/>
      <c r="I743" s="28"/>
      <c r="J743" s="28"/>
      <c r="K743" s="28"/>
      <c r="L743" s="28"/>
    </row>
    <row r="744" spans="1:12" x14ac:dyDescent="0.25">
      <c r="A744" s="28"/>
      <c r="B744" s="28"/>
      <c r="C744" s="28"/>
      <c r="D744" s="28"/>
      <c r="E744" s="28"/>
      <c r="F744" s="28"/>
      <c r="G744" s="28"/>
      <c r="H744" s="28"/>
      <c r="I744" s="28"/>
      <c r="J744" s="28"/>
      <c r="K744" s="28"/>
      <c r="L744" s="28"/>
    </row>
    <row r="745" spans="1:12" x14ac:dyDescent="0.25">
      <c r="A745" s="28"/>
      <c r="B745" s="28"/>
      <c r="C745" s="28"/>
      <c r="D745" s="28"/>
      <c r="E745" s="28"/>
      <c r="F745" s="28"/>
      <c r="G745" s="28"/>
      <c r="H745" s="28"/>
      <c r="I745" s="28"/>
      <c r="J745" s="28"/>
      <c r="K745" s="28"/>
      <c r="L745" s="28"/>
    </row>
    <row r="746" spans="1:12" x14ac:dyDescent="0.25">
      <c r="A746" s="28"/>
      <c r="B746" s="28"/>
      <c r="C746" s="28"/>
      <c r="D746" s="28"/>
      <c r="E746" s="28"/>
      <c r="F746" s="28"/>
      <c r="G746" s="28"/>
      <c r="H746" s="28"/>
      <c r="I746" s="28"/>
      <c r="J746" s="28"/>
      <c r="K746" s="28"/>
      <c r="L746" s="28"/>
    </row>
    <row r="747" spans="1:12" x14ac:dyDescent="0.25">
      <c r="A747" s="28"/>
      <c r="B747" s="28"/>
      <c r="C747" s="28"/>
      <c r="D747" s="28"/>
      <c r="E747" s="28"/>
      <c r="F747" s="28"/>
      <c r="G747" s="28"/>
      <c r="H747" s="28"/>
      <c r="I747" s="28"/>
      <c r="J747" s="28"/>
      <c r="K747" s="28"/>
      <c r="L747" s="28"/>
    </row>
    <row r="748" spans="1:12" x14ac:dyDescent="0.25">
      <c r="A748" s="28"/>
      <c r="B748" s="28"/>
      <c r="C748" s="28"/>
      <c r="D748" s="28"/>
      <c r="E748" s="28"/>
      <c r="F748" s="28"/>
      <c r="G748" s="28"/>
      <c r="H748" s="28"/>
      <c r="I748" s="28"/>
      <c r="J748" s="28"/>
      <c r="K748" s="28"/>
      <c r="L748" s="28"/>
    </row>
    <row r="749" spans="1:12" x14ac:dyDescent="0.25">
      <c r="A749" s="28"/>
      <c r="B749" s="28"/>
      <c r="C749" s="28"/>
      <c r="D749" s="28"/>
      <c r="E749" s="28"/>
      <c r="F749" s="28"/>
      <c r="G749" s="28"/>
      <c r="H749" s="28"/>
      <c r="I749" s="28"/>
      <c r="J749" s="28"/>
      <c r="K749" s="28"/>
      <c r="L749" s="28"/>
    </row>
    <row r="750" spans="1:12" x14ac:dyDescent="0.25">
      <c r="A750" s="28"/>
      <c r="B750" s="28"/>
      <c r="C750" s="28"/>
      <c r="D750" s="28"/>
      <c r="E750" s="28"/>
      <c r="F750" s="28"/>
      <c r="G750" s="28"/>
      <c r="H750" s="28"/>
      <c r="I750" s="28"/>
      <c r="J750" s="28"/>
      <c r="K750" s="28"/>
      <c r="L750" s="28"/>
    </row>
    <row r="751" spans="1:12" x14ac:dyDescent="0.25">
      <c r="A751" s="28"/>
      <c r="B751" s="28"/>
      <c r="C751" s="28"/>
      <c r="D751" s="28"/>
      <c r="E751" s="28"/>
      <c r="F751" s="28"/>
      <c r="G751" s="28"/>
      <c r="H751" s="28"/>
      <c r="I751" s="28"/>
      <c r="J751" s="28"/>
      <c r="K751" s="28"/>
      <c r="L751" s="28"/>
    </row>
    <row r="752" spans="1:12" x14ac:dyDescent="0.25">
      <c r="A752" s="28"/>
      <c r="B752" s="28"/>
      <c r="C752" s="28"/>
      <c r="D752" s="28"/>
      <c r="E752" s="28"/>
      <c r="F752" s="28"/>
      <c r="G752" s="28"/>
      <c r="H752" s="28"/>
      <c r="I752" s="28"/>
      <c r="J752" s="28"/>
      <c r="K752" s="28"/>
      <c r="L752" s="28"/>
    </row>
    <row r="753" spans="1:12" x14ac:dyDescent="0.25">
      <c r="A753" s="28"/>
      <c r="B753" s="28"/>
      <c r="C753" s="28"/>
      <c r="D753" s="28"/>
      <c r="E753" s="28"/>
      <c r="F753" s="28"/>
      <c r="G753" s="28"/>
      <c r="H753" s="28"/>
      <c r="I753" s="28"/>
      <c r="J753" s="28"/>
      <c r="K753" s="28"/>
      <c r="L753" s="28"/>
    </row>
    <row r="754" spans="1:12" x14ac:dyDescent="0.25">
      <c r="A754" s="28"/>
      <c r="B754" s="28"/>
      <c r="C754" s="28"/>
      <c r="D754" s="28"/>
      <c r="E754" s="28"/>
      <c r="F754" s="28"/>
      <c r="G754" s="28"/>
      <c r="H754" s="28"/>
      <c r="I754" s="28"/>
      <c r="J754" s="28"/>
      <c r="K754" s="28"/>
      <c r="L754" s="28"/>
    </row>
    <row r="755" spans="1:12" x14ac:dyDescent="0.25">
      <c r="A755" s="28"/>
      <c r="B755" s="28"/>
      <c r="C755" s="28"/>
      <c r="D755" s="28"/>
      <c r="E755" s="28"/>
      <c r="F755" s="28"/>
      <c r="G755" s="28"/>
      <c r="H755" s="28"/>
      <c r="I755" s="28"/>
      <c r="J755" s="28"/>
      <c r="K755" s="28"/>
      <c r="L755" s="28"/>
    </row>
    <row r="756" spans="1:12" x14ac:dyDescent="0.25">
      <c r="A756" s="28"/>
      <c r="B756" s="28"/>
      <c r="C756" s="28"/>
      <c r="D756" s="28"/>
      <c r="E756" s="28"/>
      <c r="F756" s="28"/>
      <c r="G756" s="28"/>
      <c r="H756" s="28"/>
      <c r="I756" s="28"/>
      <c r="J756" s="28"/>
      <c r="K756" s="28"/>
      <c r="L756" s="28"/>
    </row>
    <row r="757" spans="1:12" x14ac:dyDescent="0.25">
      <c r="A757" s="28"/>
      <c r="B757" s="28"/>
      <c r="C757" s="28"/>
      <c r="D757" s="28"/>
      <c r="E757" s="28"/>
      <c r="F757" s="28"/>
      <c r="G757" s="28"/>
      <c r="H757" s="28"/>
      <c r="I757" s="28"/>
      <c r="J757" s="28"/>
      <c r="K757" s="28"/>
      <c r="L757" s="28"/>
    </row>
    <row r="758" spans="1:12" x14ac:dyDescent="0.25">
      <c r="A758" s="28"/>
      <c r="B758" s="28"/>
      <c r="C758" s="28"/>
      <c r="D758" s="28"/>
      <c r="E758" s="28"/>
      <c r="F758" s="28"/>
      <c r="G758" s="28"/>
      <c r="H758" s="28"/>
      <c r="I758" s="28"/>
      <c r="J758" s="28"/>
      <c r="K758" s="28"/>
      <c r="L758" s="28"/>
    </row>
    <row r="759" spans="1:12" x14ac:dyDescent="0.25">
      <c r="A759" s="28"/>
      <c r="B759" s="28"/>
      <c r="C759" s="28"/>
      <c r="D759" s="28"/>
      <c r="E759" s="28"/>
      <c r="F759" s="28"/>
      <c r="G759" s="28"/>
      <c r="H759" s="28"/>
      <c r="I759" s="28"/>
      <c r="J759" s="28"/>
      <c r="K759" s="28"/>
      <c r="L759" s="28"/>
    </row>
    <row r="760" spans="1:12" x14ac:dyDescent="0.25">
      <c r="A760" s="28"/>
      <c r="B760" s="28"/>
      <c r="C760" s="28"/>
      <c r="D760" s="28"/>
      <c r="E760" s="28"/>
      <c r="F760" s="28"/>
      <c r="G760" s="28"/>
      <c r="H760" s="28"/>
      <c r="I760" s="28"/>
      <c r="J760" s="28"/>
      <c r="K760" s="28"/>
      <c r="L760" s="28"/>
    </row>
    <row r="761" spans="1:12" x14ac:dyDescent="0.25">
      <c r="A761" s="28"/>
      <c r="B761" s="28"/>
      <c r="C761" s="28"/>
      <c r="D761" s="28"/>
      <c r="E761" s="28"/>
      <c r="F761" s="28"/>
      <c r="G761" s="28"/>
      <c r="H761" s="28"/>
      <c r="I761" s="28"/>
      <c r="J761" s="28"/>
      <c r="K761" s="28"/>
      <c r="L761" s="28"/>
    </row>
    <row r="762" spans="1:12" x14ac:dyDescent="0.25">
      <c r="A762" s="28"/>
      <c r="B762" s="28"/>
      <c r="C762" s="28"/>
      <c r="D762" s="28"/>
      <c r="E762" s="28"/>
      <c r="F762" s="28"/>
      <c r="G762" s="28"/>
      <c r="H762" s="28"/>
      <c r="I762" s="28"/>
      <c r="J762" s="28"/>
      <c r="K762" s="28"/>
      <c r="L762" s="28"/>
    </row>
    <row r="763" spans="1:12" x14ac:dyDescent="0.25">
      <c r="A763" s="28"/>
      <c r="B763" s="28"/>
      <c r="C763" s="28"/>
      <c r="D763" s="28"/>
      <c r="E763" s="28"/>
      <c r="F763" s="28"/>
      <c r="G763" s="28"/>
      <c r="H763" s="28"/>
      <c r="I763" s="28"/>
      <c r="J763" s="28"/>
      <c r="K763" s="28"/>
      <c r="L763" s="28"/>
    </row>
    <row r="764" spans="1:12" x14ac:dyDescent="0.25">
      <c r="A764" s="28"/>
      <c r="B764" s="28"/>
      <c r="C764" s="28"/>
      <c r="D764" s="28"/>
      <c r="E764" s="28"/>
      <c r="F764" s="28"/>
      <c r="G764" s="28"/>
      <c r="H764" s="28"/>
      <c r="I764" s="28"/>
      <c r="J764" s="28"/>
      <c r="K764" s="28"/>
      <c r="L764" s="28"/>
    </row>
    <row r="765" spans="1:12" x14ac:dyDescent="0.25">
      <c r="A765" s="28"/>
      <c r="B765" s="28"/>
      <c r="C765" s="28"/>
      <c r="D765" s="28"/>
      <c r="E765" s="28"/>
      <c r="F765" s="28"/>
      <c r="G765" s="28"/>
      <c r="H765" s="28"/>
      <c r="I765" s="28"/>
      <c r="J765" s="28"/>
      <c r="K765" s="28"/>
      <c r="L765" s="28"/>
    </row>
    <row r="766" spans="1:12" x14ac:dyDescent="0.25">
      <c r="A766" s="28"/>
      <c r="B766" s="28"/>
      <c r="C766" s="28"/>
      <c r="D766" s="28"/>
      <c r="E766" s="28"/>
      <c r="F766" s="28"/>
      <c r="G766" s="28"/>
      <c r="H766" s="28"/>
      <c r="I766" s="28"/>
      <c r="J766" s="28"/>
      <c r="K766" s="28"/>
      <c r="L766" s="28"/>
    </row>
    <row r="767" spans="1:12" x14ac:dyDescent="0.25">
      <c r="A767" s="28"/>
      <c r="B767" s="28"/>
      <c r="C767" s="28"/>
      <c r="D767" s="28"/>
      <c r="E767" s="28"/>
      <c r="F767" s="28"/>
      <c r="G767" s="28"/>
      <c r="H767" s="28"/>
      <c r="I767" s="28"/>
      <c r="J767" s="28"/>
      <c r="K767" s="28"/>
      <c r="L767" s="28"/>
    </row>
    <row r="768" spans="1:12" x14ac:dyDescent="0.25">
      <c r="A768" s="28"/>
      <c r="B768" s="28"/>
      <c r="C768" s="28"/>
      <c r="D768" s="28"/>
      <c r="E768" s="28"/>
      <c r="F768" s="28"/>
      <c r="G768" s="28"/>
      <c r="H768" s="28"/>
      <c r="I768" s="28"/>
      <c r="J768" s="28"/>
      <c r="K768" s="28"/>
      <c r="L768" s="28"/>
    </row>
    <row r="769" spans="1:12" x14ac:dyDescent="0.25">
      <c r="A769" s="28"/>
      <c r="B769" s="28"/>
      <c r="C769" s="28"/>
      <c r="D769" s="28"/>
      <c r="E769" s="28"/>
      <c r="F769" s="28"/>
      <c r="G769" s="28"/>
      <c r="H769" s="28"/>
      <c r="I769" s="28"/>
      <c r="J769" s="28"/>
      <c r="K769" s="28"/>
      <c r="L769" s="28"/>
    </row>
    <row r="770" spans="1:12" x14ac:dyDescent="0.25">
      <c r="A770" s="28"/>
      <c r="B770" s="28"/>
      <c r="C770" s="28"/>
      <c r="D770" s="28"/>
      <c r="E770" s="28"/>
      <c r="F770" s="28"/>
      <c r="G770" s="28"/>
      <c r="H770" s="28"/>
      <c r="I770" s="28"/>
      <c r="J770" s="28"/>
      <c r="K770" s="28"/>
      <c r="L770" s="28"/>
    </row>
    <row r="771" spans="1:12" x14ac:dyDescent="0.25">
      <c r="A771" s="28"/>
      <c r="B771" s="28"/>
      <c r="C771" s="28"/>
      <c r="D771" s="28"/>
      <c r="E771" s="28"/>
      <c r="F771" s="28"/>
      <c r="G771" s="28"/>
      <c r="H771" s="28"/>
      <c r="I771" s="28"/>
      <c r="J771" s="28"/>
      <c r="K771" s="28"/>
      <c r="L771" s="28"/>
    </row>
    <row r="772" spans="1:12" x14ac:dyDescent="0.25">
      <c r="A772" s="28"/>
      <c r="B772" s="28"/>
      <c r="C772" s="28"/>
      <c r="D772" s="28"/>
      <c r="E772" s="28"/>
      <c r="F772" s="28"/>
      <c r="G772" s="28"/>
      <c r="H772" s="28"/>
      <c r="I772" s="28"/>
      <c r="J772" s="28"/>
      <c r="K772" s="28"/>
      <c r="L772" s="28"/>
    </row>
    <row r="773" spans="1:12" x14ac:dyDescent="0.25">
      <c r="A773" s="28"/>
      <c r="B773" s="28"/>
      <c r="C773" s="28"/>
      <c r="D773" s="28"/>
      <c r="E773" s="28"/>
      <c r="F773" s="28"/>
      <c r="G773" s="28"/>
      <c r="H773" s="28"/>
      <c r="I773" s="28"/>
      <c r="J773" s="28"/>
      <c r="K773" s="28"/>
      <c r="L773" s="28"/>
    </row>
    <row r="774" spans="1:12" x14ac:dyDescent="0.25">
      <c r="A774" s="28"/>
      <c r="B774" s="28"/>
      <c r="C774" s="28"/>
      <c r="D774" s="28"/>
      <c r="E774" s="28"/>
      <c r="F774" s="28"/>
      <c r="G774" s="28"/>
      <c r="H774" s="28"/>
      <c r="I774" s="28"/>
      <c r="J774" s="28"/>
      <c r="K774" s="28"/>
      <c r="L774" s="28"/>
    </row>
    <row r="775" spans="1:12" x14ac:dyDescent="0.25">
      <c r="A775" s="28"/>
      <c r="B775" s="28"/>
      <c r="C775" s="28"/>
      <c r="D775" s="28"/>
      <c r="E775" s="28"/>
      <c r="F775" s="28"/>
      <c r="G775" s="28"/>
      <c r="H775" s="28"/>
      <c r="I775" s="28"/>
      <c r="J775" s="28"/>
      <c r="K775" s="28"/>
      <c r="L775" s="28"/>
    </row>
    <row r="776" spans="1:12" x14ac:dyDescent="0.25">
      <c r="A776" s="28"/>
      <c r="B776" s="28"/>
      <c r="C776" s="28"/>
      <c r="D776" s="28"/>
      <c r="E776" s="28"/>
      <c r="F776" s="28"/>
      <c r="G776" s="28"/>
      <c r="H776" s="28"/>
      <c r="I776" s="28"/>
      <c r="J776" s="28"/>
      <c r="K776" s="28"/>
      <c r="L776" s="28"/>
    </row>
    <row r="777" spans="1:12" x14ac:dyDescent="0.25">
      <c r="A777" s="28"/>
      <c r="B777" s="28"/>
      <c r="C777" s="28"/>
      <c r="D777" s="28"/>
      <c r="E777" s="28"/>
      <c r="F777" s="28"/>
      <c r="G777" s="28"/>
      <c r="H777" s="28"/>
      <c r="I777" s="28"/>
      <c r="J777" s="28"/>
      <c r="K777" s="28"/>
      <c r="L777" s="28"/>
    </row>
    <row r="778" spans="1:12" x14ac:dyDescent="0.25">
      <c r="A778" s="28"/>
      <c r="B778" s="28"/>
      <c r="C778" s="28"/>
      <c r="D778" s="28"/>
      <c r="E778" s="28"/>
      <c r="F778" s="28"/>
      <c r="G778" s="28"/>
      <c r="H778" s="28"/>
      <c r="I778" s="28"/>
      <c r="J778" s="28"/>
      <c r="K778" s="28"/>
      <c r="L778" s="28"/>
    </row>
    <row r="779" spans="1:12" x14ac:dyDescent="0.25">
      <c r="A779" s="28"/>
      <c r="B779" s="28"/>
      <c r="C779" s="28"/>
      <c r="D779" s="28"/>
      <c r="E779" s="28"/>
      <c r="F779" s="28"/>
      <c r="G779" s="28"/>
      <c r="H779" s="28"/>
      <c r="I779" s="28"/>
      <c r="J779" s="28"/>
      <c r="K779" s="28"/>
      <c r="L779" s="28"/>
    </row>
    <row r="780" spans="1:12" x14ac:dyDescent="0.25">
      <c r="A780" s="28"/>
      <c r="B780" s="28"/>
      <c r="C780" s="28"/>
      <c r="D780" s="28"/>
      <c r="E780" s="28"/>
      <c r="F780" s="28"/>
      <c r="G780" s="28"/>
      <c r="H780" s="28"/>
      <c r="I780" s="28"/>
      <c r="J780" s="28"/>
      <c r="K780" s="28"/>
      <c r="L780" s="28"/>
    </row>
    <row r="781" spans="1:12" x14ac:dyDescent="0.25">
      <c r="A781" s="28"/>
      <c r="B781" s="28"/>
      <c r="C781" s="28"/>
      <c r="D781" s="28"/>
      <c r="E781" s="28"/>
      <c r="F781" s="28"/>
      <c r="G781" s="28"/>
      <c r="H781" s="28"/>
      <c r="I781" s="28"/>
      <c r="J781" s="28"/>
      <c r="K781" s="28"/>
      <c r="L781" s="28"/>
    </row>
    <row r="782" spans="1:12" x14ac:dyDescent="0.25">
      <c r="A782" s="28"/>
      <c r="B782" s="28"/>
      <c r="C782" s="28"/>
      <c r="D782" s="28"/>
      <c r="E782" s="28"/>
      <c r="F782" s="28"/>
      <c r="G782" s="28"/>
      <c r="H782" s="28"/>
      <c r="I782" s="28"/>
      <c r="J782" s="28"/>
      <c r="K782" s="28"/>
      <c r="L782" s="28"/>
    </row>
    <row r="783" spans="1:12" x14ac:dyDescent="0.25">
      <c r="A783" s="28"/>
      <c r="B783" s="28"/>
      <c r="C783" s="28"/>
      <c r="D783" s="28"/>
      <c r="E783" s="28"/>
      <c r="F783" s="28"/>
      <c r="G783" s="28"/>
      <c r="H783" s="28"/>
      <c r="I783" s="28"/>
      <c r="J783" s="28"/>
      <c r="K783" s="28"/>
      <c r="L783" s="28"/>
    </row>
    <row r="784" spans="1:12" x14ac:dyDescent="0.25">
      <c r="A784" s="28"/>
      <c r="B784" s="28"/>
      <c r="C784" s="28"/>
      <c r="D784" s="28"/>
      <c r="E784" s="28"/>
      <c r="F784" s="28"/>
      <c r="G784" s="28"/>
      <c r="H784" s="28"/>
      <c r="I784" s="28"/>
      <c r="J784" s="28"/>
      <c r="K784" s="28"/>
      <c r="L784" s="28"/>
    </row>
    <row r="785" spans="1:12" x14ac:dyDescent="0.25">
      <c r="A785" s="28"/>
      <c r="B785" s="28"/>
      <c r="C785" s="28"/>
      <c r="D785" s="28"/>
      <c r="E785" s="28"/>
      <c r="F785" s="28"/>
      <c r="G785" s="28"/>
      <c r="H785" s="28"/>
      <c r="I785" s="28"/>
      <c r="J785" s="28"/>
      <c r="K785" s="28"/>
      <c r="L785" s="28"/>
    </row>
    <row r="786" spans="1:12" x14ac:dyDescent="0.25">
      <c r="A786" s="28"/>
      <c r="B786" s="28"/>
      <c r="C786" s="28"/>
      <c r="D786" s="28"/>
      <c r="E786" s="28"/>
      <c r="F786" s="28"/>
      <c r="G786" s="28"/>
      <c r="H786" s="28"/>
      <c r="I786" s="28"/>
      <c r="J786" s="28"/>
      <c r="K786" s="28"/>
      <c r="L786" s="28"/>
    </row>
    <row r="787" spans="1:12" x14ac:dyDescent="0.25">
      <c r="A787" s="28"/>
      <c r="B787" s="28"/>
      <c r="C787" s="28"/>
      <c r="D787" s="28"/>
      <c r="E787" s="28"/>
      <c r="F787" s="28"/>
      <c r="G787" s="28"/>
      <c r="H787" s="28"/>
      <c r="I787" s="28"/>
      <c r="J787" s="28"/>
      <c r="K787" s="28"/>
      <c r="L787" s="28"/>
    </row>
    <row r="788" spans="1:12" x14ac:dyDescent="0.25">
      <c r="A788" s="28"/>
      <c r="B788" s="28"/>
      <c r="C788" s="28"/>
      <c r="D788" s="28"/>
      <c r="E788" s="28"/>
      <c r="F788" s="28"/>
      <c r="G788" s="28"/>
      <c r="H788" s="28"/>
      <c r="I788" s="28"/>
      <c r="J788" s="28"/>
      <c r="K788" s="28"/>
      <c r="L788" s="28"/>
    </row>
    <row r="789" spans="1:12" x14ac:dyDescent="0.25">
      <c r="A789" s="28"/>
      <c r="B789" s="28"/>
      <c r="C789" s="28"/>
      <c r="D789" s="28"/>
      <c r="E789" s="28"/>
      <c r="F789" s="28"/>
      <c r="G789" s="28"/>
      <c r="H789" s="28"/>
      <c r="I789" s="28"/>
      <c r="J789" s="28"/>
      <c r="K789" s="28"/>
      <c r="L789" s="28"/>
    </row>
    <row r="790" spans="1:12" x14ac:dyDescent="0.25">
      <c r="A790" s="28"/>
      <c r="B790" s="28"/>
      <c r="C790" s="28"/>
      <c r="D790" s="28"/>
      <c r="E790" s="28"/>
      <c r="F790" s="28"/>
      <c r="G790" s="28"/>
      <c r="H790" s="28"/>
      <c r="I790" s="28"/>
      <c r="J790" s="28"/>
      <c r="K790" s="28"/>
      <c r="L790" s="28"/>
    </row>
    <row r="791" spans="1:12" x14ac:dyDescent="0.25">
      <c r="A791" s="28"/>
      <c r="B791" s="28"/>
      <c r="C791" s="28"/>
      <c r="D791" s="28"/>
      <c r="E791" s="28"/>
      <c r="F791" s="28"/>
      <c r="G791" s="28"/>
      <c r="H791" s="28"/>
      <c r="I791" s="28"/>
      <c r="J791" s="28"/>
      <c r="K791" s="28"/>
      <c r="L791" s="28"/>
    </row>
    <row r="792" spans="1:12" x14ac:dyDescent="0.25">
      <c r="A792" s="28"/>
      <c r="B792" s="28"/>
      <c r="C792" s="28"/>
      <c r="D792" s="28"/>
      <c r="E792" s="28"/>
      <c r="F792" s="28"/>
      <c r="G792" s="28"/>
      <c r="H792" s="28"/>
      <c r="I792" s="28"/>
      <c r="J792" s="28"/>
      <c r="K792" s="28"/>
      <c r="L792" s="28"/>
    </row>
    <row r="793" spans="1:12" x14ac:dyDescent="0.25">
      <c r="A793" s="28"/>
      <c r="B793" s="28"/>
      <c r="C793" s="28"/>
      <c r="D793" s="28"/>
      <c r="E793" s="28"/>
      <c r="F793" s="28"/>
      <c r="G793" s="28"/>
      <c r="H793" s="28"/>
      <c r="I793" s="28"/>
      <c r="J793" s="28"/>
      <c r="K793" s="28"/>
      <c r="L793" s="28"/>
    </row>
    <row r="794" spans="1:12" x14ac:dyDescent="0.25">
      <c r="A794" s="28"/>
      <c r="B794" s="28"/>
      <c r="C794" s="28"/>
      <c r="D794" s="28"/>
      <c r="E794" s="28"/>
      <c r="F794" s="28"/>
      <c r="G794" s="28"/>
      <c r="H794" s="28"/>
      <c r="I794" s="28"/>
      <c r="J794" s="28"/>
      <c r="K794" s="28"/>
      <c r="L794" s="28"/>
    </row>
    <row r="795" spans="1:12" x14ac:dyDescent="0.25">
      <c r="A795" s="28"/>
      <c r="B795" s="28"/>
      <c r="C795" s="28"/>
      <c r="D795" s="28"/>
      <c r="E795" s="28"/>
      <c r="F795" s="28"/>
      <c r="G795" s="28"/>
      <c r="H795" s="28"/>
      <c r="I795" s="28"/>
      <c r="J795" s="28"/>
      <c r="K795" s="28"/>
      <c r="L795" s="28"/>
    </row>
    <row r="796" spans="1:12" x14ac:dyDescent="0.25">
      <c r="A796" s="28"/>
      <c r="B796" s="28"/>
      <c r="C796" s="28"/>
      <c r="D796" s="28"/>
      <c r="E796" s="28"/>
      <c r="F796" s="28"/>
      <c r="G796" s="28"/>
      <c r="H796" s="28"/>
      <c r="I796" s="28"/>
      <c r="J796" s="28"/>
      <c r="K796" s="28"/>
      <c r="L796" s="28"/>
    </row>
  </sheetData>
  <sheetProtection algorithmName="SHA-512" hashValue="KQ8rUEpXVbLXCRXTkTT5GN1rfrMO1nmprrYtMwQYgnmj05eWd2Oj/SaL2poTsiJDLFR2MIvvjsxasVdDeEintg==" saltValue="sDYcOXDtknzu+C1wGuIXTA==" spinCount="100000" sheet="1" objects="1" scenarios="1"/>
  <mergeCells count="5">
    <mergeCell ref="B1:K1"/>
    <mergeCell ref="B2:K2"/>
    <mergeCell ref="B3:K3"/>
    <mergeCell ref="B5:K5"/>
    <mergeCell ref="B4:K4"/>
  </mergeCells>
  <phoneticPr fontId="5" type="noConversion"/>
  <pageMargins left="0.78740157480314965" right="0.78740157480314965" top="0.98425196850393704" bottom="0.98425196850393704" header="0.51181102362204722" footer="0.51181102362204722"/>
  <pageSetup paperSize="9" scale="7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FF0000"/>
  </sheetPr>
  <dimension ref="A1:AR82"/>
  <sheetViews>
    <sheetView workbookViewId="0">
      <selection activeCell="I16" sqref="I16"/>
    </sheetView>
  </sheetViews>
  <sheetFormatPr baseColWidth="10" defaultRowHeight="13.2" x14ac:dyDescent="0.25"/>
  <cols>
    <col min="1" max="1" width="3.44140625" bestFit="1" customWidth="1"/>
    <col min="2" max="2" width="21.6640625" bestFit="1" customWidth="1"/>
    <col min="3" max="3" width="5" bestFit="1" customWidth="1"/>
    <col min="4" max="4" width="3.109375" customWidth="1"/>
    <col min="5" max="5" width="3.44140625" bestFit="1" customWidth="1"/>
    <col min="6" max="6" width="18.5546875" bestFit="1" customWidth="1"/>
    <col min="7" max="7" width="5" bestFit="1" customWidth="1"/>
    <col min="8" max="8" width="3.109375" customWidth="1"/>
    <col min="9" max="9" width="3.44140625" bestFit="1" customWidth="1"/>
    <col min="10" max="11" width="26.88671875" bestFit="1" customWidth="1"/>
    <col min="12" max="12" width="3.109375" customWidth="1"/>
    <col min="13" max="13" width="3.44140625" bestFit="1" customWidth="1"/>
    <col min="14" max="15" width="34.5546875" bestFit="1" customWidth="1"/>
    <col min="16" max="16" width="3.109375" customWidth="1"/>
  </cols>
  <sheetData>
    <row r="1" spans="1:17" x14ac:dyDescent="0.25">
      <c r="A1" s="101" t="s">
        <v>80</v>
      </c>
      <c r="B1" s="101"/>
      <c r="C1" s="101"/>
      <c r="D1" s="5"/>
      <c r="E1" s="101" t="s">
        <v>81</v>
      </c>
      <c r="F1" s="101"/>
      <c r="G1" s="101"/>
      <c r="H1" s="5"/>
      <c r="I1" s="101" t="s">
        <v>4</v>
      </c>
      <c r="J1" s="101"/>
      <c r="K1" s="101"/>
      <c r="L1" s="5"/>
      <c r="M1" s="134" t="s">
        <v>5</v>
      </c>
      <c r="N1" s="101"/>
      <c r="O1" s="101"/>
      <c r="P1" s="5"/>
      <c r="Q1" s="2"/>
    </row>
    <row r="2" spans="1:17" x14ac:dyDescent="0.25">
      <c r="A2" s="5" t="s">
        <v>6</v>
      </c>
      <c r="B2" s="6" t="s">
        <v>7</v>
      </c>
      <c r="C2" s="6" t="s">
        <v>8</v>
      </c>
      <c r="D2" s="6"/>
      <c r="E2" s="5" t="s">
        <v>6</v>
      </c>
      <c r="F2" s="6" t="s">
        <v>7</v>
      </c>
      <c r="G2" s="6" t="s">
        <v>8</v>
      </c>
      <c r="H2" s="6"/>
      <c r="I2" s="5" t="s">
        <v>6</v>
      </c>
      <c r="J2" s="6" t="s">
        <v>7</v>
      </c>
      <c r="K2" s="6" t="s">
        <v>8</v>
      </c>
      <c r="L2" s="6"/>
      <c r="M2" s="5" t="s">
        <v>6</v>
      </c>
      <c r="N2" s="6" t="s">
        <v>7</v>
      </c>
      <c r="O2" s="6" t="s">
        <v>8</v>
      </c>
      <c r="P2" s="6"/>
      <c r="Q2" s="7"/>
    </row>
    <row r="3" spans="1:17" x14ac:dyDescent="0.25">
      <c r="A3">
        <v>1</v>
      </c>
      <c r="B3" s="9" t="str">
        <f t="shared" ref="B3:B9" si="0">C3&amp;" Jahre"</f>
        <v>55 Jahre</v>
      </c>
      <c r="C3">
        <v>55</v>
      </c>
      <c r="E3" s="8">
        <v>1</v>
      </c>
      <c r="F3" s="9">
        <v>2020</v>
      </c>
      <c r="G3" s="9">
        <v>2020</v>
      </c>
      <c r="I3" s="8">
        <v>1</v>
      </c>
      <c r="J3" s="25" t="s">
        <v>37</v>
      </c>
      <c r="K3" s="10" t="s">
        <v>37</v>
      </c>
      <c r="M3" s="8">
        <v>1</v>
      </c>
      <c r="N3" t="s">
        <v>9</v>
      </c>
      <c r="O3" t="s">
        <v>9</v>
      </c>
      <c r="Q3" s="7"/>
    </row>
    <row r="4" spans="1:17" x14ac:dyDescent="0.25">
      <c r="A4">
        <v>2</v>
      </c>
      <c r="B4" s="9" t="str">
        <f t="shared" si="0"/>
        <v>56 Jahre</v>
      </c>
      <c r="C4">
        <v>56</v>
      </c>
      <c r="E4" s="8">
        <v>2</v>
      </c>
      <c r="F4" s="9">
        <v>2025</v>
      </c>
      <c r="G4" s="9">
        <v>2025</v>
      </c>
      <c r="I4" s="8">
        <v>2</v>
      </c>
      <c r="J4" s="11" t="s">
        <v>38</v>
      </c>
      <c r="K4" s="10" t="str">
        <f>IF(COUNTA(J4)=1,J4,"")</f>
        <v>Burgenland</v>
      </c>
      <c r="M4" s="8">
        <v>2</v>
      </c>
      <c r="N4" t="s">
        <v>47</v>
      </c>
      <c r="O4" t="s">
        <v>10</v>
      </c>
    </row>
    <row r="5" spans="1:17" x14ac:dyDescent="0.25">
      <c r="A5">
        <v>3</v>
      </c>
      <c r="B5" s="9" t="str">
        <f t="shared" si="0"/>
        <v>57 Jahre</v>
      </c>
      <c r="C5">
        <v>57</v>
      </c>
      <c r="E5" s="8">
        <v>3</v>
      </c>
      <c r="F5" s="9">
        <v>2030</v>
      </c>
      <c r="G5" s="9">
        <v>2030</v>
      </c>
      <c r="I5" s="8">
        <v>3</v>
      </c>
      <c r="J5" s="11" t="s">
        <v>40</v>
      </c>
      <c r="K5" s="10" t="str">
        <f t="shared" ref="K5:K14" si="1">IF(COUNTA(J5)=1,J5,"")</f>
        <v>Kärnten</v>
      </c>
      <c r="M5" s="8">
        <v>3</v>
      </c>
      <c r="N5" t="s">
        <v>110</v>
      </c>
      <c r="O5" t="s">
        <v>11</v>
      </c>
    </row>
    <row r="6" spans="1:17" x14ac:dyDescent="0.25">
      <c r="A6">
        <v>4</v>
      </c>
      <c r="B6" s="9" t="str">
        <f t="shared" si="0"/>
        <v>58 Jahre</v>
      </c>
      <c r="C6">
        <v>58</v>
      </c>
      <c r="E6" s="8">
        <v>4</v>
      </c>
      <c r="F6" s="9">
        <v>2035</v>
      </c>
      <c r="G6" s="9">
        <v>2035</v>
      </c>
      <c r="I6" s="8">
        <v>4</v>
      </c>
      <c r="J6" s="11" t="s">
        <v>39</v>
      </c>
      <c r="K6" s="10" t="str">
        <f t="shared" si="1"/>
        <v>Niederösterreich</v>
      </c>
      <c r="M6" s="8">
        <v>4</v>
      </c>
      <c r="N6" t="s">
        <v>111</v>
      </c>
      <c r="O6" t="s">
        <v>105</v>
      </c>
    </row>
    <row r="7" spans="1:17" x14ac:dyDescent="0.25">
      <c r="A7">
        <v>5</v>
      </c>
      <c r="B7" s="9" t="str">
        <f t="shared" si="0"/>
        <v>59 Jahre</v>
      </c>
      <c r="C7">
        <v>59</v>
      </c>
      <c r="E7" s="8">
        <v>5</v>
      </c>
      <c r="F7" s="9">
        <v>2040</v>
      </c>
      <c r="G7" s="9">
        <v>2040</v>
      </c>
      <c r="I7" s="8">
        <v>5</v>
      </c>
      <c r="J7" s="11" t="s">
        <v>41</v>
      </c>
      <c r="K7" s="10" t="str">
        <f t="shared" si="1"/>
        <v>Oberösterreich</v>
      </c>
      <c r="M7" s="8">
        <v>5</v>
      </c>
      <c r="N7" t="s">
        <v>48</v>
      </c>
      <c r="O7" t="s">
        <v>49</v>
      </c>
    </row>
    <row r="8" spans="1:17" x14ac:dyDescent="0.25">
      <c r="A8">
        <v>6</v>
      </c>
      <c r="B8" s="9" t="str">
        <f t="shared" si="0"/>
        <v>60 Jahre</v>
      </c>
      <c r="C8">
        <v>60</v>
      </c>
      <c r="E8" s="8">
        <v>6</v>
      </c>
      <c r="F8" s="9">
        <v>2045</v>
      </c>
      <c r="G8" s="9">
        <v>2045</v>
      </c>
      <c r="I8" s="8">
        <v>6</v>
      </c>
      <c r="J8" s="11" t="s">
        <v>42</v>
      </c>
      <c r="K8" s="10" t="str">
        <f t="shared" si="1"/>
        <v>Salzburg</v>
      </c>
      <c r="M8" s="8">
        <v>6</v>
      </c>
      <c r="N8" t="s">
        <v>69</v>
      </c>
      <c r="O8" t="s">
        <v>12</v>
      </c>
    </row>
    <row r="9" spans="1:17" x14ac:dyDescent="0.25">
      <c r="A9">
        <v>7</v>
      </c>
      <c r="B9" s="9" t="str">
        <f t="shared" si="0"/>
        <v>61 Jahre</v>
      </c>
      <c r="C9">
        <v>61</v>
      </c>
      <c r="E9" s="8">
        <v>7</v>
      </c>
      <c r="F9" s="9">
        <v>2050</v>
      </c>
      <c r="G9" s="9">
        <v>2050</v>
      </c>
      <c r="I9" s="8">
        <v>7</v>
      </c>
      <c r="J9" s="11" t="s">
        <v>43</v>
      </c>
      <c r="K9" s="10" t="str">
        <f t="shared" si="1"/>
        <v>Steiermark</v>
      </c>
      <c r="M9" s="8">
        <v>7</v>
      </c>
      <c r="N9" t="s">
        <v>70</v>
      </c>
      <c r="O9" t="s">
        <v>50</v>
      </c>
    </row>
    <row r="10" spans="1:17" x14ac:dyDescent="0.25">
      <c r="A10">
        <v>8</v>
      </c>
      <c r="B10" s="9" t="str">
        <f t="shared" ref="B10:B17" si="2">C10&amp;" Jahre"</f>
        <v>62 Jahre</v>
      </c>
      <c r="C10">
        <v>62</v>
      </c>
      <c r="E10" s="8">
        <v>8</v>
      </c>
      <c r="F10" s="9">
        <v>2055</v>
      </c>
      <c r="G10" s="9">
        <v>2055</v>
      </c>
      <c r="I10" s="8">
        <v>8</v>
      </c>
      <c r="J10" s="11" t="s">
        <v>44</v>
      </c>
      <c r="K10" s="10" t="str">
        <f t="shared" si="1"/>
        <v>Tirol</v>
      </c>
      <c r="M10" s="8">
        <v>8</v>
      </c>
      <c r="N10" t="s">
        <v>51</v>
      </c>
      <c r="O10" t="s">
        <v>52</v>
      </c>
    </row>
    <row r="11" spans="1:17" x14ac:dyDescent="0.25">
      <c r="A11">
        <v>9</v>
      </c>
      <c r="B11" s="9" t="str">
        <f t="shared" si="2"/>
        <v>63 Jahre</v>
      </c>
      <c r="C11">
        <v>63</v>
      </c>
      <c r="E11" s="8">
        <v>9</v>
      </c>
      <c r="F11" s="9">
        <v>2060</v>
      </c>
      <c r="G11" s="9">
        <v>2060</v>
      </c>
      <c r="I11" s="8">
        <v>9</v>
      </c>
      <c r="J11" s="11" t="s">
        <v>45</v>
      </c>
      <c r="K11" s="10" t="str">
        <f t="shared" si="1"/>
        <v>Vorarlberg</v>
      </c>
      <c r="M11" s="8">
        <v>9</v>
      </c>
      <c r="N11" t="s">
        <v>53</v>
      </c>
      <c r="O11" t="s">
        <v>54</v>
      </c>
    </row>
    <row r="12" spans="1:17" x14ac:dyDescent="0.25">
      <c r="A12">
        <v>10</v>
      </c>
      <c r="B12" s="9" t="str">
        <f t="shared" si="2"/>
        <v>64 Jahre</v>
      </c>
      <c r="C12">
        <v>64</v>
      </c>
      <c r="E12" s="8">
        <v>10</v>
      </c>
      <c r="F12" s="9">
        <v>2065</v>
      </c>
      <c r="G12" s="9">
        <v>2065</v>
      </c>
      <c r="I12" s="8">
        <v>10</v>
      </c>
      <c r="J12" s="11" t="s">
        <v>46</v>
      </c>
      <c r="K12" s="10" t="str">
        <f t="shared" si="1"/>
        <v>Wien</v>
      </c>
      <c r="M12" s="8">
        <v>10</v>
      </c>
      <c r="N12" t="s">
        <v>71</v>
      </c>
      <c r="O12" t="s">
        <v>13</v>
      </c>
    </row>
    <row r="13" spans="1:17" x14ac:dyDescent="0.25">
      <c r="A13">
        <v>11</v>
      </c>
      <c r="B13" s="9" t="str">
        <f t="shared" si="2"/>
        <v>65 Jahre</v>
      </c>
      <c r="C13">
        <v>65</v>
      </c>
      <c r="E13" s="8">
        <v>11</v>
      </c>
      <c r="F13" s="9">
        <v>2070</v>
      </c>
      <c r="G13" s="9">
        <v>2070</v>
      </c>
      <c r="I13" s="8">
        <v>11</v>
      </c>
      <c r="J13" s="11"/>
      <c r="K13" s="10" t="str">
        <f t="shared" si="1"/>
        <v/>
      </c>
      <c r="M13" s="8">
        <v>11</v>
      </c>
      <c r="N13" t="s">
        <v>72</v>
      </c>
      <c r="O13" t="s">
        <v>14</v>
      </c>
    </row>
    <row r="14" spans="1:17" x14ac:dyDescent="0.25">
      <c r="A14">
        <v>12</v>
      </c>
      <c r="B14" s="9" t="str">
        <f>C14&amp;" Jahre"</f>
        <v>66 Jahre</v>
      </c>
      <c r="C14">
        <v>66</v>
      </c>
      <c r="I14" s="8">
        <v>12</v>
      </c>
      <c r="J14" s="11"/>
      <c r="K14" s="10" t="str">
        <f t="shared" si="1"/>
        <v/>
      </c>
      <c r="M14" s="8">
        <v>12</v>
      </c>
      <c r="N14" t="s">
        <v>73</v>
      </c>
      <c r="O14" t="s">
        <v>55</v>
      </c>
    </row>
    <row r="15" spans="1:17" x14ac:dyDescent="0.25">
      <c r="A15">
        <v>13</v>
      </c>
      <c r="B15" s="9" t="str">
        <f t="shared" si="2"/>
        <v>67 Jahre</v>
      </c>
      <c r="C15">
        <v>67</v>
      </c>
      <c r="E15" s="8">
        <v>2</v>
      </c>
      <c r="F15" s="78">
        <f>LOOKUP(E15,E3:E13,F3:F13)</f>
        <v>2025</v>
      </c>
      <c r="G15">
        <f>LOOKUP(E15,E3:E13,G3:G13)</f>
        <v>2025</v>
      </c>
      <c r="M15" s="8"/>
      <c r="O15" s="8"/>
    </row>
    <row r="16" spans="1:17" x14ac:dyDescent="0.25">
      <c r="A16">
        <v>14</v>
      </c>
      <c r="B16" s="9" t="str">
        <f t="shared" si="2"/>
        <v>68 Jahre</v>
      </c>
      <c r="C16">
        <v>68</v>
      </c>
      <c r="I16" s="8">
        <v>2</v>
      </c>
      <c r="J16" t="str">
        <f>LOOKUP(I16,I3:I12,J3:J12)</f>
        <v>Burgenland</v>
      </c>
      <c r="K16" s="13" t="str">
        <f>LOOKUP(I16,I3:I12,K3:K12)</f>
        <v>Burgenland</v>
      </c>
      <c r="M16" s="8">
        <v>4</v>
      </c>
      <c r="N16" t="str">
        <f>LOOKUP(M16,M3:M14,N3:N14)</f>
        <v xml:space="preserve">    Herstellung von Waren</v>
      </c>
      <c r="O16" s="13" t="str">
        <f>LOOKUP(M16,M3:M14,O3:O14)</f>
        <v>Herstellung von Waren</v>
      </c>
    </row>
    <row r="17" spans="1:13" x14ac:dyDescent="0.25">
      <c r="A17">
        <v>15</v>
      </c>
      <c r="B17" s="9" t="str">
        <f t="shared" si="2"/>
        <v>69 Jahre</v>
      </c>
      <c r="C17">
        <v>69</v>
      </c>
      <c r="M17" s="8"/>
    </row>
    <row r="18" spans="1:13" x14ac:dyDescent="0.25">
      <c r="A18" s="8"/>
    </row>
    <row r="19" spans="1:13" x14ac:dyDescent="0.25">
      <c r="A19" s="8">
        <v>8</v>
      </c>
      <c r="B19" s="8" t="str">
        <f>LOOKUP(A19,A3:A17,B3:B17)</f>
        <v>62 Jahre</v>
      </c>
      <c r="C19">
        <f>LOOKUP(A19,A3:A17,C3:C17)</f>
        <v>62</v>
      </c>
    </row>
    <row r="82" spans="3:44" x14ac:dyDescent="0.25">
      <c r="C82">
        <f>MAX(C$68-SUMIF($B$3:$B$66,"&lt;"&amp;$A82,C$3:C$66)-SUMIF($B$3:$B$66,"&gt;="&amp;$B82,C$3:C$66),0)</f>
        <v>0</v>
      </c>
      <c r="D82">
        <f t="shared" ref="D82:AR82" si="3">MAX(D$68-SUMIF($B$3:$B$66,"&lt;"&amp;$A82,D$3:D$66)-SUMIF($B$3:$B$66,"&gt;="&amp;$B82,D$3:D$66),0)</f>
        <v>0</v>
      </c>
      <c r="E82">
        <f t="shared" si="3"/>
        <v>0</v>
      </c>
      <c r="F82">
        <f>MAX(F$68-SUMIF($B$3:$B$66,"&lt;"&amp;$A82,F$3:F$66)-SUMIF($B$3:$B$66,"&gt;="&amp;$B82,F$3:F$66),0)</f>
        <v>0</v>
      </c>
      <c r="G82">
        <f>MAX(G$68-SUMIF($B$3:$B$66,"&lt;"&amp;$A82,G$3:G$66)-SUMIF($B$3:$B$66,"&gt;="&amp;$B82,G$3:G$66),0)</f>
        <v>0</v>
      </c>
      <c r="H82">
        <f t="shared" si="3"/>
        <v>0</v>
      </c>
      <c r="I82">
        <f t="shared" si="3"/>
        <v>0</v>
      </c>
      <c r="J82">
        <f t="shared" si="3"/>
        <v>0</v>
      </c>
      <c r="K82">
        <f t="shared" si="3"/>
        <v>0</v>
      </c>
      <c r="L82">
        <f t="shared" si="3"/>
        <v>0</v>
      </c>
      <c r="M82">
        <f t="shared" si="3"/>
        <v>0</v>
      </c>
      <c r="N82">
        <f t="shared" si="3"/>
        <v>0</v>
      </c>
      <c r="O82">
        <f t="shared" si="3"/>
        <v>0</v>
      </c>
      <c r="P82">
        <f t="shared" si="3"/>
        <v>0</v>
      </c>
      <c r="Q82">
        <f t="shared" si="3"/>
        <v>0</v>
      </c>
      <c r="R82">
        <f t="shared" si="3"/>
        <v>0</v>
      </c>
      <c r="S82">
        <f t="shared" si="3"/>
        <v>0</v>
      </c>
      <c r="T82">
        <f t="shared" si="3"/>
        <v>0</v>
      </c>
      <c r="U82">
        <f t="shared" si="3"/>
        <v>0</v>
      </c>
      <c r="V82">
        <f t="shared" si="3"/>
        <v>0</v>
      </c>
      <c r="W82">
        <f t="shared" si="3"/>
        <v>0</v>
      </c>
      <c r="X82">
        <f t="shared" si="3"/>
        <v>0</v>
      </c>
      <c r="Y82">
        <f t="shared" si="3"/>
        <v>0</v>
      </c>
      <c r="Z82">
        <f t="shared" si="3"/>
        <v>0</v>
      </c>
      <c r="AA82">
        <f t="shared" si="3"/>
        <v>0</v>
      </c>
      <c r="AB82">
        <f t="shared" si="3"/>
        <v>0</v>
      </c>
      <c r="AC82">
        <f t="shared" si="3"/>
        <v>0</v>
      </c>
      <c r="AD82">
        <f t="shared" si="3"/>
        <v>0</v>
      </c>
      <c r="AE82">
        <f t="shared" si="3"/>
        <v>0</v>
      </c>
      <c r="AF82">
        <f t="shared" si="3"/>
        <v>0</v>
      </c>
      <c r="AG82">
        <f t="shared" si="3"/>
        <v>0</v>
      </c>
      <c r="AH82">
        <f t="shared" si="3"/>
        <v>0</v>
      </c>
      <c r="AI82">
        <f t="shared" si="3"/>
        <v>0</v>
      </c>
      <c r="AJ82">
        <f t="shared" si="3"/>
        <v>0</v>
      </c>
      <c r="AK82">
        <f t="shared" si="3"/>
        <v>0</v>
      </c>
      <c r="AL82">
        <f t="shared" si="3"/>
        <v>0</v>
      </c>
      <c r="AM82">
        <f t="shared" si="3"/>
        <v>0</v>
      </c>
      <c r="AN82">
        <f t="shared" si="3"/>
        <v>0</v>
      </c>
      <c r="AO82">
        <f t="shared" si="3"/>
        <v>0</v>
      </c>
      <c r="AP82">
        <f t="shared" si="3"/>
        <v>0</v>
      </c>
      <c r="AQ82">
        <f t="shared" si="3"/>
        <v>0</v>
      </c>
      <c r="AR82">
        <f t="shared" si="3"/>
        <v>0</v>
      </c>
    </row>
  </sheetData>
  <sheetProtection selectLockedCells="1" selectUnlockedCells="1"/>
  <mergeCells count="4">
    <mergeCell ref="A1:C1"/>
    <mergeCell ref="E1:G1"/>
    <mergeCell ref="I1:K1"/>
    <mergeCell ref="M1:O1"/>
  </mergeCells>
  <phoneticPr fontId="5" type="noConversion"/>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sheetPr>
  <dimension ref="A1:CG145"/>
  <sheetViews>
    <sheetView workbookViewId="0">
      <pane xSplit="2" ySplit="1" topLeftCell="C2" activePane="bottomRight" state="frozenSplit"/>
      <selection sqref="A1:K1"/>
      <selection pane="topRight" sqref="A1:K1"/>
      <selection pane="bottomLeft" sqref="A1:K1"/>
      <selection pane="bottomRight" activeCell="C126" sqref="C126"/>
    </sheetView>
  </sheetViews>
  <sheetFormatPr baseColWidth="10" defaultRowHeight="13.2" x14ac:dyDescent="0.25"/>
  <cols>
    <col min="2" max="2" width="11.44140625" style="13"/>
  </cols>
  <sheetData>
    <row r="1" spans="1:85" x14ac:dyDescent="0.25">
      <c r="A1" s="1" t="s">
        <v>100</v>
      </c>
      <c r="C1">
        <v>2018</v>
      </c>
      <c r="D1">
        <v>2019</v>
      </c>
      <c r="E1">
        <v>2020</v>
      </c>
      <c r="F1">
        <v>2021</v>
      </c>
      <c r="G1">
        <v>2022</v>
      </c>
      <c r="H1">
        <v>2023</v>
      </c>
      <c r="I1">
        <v>2024</v>
      </c>
      <c r="J1">
        <v>2025</v>
      </c>
      <c r="K1">
        <v>2026</v>
      </c>
      <c r="L1">
        <v>2027</v>
      </c>
      <c r="M1">
        <v>2028</v>
      </c>
      <c r="N1">
        <v>2029</v>
      </c>
      <c r="O1">
        <v>2030</v>
      </c>
      <c r="P1">
        <v>2031</v>
      </c>
      <c r="Q1">
        <v>2032</v>
      </c>
      <c r="R1">
        <v>2033</v>
      </c>
      <c r="S1">
        <v>2034</v>
      </c>
      <c r="T1">
        <v>2035</v>
      </c>
      <c r="U1">
        <v>2036</v>
      </c>
      <c r="V1">
        <v>2037</v>
      </c>
      <c r="W1">
        <v>2038</v>
      </c>
      <c r="X1">
        <v>2039</v>
      </c>
      <c r="Y1">
        <v>2040</v>
      </c>
      <c r="Z1">
        <v>2041</v>
      </c>
      <c r="AA1">
        <v>2042</v>
      </c>
      <c r="AB1">
        <v>2043</v>
      </c>
      <c r="AC1">
        <v>2044</v>
      </c>
      <c r="AD1">
        <v>2045</v>
      </c>
      <c r="AE1">
        <v>2046</v>
      </c>
      <c r="AF1">
        <v>2047</v>
      </c>
      <c r="AG1">
        <v>2048</v>
      </c>
      <c r="AH1">
        <v>2049</v>
      </c>
      <c r="AI1">
        <v>2050</v>
      </c>
      <c r="AJ1">
        <v>2051</v>
      </c>
      <c r="AK1">
        <v>2052</v>
      </c>
      <c r="AL1">
        <v>2053</v>
      </c>
      <c r="AM1">
        <v>2054</v>
      </c>
      <c r="AN1">
        <v>2055</v>
      </c>
      <c r="AO1">
        <v>2056</v>
      </c>
      <c r="AP1">
        <v>2057</v>
      </c>
      <c r="AQ1">
        <v>2058</v>
      </c>
      <c r="AR1">
        <v>2059</v>
      </c>
      <c r="AS1">
        <v>2060</v>
      </c>
      <c r="AT1">
        <v>2061</v>
      </c>
      <c r="AU1">
        <v>2062</v>
      </c>
      <c r="AV1">
        <v>2063</v>
      </c>
      <c r="AW1">
        <v>2064</v>
      </c>
      <c r="AX1">
        <v>2065</v>
      </c>
      <c r="AY1">
        <v>2066</v>
      </c>
      <c r="AZ1">
        <v>2067</v>
      </c>
      <c r="BA1">
        <v>2068</v>
      </c>
      <c r="BB1">
        <v>2069</v>
      </c>
      <c r="BC1">
        <v>2070</v>
      </c>
      <c r="BD1">
        <v>2071</v>
      </c>
      <c r="BE1">
        <v>2072</v>
      </c>
      <c r="BF1">
        <v>2073</v>
      </c>
      <c r="BG1">
        <v>2074</v>
      </c>
      <c r="BH1">
        <v>2075</v>
      </c>
      <c r="BI1">
        <v>2076</v>
      </c>
      <c r="BJ1">
        <v>2077</v>
      </c>
      <c r="BK1">
        <v>2078</v>
      </c>
      <c r="BL1">
        <v>2079</v>
      </c>
      <c r="BM1">
        <v>2080</v>
      </c>
      <c r="BN1">
        <v>2081</v>
      </c>
      <c r="BO1">
        <v>2082</v>
      </c>
      <c r="BP1">
        <v>2083</v>
      </c>
      <c r="BQ1">
        <v>2084</v>
      </c>
      <c r="BR1">
        <v>2085</v>
      </c>
      <c r="BS1">
        <v>2086</v>
      </c>
      <c r="BT1">
        <v>2087</v>
      </c>
      <c r="BU1">
        <v>2088</v>
      </c>
      <c r="BV1">
        <v>2089</v>
      </c>
      <c r="BW1">
        <v>2090</v>
      </c>
      <c r="BX1">
        <v>2091</v>
      </c>
      <c r="BY1">
        <v>2092</v>
      </c>
      <c r="BZ1">
        <v>2093</v>
      </c>
      <c r="CA1">
        <v>2094</v>
      </c>
      <c r="CB1">
        <v>2095</v>
      </c>
      <c r="CC1">
        <v>2096</v>
      </c>
      <c r="CD1">
        <v>2097</v>
      </c>
      <c r="CE1">
        <v>2098</v>
      </c>
      <c r="CF1">
        <v>2099</v>
      </c>
      <c r="CG1">
        <v>2100</v>
      </c>
    </row>
    <row r="3" spans="1:85" x14ac:dyDescent="0.25">
      <c r="A3" s="8">
        <v>1</v>
      </c>
      <c r="B3" s="91" t="s">
        <v>37</v>
      </c>
      <c r="C3" s="14"/>
      <c r="D3" s="14"/>
      <c r="E3" s="14"/>
      <c r="F3" s="14"/>
      <c r="G3" s="14"/>
      <c r="H3" s="14"/>
      <c r="I3" s="14"/>
      <c r="J3" s="14"/>
      <c r="K3" s="14"/>
      <c r="L3" s="14"/>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row>
    <row r="4" spans="1:85" x14ac:dyDescent="0.25">
      <c r="A4" s="8">
        <v>15</v>
      </c>
      <c r="B4" s="13">
        <v>19</v>
      </c>
      <c r="C4" s="88">
        <v>441996</v>
      </c>
      <c r="D4" s="88">
        <v>439016</v>
      </c>
      <c r="E4" s="88">
        <v>438612</v>
      </c>
      <c r="F4" s="88">
        <v>439098</v>
      </c>
      <c r="G4" s="88">
        <v>439134</v>
      </c>
      <c r="H4" s="88">
        <v>438809</v>
      </c>
      <c r="I4" s="88">
        <v>438680</v>
      </c>
      <c r="J4" s="88">
        <v>438738</v>
      </c>
      <c r="K4" s="88">
        <v>439973</v>
      </c>
      <c r="L4" s="88">
        <v>441954</v>
      </c>
      <c r="M4" s="88">
        <v>444169</v>
      </c>
      <c r="N4" s="88">
        <v>447036</v>
      </c>
      <c r="O4" s="88">
        <v>450655</v>
      </c>
      <c r="P4" s="88">
        <v>455141</v>
      </c>
      <c r="Q4" s="88">
        <v>460576</v>
      </c>
      <c r="R4" s="88">
        <v>463638</v>
      </c>
      <c r="S4" s="88">
        <v>464478</v>
      </c>
      <c r="T4" s="88">
        <v>464334</v>
      </c>
      <c r="U4" s="88">
        <v>462971</v>
      </c>
      <c r="V4" s="88">
        <v>461126</v>
      </c>
      <c r="W4" s="88">
        <v>461365</v>
      </c>
      <c r="X4" s="88">
        <v>462945</v>
      </c>
      <c r="Y4" s="88">
        <v>464094</v>
      </c>
      <c r="Z4" s="88">
        <v>464754</v>
      </c>
      <c r="AA4" s="88">
        <v>464708</v>
      </c>
      <c r="AB4" s="88">
        <v>464271</v>
      </c>
      <c r="AC4" s="88">
        <v>463511</v>
      </c>
      <c r="AD4" s="88">
        <v>462543</v>
      </c>
      <c r="AE4" s="88">
        <v>461453</v>
      </c>
      <c r="AF4" s="88">
        <v>460338</v>
      </c>
      <c r="AG4" s="88">
        <v>459273</v>
      </c>
      <c r="AH4" s="88">
        <v>458315</v>
      </c>
      <c r="AI4" s="88">
        <v>457548</v>
      </c>
      <c r="AJ4" s="88">
        <v>456952</v>
      </c>
      <c r="AK4" s="88">
        <v>456601</v>
      </c>
      <c r="AL4" s="88">
        <v>456472</v>
      </c>
      <c r="AM4" s="88">
        <v>456579</v>
      </c>
      <c r="AN4" s="88">
        <v>456918</v>
      </c>
      <c r="AO4" s="88">
        <v>457452</v>
      </c>
      <c r="AP4" s="88">
        <v>458195</v>
      </c>
      <c r="AQ4" s="88">
        <v>459104</v>
      </c>
      <c r="AR4" s="88">
        <v>460153</v>
      </c>
      <c r="AS4" s="88">
        <v>461312</v>
      </c>
      <c r="AT4" s="88">
        <v>462540</v>
      </c>
      <c r="AU4" s="88">
        <v>463798</v>
      </c>
      <c r="AV4" s="88">
        <v>465066</v>
      </c>
      <c r="AW4" s="88">
        <v>466297</v>
      </c>
      <c r="AX4" s="88">
        <v>467480</v>
      </c>
      <c r="AY4" s="88">
        <v>468596</v>
      </c>
      <c r="AZ4" s="88">
        <v>469615</v>
      </c>
      <c r="BA4" s="88">
        <v>470541</v>
      </c>
      <c r="BB4" s="88">
        <v>471364</v>
      </c>
      <c r="BC4" s="88">
        <v>472077</v>
      </c>
      <c r="BD4" s="88">
        <v>472694</v>
      </c>
      <c r="BE4" s="88">
        <v>473205</v>
      </c>
      <c r="BF4" s="88">
        <v>473621</v>
      </c>
      <c r="BG4" s="88">
        <v>473954</v>
      </c>
      <c r="BH4" s="88">
        <v>474209</v>
      </c>
      <c r="BI4" s="88">
        <v>474377</v>
      </c>
      <c r="BJ4" s="88">
        <v>474516</v>
      </c>
      <c r="BK4" s="88">
        <v>474597</v>
      </c>
      <c r="BL4" s="88">
        <v>474648</v>
      </c>
      <c r="BM4" s="88">
        <v>474690</v>
      </c>
      <c r="BN4" s="88">
        <v>474732</v>
      </c>
      <c r="BO4" s="88">
        <v>474777</v>
      </c>
      <c r="BP4" s="88">
        <v>474868</v>
      </c>
      <c r="BQ4" s="88">
        <v>474974</v>
      </c>
      <c r="BR4" s="88">
        <v>475129</v>
      </c>
      <c r="BS4" s="88">
        <v>475339</v>
      </c>
      <c r="BT4" s="88">
        <v>475605</v>
      </c>
      <c r="BU4" s="88">
        <v>475918</v>
      </c>
      <c r="BV4" s="88">
        <v>476300</v>
      </c>
      <c r="BW4" s="88">
        <v>476706</v>
      </c>
      <c r="BX4" s="88">
        <v>477183</v>
      </c>
      <c r="BY4" s="88">
        <v>477687</v>
      </c>
      <c r="BZ4" s="88">
        <v>478217</v>
      </c>
      <c r="CA4" s="88">
        <v>478780</v>
      </c>
      <c r="CB4" s="88">
        <v>479337</v>
      </c>
      <c r="CC4" s="88">
        <v>479909</v>
      </c>
      <c r="CD4" s="88">
        <v>480440</v>
      </c>
      <c r="CE4" s="88">
        <v>480944</v>
      </c>
      <c r="CF4" s="88">
        <v>481407</v>
      </c>
      <c r="CG4" s="88">
        <v>481824</v>
      </c>
    </row>
    <row r="5" spans="1:85" x14ac:dyDescent="0.25">
      <c r="A5" s="8">
        <v>20</v>
      </c>
      <c r="B5" s="13">
        <v>24</v>
      </c>
      <c r="C5" s="88">
        <v>536033</v>
      </c>
      <c r="D5" s="88">
        <v>525253</v>
      </c>
      <c r="E5" s="88">
        <v>515688</v>
      </c>
      <c r="F5" s="88">
        <v>505872</v>
      </c>
      <c r="G5" s="88">
        <v>497216</v>
      </c>
      <c r="H5" s="88">
        <v>491910</v>
      </c>
      <c r="I5" s="88">
        <v>489350</v>
      </c>
      <c r="J5" s="88">
        <v>488470</v>
      </c>
      <c r="K5" s="88">
        <v>488300</v>
      </c>
      <c r="L5" s="88">
        <v>487792</v>
      </c>
      <c r="M5" s="88">
        <v>487130</v>
      </c>
      <c r="N5" s="88">
        <v>486726</v>
      </c>
      <c r="O5" s="88">
        <v>486687</v>
      </c>
      <c r="P5" s="88">
        <v>487809</v>
      </c>
      <c r="Q5" s="88">
        <v>489552</v>
      </c>
      <c r="R5" s="88">
        <v>491485</v>
      </c>
      <c r="S5" s="88">
        <v>494019</v>
      </c>
      <c r="T5" s="88">
        <v>497246</v>
      </c>
      <c r="U5" s="88">
        <v>501269</v>
      </c>
      <c r="V5" s="88">
        <v>506083</v>
      </c>
      <c r="W5" s="88">
        <v>508650</v>
      </c>
      <c r="X5" s="88">
        <v>509193</v>
      </c>
      <c r="Y5" s="88">
        <v>508993</v>
      </c>
      <c r="Z5" s="88">
        <v>507847</v>
      </c>
      <c r="AA5" s="88">
        <v>506367</v>
      </c>
      <c r="AB5" s="88">
        <v>506624</v>
      </c>
      <c r="AC5" s="88">
        <v>507980</v>
      </c>
      <c r="AD5" s="88">
        <v>508955</v>
      </c>
      <c r="AE5" s="88">
        <v>509480</v>
      </c>
      <c r="AF5" s="88">
        <v>509401</v>
      </c>
      <c r="AG5" s="88">
        <v>508989</v>
      </c>
      <c r="AH5" s="88">
        <v>508279</v>
      </c>
      <c r="AI5" s="88">
        <v>507408</v>
      </c>
      <c r="AJ5" s="88">
        <v>506426</v>
      </c>
      <c r="AK5" s="88">
        <v>505423</v>
      </c>
      <c r="AL5" s="88">
        <v>504464</v>
      </c>
      <c r="AM5" s="88">
        <v>503623</v>
      </c>
      <c r="AN5" s="88">
        <v>502936</v>
      </c>
      <c r="AO5" s="88">
        <v>502410</v>
      </c>
      <c r="AP5" s="88">
        <v>502098</v>
      </c>
      <c r="AQ5" s="88">
        <v>501999</v>
      </c>
      <c r="AR5" s="88">
        <v>502092</v>
      </c>
      <c r="AS5" s="88">
        <v>502390</v>
      </c>
      <c r="AT5" s="88">
        <v>502882</v>
      </c>
      <c r="AU5" s="88">
        <v>503539</v>
      </c>
      <c r="AV5" s="88">
        <v>504351</v>
      </c>
      <c r="AW5" s="88">
        <v>505284</v>
      </c>
      <c r="AX5" s="88">
        <v>506316</v>
      </c>
      <c r="AY5" s="88">
        <v>507406</v>
      </c>
      <c r="AZ5" s="88">
        <v>508527</v>
      </c>
      <c r="BA5" s="88">
        <v>509642</v>
      </c>
      <c r="BB5" s="88">
        <v>510739</v>
      </c>
      <c r="BC5" s="88">
        <v>511792</v>
      </c>
      <c r="BD5" s="88">
        <v>512764</v>
      </c>
      <c r="BE5" s="88">
        <v>513667</v>
      </c>
      <c r="BF5" s="88">
        <v>514485</v>
      </c>
      <c r="BG5" s="88">
        <v>515212</v>
      </c>
      <c r="BH5" s="88">
        <v>515841</v>
      </c>
      <c r="BI5" s="88">
        <v>516383</v>
      </c>
      <c r="BJ5" s="88">
        <v>516833</v>
      </c>
      <c r="BK5" s="88">
        <v>517196</v>
      </c>
      <c r="BL5" s="88">
        <v>517479</v>
      </c>
      <c r="BM5" s="88">
        <v>517710</v>
      </c>
      <c r="BN5" s="88">
        <v>517858</v>
      </c>
      <c r="BO5" s="88">
        <v>517976</v>
      </c>
      <c r="BP5" s="88">
        <v>518043</v>
      </c>
      <c r="BQ5" s="88">
        <v>518082</v>
      </c>
      <c r="BR5" s="88">
        <v>518126</v>
      </c>
      <c r="BS5" s="88">
        <v>518152</v>
      </c>
      <c r="BT5" s="88">
        <v>518191</v>
      </c>
      <c r="BU5" s="88">
        <v>518260</v>
      </c>
      <c r="BV5" s="88">
        <v>518364</v>
      </c>
      <c r="BW5" s="88">
        <v>518508</v>
      </c>
      <c r="BX5" s="88">
        <v>518688</v>
      </c>
      <c r="BY5" s="88">
        <v>518927</v>
      </c>
      <c r="BZ5" s="88">
        <v>519205</v>
      </c>
      <c r="CA5" s="88">
        <v>519533</v>
      </c>
      <c r="CB5" s="88">
        <v>519907</v>
      </c>
      <c r="CC5" s="88">
        <v>520323</v>
      </c>
      <c r="CD5" s="88">
        <v>520771</v>
      </c>
      <c r="CE5" s="88">
        <v>521243</v>
      </c>
      <c r="CF5" s="88">
        <v>521741</v>
      </c>
      <c r="CG5" s="88">
        <v>522255</v>
      </c>
    </row>
    <row r="6" spans="1:85" x14ac:dyDescent="0.25">
      <c r="A6" s="8">
        <v>25</v>
      </c>
      <c r="B6" s="13">
        <v>29</v>
      </c>
      <c r="C6" s="88">
        <v>603552</v>
      </c>
      <c r="D6" s="88">
        <v>602345</v>
      </c>
      <c r="E6" s="88">
        <v>597829</v>
      </c>
      <c r="F6" s="88">
        <v>591387</v>
      </c>
      <c r="G6" s="88">
        <v>583900</v>
      </c>
      <c r="H6" s="88">
        <v>575096</v>
      </c>
      <c r="I6" s="88">
        <v>565571</v>
      </c>
      <c r="J6" s="88">
        <v>556849</v>
      </c>
      <c r="K6" s="88">
        <v>547796</v>
      </c>
      <c r="L6" s="88">
        <v>539774</v>
      </c>
      <c r="M6" s="88">
        <v>534697</v>
      </c>
      <c r="N6" s="88">
        <v>532072</v>
      </c>
      <c r="O6" s="88">
        <v>531114</v>
      </c>
      <c r="P6" s="88">
        <v>530930</v>
      </c>
      <c r="Q6" s="88">
        <v>530488</v>
      </c>
      <c r="R6" s="88">
        <v>529889</v>
      </c>
      <c r="S6" s="88">
        <v>529509</v>
      </c>
      <c r="T6" s="88">
        <v>529450</v>
      </c>
      <c r="U6" s="88">
        <v>530378</v>
      </c>
      <c r="V6" s="88">
        <v>531832</v>
      </c>
      <c r="W6" s="88">
        <v>533462</v>
      </c>
      <c r="X6" s="88">
        <v>535586</v>
      </c>
      <c r="Y6" s="88">
        <v>538299</v>
      </c>
      <c r="Z6" s="88">
        <v>541664</v>
      </c>
      <c r="AA6" s="88">
        <v>545705</v>
      </c>
      <c r="AB6" s="88">
        <v>547897</v>
      </c>
      <c r="AC6" s="88">
        <v>548399</v>
      </c>
      <c r="AD6" s="88">
        <v>548261</v>
      </c>
      <c r="AE6" s="88">
        <v>547304</v>
      </c>
      <c r="AF6" s="88">
        <v>546043</v>
      </c>
      <c r="AG6" s="88">
        <v>546247</v>
      </c>
      <c r="AH6" s="88">
        <v>547387</v>
      </c>
      <c r="AI6" s="88">
        <v>548200</v>
      </c>
      <c r="AJ6" s="88">
        <v>548643</v>
      </c>
      <c r="AK6" s="88">
        <v>548574</v>
      </c>
      <c r="AL6" s="88">
        <v>548209</v>
      </c>
      <c r="AM6" s="88">
        <v>547617</v>
      </c>
      <c r="AN6" s="88">
        <v>546866</v>
      </c>
      <c r="AO6" s="88">
        <v>546030</v>
      </c>
      <c r="AP6" s="88">
        <v>545179</v>
      </c>
      <c r="AQ6" s="88">
        <v>544375</v>
      </c>
      <c r="AR6" s="88">
        <v>543653</v>
      </c>
      <c r="AS6" s="88">
        <v>543067</v>
      </c>
      <c r="AT6" s="88">
        <v>542621</v>
      </c>
      <c r="AU6" s="88">
        <v>542357</v>
      </c>
      <c r="AV6" s="88">
        <v>542261</v>
      </c>
      <c r="AW6" s="88">
        <v>542344</v>
      </c>
      <c r="AX6" s="88">
        <v>542600</v>
      </c>
      <c r="AY6" s="88">
        <v>543025</v>
      </c>
      <c r="AZ6" s="88">
        <v>543574</v>
      </c>
      <c r="BA6" s="88">
        <v>544262</v>
      </c>
      <c r="BB6" s="88">
        <v>545057</v>
      </c>
      <c r="BC6" s="88">
        <v>545931</v>
      </c>
      <c r="BD6" s="88">
        <v>546861</v>
      </c>
      <c r="BE6" s="88">
        <v>547809</v>
      </c>
      <c r="BF6" s="88">
        <v>548761</v>
      </c>
      <c r="BG6" s="88">
        <v>549687</v>
      </c>
      <c r="BH6" s="88">
        <v>550585</v>
      </c>
      <c r="BI6" s="88">
        <v>551418</v>
      </c>
      <c r="BJ6" s="88">
        <v>552177</v>
      </c>
      <c r="BK6" s="88">
        <v>552885</v>
      </c>
      <c r="BL6" s="88">
        <v>553495</v>
      </c>
      <c r="BM6" s="88">
        <v>554031</v>
      </c>
      <c r="BN6" s="88">
        <v>554483</v>
      </c>
      <c r="BO6" s="88">
        <v>554873</v>
      </c>
      <c r="BP6" s="88">
        <v>555186</v>
      </c>
      <c r="BQ6" s="88">
        <v>555423</v>
      </c>
      <c r="BR6" s="88">
        <v>555613</v>
      </c>
      <c r="BS6" s="88">
        <v>555734</v>
      </c>
      <c r="BT6" s="88">
        <v>555835</v>
      </c>
      <c r="BU6" s="88">
        <v>555886</v>
      </c>
      <c r="BV6" s="88">
        <v>555928</v>
      </c>
      <c r="BW6" s="88">
        <v>555946</v>
      </c>
      <c r="BX6" s="88">
        <v>555980</v>
      </c>
      <c r="BY6" s="88">
        <v>556007</v>
      </c>
      <c r="BZ6" s="88">
        <v>556076</v>
      </c>
      <c r="CA6" s="88">
        <v>556149</v>
      </c>
      <c r="CB6" s="88">
        <v>556274</v>
      </c>
      <c r="CC6" s="88">
        <v>556427</v>
      </c>
      <c r="CD6" s="88">
        <v>556622</v>
      </c>
      <c r="CE6" s="88">
        <v>556862</v>
      </c>
      <c r="CF6" s="88">
        <v>557142</v>
      </c>
      <c r="CG6" s="88">
        <v>557457</v>
      </c>
    </row>
    <row r="7" spans="1:85" x14ac:dyDescent="0.25">
      <c r="A7" s="8">
        <v>30</v>
      </c>
      <c r="B7" s="13">
        <v>34</v>
      </c>
      <c r="C7" s="88">
        <v>601182</v>
      </c>
      <c r="D7" s="88">
        <v>604724</v>
      </c>
      <c r="E7" s="88">
        <v>608375</v>
      </c>
      <c r="F7" s="88">
        <v>613001</v>
      </c>
      <c r="G7" s="88">
        <v>617182</v>
      </c>
      <c r="H7" s="88">
        <v>618649</v>
      </c>
      <c r="I7" s="88">
        <v>617139</v>
      </c>
      <c r="J7" s="88">
        <v>612792</v>
      </c>
      <c r="K7" s="88">
        <v>606700</v>
      </c>
      <c r="L7" s="88">
        <v>599775</v>
      </c>
      <c r="M7" s="88">
        <v>591749</v>
      </c>
      <c r="N7" s="88">
        <v>583148</v>
      </c>
      <c r="O7" s="88">
        <v>575443</v>
      </c>
      <c r="P7" s="88">
        <v>567554</v>
      </c>
      <c r="Q7" s="88">
        <v>560517</v>
      </c>
      <c r="R7" s="88">
        <v>556053</v>
      </c>
      <c r="S7" s="88">
        <v>553769</v>
      </c>
      <c r="T7" s="88">
        <v>552909</v>
      </c>
      <c r="U7" s="88">
        <v>552763</v>
      </c>
      <c r="V7" s="88">
        <v>552388</v>
      </c>
      <c r="W7" s="88">
        <v>551884</v>
      </c>
      <c r="X7" s="88">
        <v>551541</v>
      </c>
      <c r="Y7" s="88">
        <v>551474</v>
      </c>
      <c r="Z7" s="88">
        <v>552259</v>
      </c>
      <c r="AA7" s="88">
        <v>553522</v>
      </c>
      <c r="AB7" s="88">
        <v>554937</v>
      </c>
      <c r="AC7" s="88">
        <v>556792</v>
      </c>
      <c r="AD7" s="88">
        <v>559143</v>
      </c>
      <c r="AE7" s="88">
        <v>562043</v>
      </c>
      <c r="AF7" s="88">
        <v>565563</v>
      </c>
      <c r="AG7" s="88">
        <v>567508</v>
      </c>
      <c r="AH7" s="88">
        <v>567993</v>
      </c>
      <c r="AI7" s="88">
        <v>567919</v>
      </c>
      <c r="AJ7" s="88">
        <v>567099</v>
      </c>
      <c r="AK7" s="88">
        <v>565982</v>
      </c>
      <c r="AL7" s="88">
        <v>566158</v>
      </c>
      <c r="AM7" s="88">
        <v>567158</v>
      </c>
      <c r="AN7" s="88">
        <v>567878</v>
      </c>
      <c r="AO7" s="88">
        <v>568267</v>
      </c>
      <c r="AP7" s="88">
        <v>568228</v>
      </c>
      <c r="AQ7" s="88">
        <v>567901</v>
      </c>
      <c r="AR7" s="88">
        <v>567392</v>
      </c>
      <c r="AS7" s="88">
        <v>566747</v>
      </c>
      <c r="AT7" s="88">
        <v>566023</v>
      </c>
      <c r="AU7" s="88">
        <v>565283</v>
      </c>
      <c r="AV7" s="88">
        <v>564577</v>
      </c>
      <c r="AW7" s="88">
        <v>563956</v>
      </c>
      <c r="AX7" s="88">
        <v>563448</v>
      </c>
      <c r="AY7" s="88">
        <v>563062</v>
      </c>
      <c r="AZ7" s="88">
        <v>562834</v>
      </c>
      <c r="BA7" s="88">
        <v>562752</v>
      </c>
      <c r="BB7" s="88">
        <v>562834</v>
      </c>
      <c r="BC7" s="88">
        <v>563059</v>
      </c>
      <c r="BD7" s="88">
        <v>563419</v>
      </c>
      <c r="BE7" s="88">
        <v>563909</v>
      </c>
      <c r="BF7" s="88">
        <v>564515</v>
      </c>
      <c r="BG7" s="88">
        <v>565211</v>
      </c>
      <c r="BH7" s="88">
        <v>565983</v>
      </c>
      <c r="BI7" s="88">
        <v>566792</v>
      </c>
      <c r="BJ7" s="88">
        <v>567628</v>
      </c>
      <c r="BK7" s="88">
        <v>568457</v>
      </c>
      <c r="BL7" s="88">
        <v>569276</v>
      </c>
      <c r="BM7" s="88">
        <v>570056</v>
      </c>
      <c r="BN7" s="88">
        <v>570785</v>
      </c>
      <c r="BO7" s="88">
        <v>571453</v>
      </c>
      <c r="BP7" s="88">
        <v>572064</v>
      </c>
      <c r="BQ7" s="88">
        <v>572603</v>
      </c>
      <c r="BR7" s="88">
        <v>573069</v>
      </c>
      <c r="BS7" s="88">
        <v>573476</v>
      </c>
      <c r="BT7" s="88">
        <v>573799</v>
      </c>
      <c r="BU7" s="88">
        <v>574068</v>
      </c>
      <c r="BV7" s="88">
        <v>574288</v>
      </c>
      <c r="BW7" s="88">
        <v>574445</v>
      </c>
      <c r="BX7" s="88">
        <v>574550</v>
      </c>
      <c r="BY7" s="88">
        <v>574638</v>
      </c>
      <c r="BZ7" s="88">
        <v>574687</v>
      </c>
      <c r="CA7" s="88">
        <v>574714</v>
      </c>
      <c r="CB7" s="88">
        <v>574742</v>
      </c>
      <c r="CC7" s="88">
        <v>574758</v>
      </c>
      <c r="CD7" s="88">
        <v>574787</v>
      </c>
      <c r="CE7" s="88">
        <v>574840</v>
      </c>
      <c r="CF7" s="88">
        <v>574908</v>
      </c>
      <c r="CG7" s="88">
        <v>575006</v>
      </c>
    </row>
    <row r="8" spans="1:85" x14ac:dyDescent="0.25">
      <c r="A8" s="8">
        <v>35</v>
      </c>
      <c r="B8" s="13">
        <v>39</v>
      </c>
      <c r="C8" s="88">
        <v>594073</v>
      </c>
      <c r="D8" s="88">
        <v>604410</v>
      </c>
      <c r="E8" s="88">
        <v>609777</v>
      </c>
      <c r="F8" s="88">
        <v>610032</v>
      </c>
      <c r="G8" s="88">
        <v>608426</v>
      </c>
      <c r="H8" s="88">
        <v>608851</v>
      </c>
      <c r="I8" s="88">
        <v>611463</v>
      </c>
      <c r="J8" s="88">
        <v>614350</v>
      </c>
      <c r="K8" s="88">
        <v>618090</v>
      </c>
      <c r="L8" s="88">
        <v>621505</v>
      </c>
      <c r="M8" s="88">
        <v>622591</v>
      </c>
      <c r="N8" s="88">
        <v>621091</v>
      </c>
      <c r="O8" s="88">
        <v>617186</v>
      </c>
      <c r="P8" s="88">
        <v>611786</v>
      </c>
      <c r="Q8" s="88">
        <v>605602</v>
      </c>
      <c r="R8" s="88">
        <v>598437</v>
      </c>
      <c r="S8" s="88">
        <v>590747</v>
      </c>
      <c r="T8" s="88">
        <v>583860</v>
      </c>
      <c r="U8" s="88">
        <v>576786</v>
      </c>
      <c r="V8" s="88">
        <v>570451</v>
      </c>
      <c r="W8" s="88">
        <v>566437</v>
      </c>
      <c r="X8" s="88">
        <v>564395</v>
      </c>
      <c r="Y8" s="88">
        <v>563622</v>
      </c>
      <c r="Z8" s="88">
        <v>563519</v>
      </c>
      <c r="AA8" s="88">
        <v>563215</v>
      </c>
      <c r="AB8" s="88">
        <v>562762</v>
      </c>
      <c r="AC8" s="88">
        <v>562472</v>
      </c>
      <c r="AD8" s="88">
        <v>562411</v>
      </c>
      <c r="AE8" s="88">
        <v>563105</v>
      </c>
      <c r="AF8" s="88">
        <v>564236</v>
      </c>
      <c r="AG8" s="88">
        <v>565519</v>
      </c>
      <c r="AH8" s="88">
        <v>567205</v>
      </c>
      <c r="AI8" s="88">
        <v>569303</v>
      </c>
      <c r="AJ8" s="88">
        <v>571916</v>
      </c>
      <c r="AK8" s="88">
        <v>575073</v>
      </c>
      <c r="AL8" s="88">
        <v>576868</v>
      </c>
      <c r="AM8" s="88">
        <v>577357</v>
      </c>
      <c r="AN8" s="88">
        <v>577330</v>
      </c>
      <c r="AO8" s="88">
        <v>576609</v>
      </c>
      <c r="AP8" s="88">
        <v>575611</v>
      </c>
      <c r="AQ8" s="88">
        <v>575770</v>
      </c>
      <c r="AR8" s="88">
        <v>576672</v>
      </c>
      <c r="AS8" s="88">
        <v>577330</v>
      </c>
      <c r="AT8" s="88">
        <v>577699</v>
      </c>
      <c r="AU8" s="88">
        <v>577662</v>
      </c>
      <c r="AV8" s="88">
        <v>577392</v>
      </c>
      <c r="AW8" s="88">
        <v>576942</v>
      </c>
      <c r="AX8" s="88">
        <v>576369</v>
      </c>
      <c r="AY8" s="88">
        <v>575731</v>
      </c>
      <c r="AZ8" s="88">
        <v>575069</v>
      </c>
      <c r="BA8" s="88">
        <v>574446</v>
      </c>
      <c r="BB8" s="88">
        <v>573902</v>
      </c>
      <c r="BC8" s="88">
        <v>573435</v>
      </c>
      <c r="BD8" s="88">
        <v>573107</v>
      </c>
      <c r="BE8" s="88">
        <v>572901</v>
      </c>
      <c r="BF8" s="88">
        <v>572839</v>
      </c>
      <c r="BG8" s="88">
        <v>572910</v>
      </c>
      <c r="BH8" s="88">
        <v>573124</v>
      </c>
      <c r="BI8" s="88">
        <v>573451</v>
      </c>
      <c r="BJ8" s="88">
        <v>573904</v>
      </c>
      <c r="BK8" s="88">
        <v>574459</v>
      </c>
      <c r="BL8" s="88">
        <v>575085</v>
      </c>
      <c r="BM8" s="88">
        <v>575782</v>
      </c>
      <c r="BN8" s="88">
        <v>576517</v>
      </c>
      <c r="BO8" s="88">
        <v>577275</v>
      </c>
      <c r="BP8" s="88">
        <v>578024</v>
      </c>
      <c r="BQ8" s="88">
        <v>578758</v>
      </c>
      <c r="BR8" s="88">
        <v>579464</v>
      </c>
      <c r="BS8" s="88">
        <v>580118</v>
      </c>
      <c r="BT8" s="88">
        <v>580719</v>
      </c>
      <c r="BU8" s="88">
        <v>581269</v>
      </c>
      <c r="BV8" s="88">
        <v>581755</v>
      </c>
      <c r="BW8" s="88">
        <v>582181</v>
      </c>
      <c r="BX8" s="88">
        <v>582534</v>
      </c>
      <c r="BY8" s="88">
        <v>582833</v>
      </c>
      <c r="BZ8" s="88">
        <v>583078</v>
      </c>
      <c r="CA8" s="88">
        <v>583260</v>
      </c>
      <c r="CB8" s="88">
        <v>583403</v>
      </c>
      <c r="CC8" s="88">
        <v>583506</v>
      </c>
      <c r="CD8" s="88">
        <v>583580</v>
      </c>
      <c r="CE8" s="88">
        <v>583622</v>
      </c>
      <c r="CF8" s="88">
        <v>583651</v>
      </c>
      <c r="CG8" s="88">
        <v>583662</v>
      </c>
    </row>
    <row r="9" spans="1:85" x14ac:dyDescent="0.25">
      <c r="A9" s="8">
        <v>40</v>
      </c>
      <c r="B9" s="13">
        <v>44</v>
      </c>
      <c r="C9" s="88">
        <v>568228</v>
      </c>
      <c r="D9" s="88">
        <v>565386</v>
      </c>
      <c r="E9" s="88">
        <v>567200</v>
      </c>
      <c r="F9" s="88">
        <v>576742</v>
      </c>
      <c r="G9" s="88">
        <v>590119</v>
      </c>
      <c r="H9" s="88">
        <v>601984</v>
      </c>
      <c r="I9" s="88">
        <v>610984</v>
      </c>
      <c r="J9" s="88">
        <v>615702</v>
      </c>
      <c r="K9" s="88">
        <v>615642</v>
      </c>
      <c r="L9" s="88">
        <v>613858</v>
      </c>
      <c r="M9" s="88">
        <v>613975</v>
      </c>
      <c r="N9" s="88">
        <v>616187</v>
      </c>
      <c r="O9" s="88">
        <v>618802</v>
      </c>
      <c r="P9" s="88">
        <v>622283</v>
      </c>
      <c r="Q9" s="88">
        <v>625477</v>
      </c>
      <c r="R9" s="88">
        <v>626557</v>
      </c>
      <c r="S9" s="88">
        <v>625264</v>
      </c>
      <c r="T9" s="88">
        <v>621747</v>
      </c>
      <c r="U9" s="88">
        <v>616826</v>
      </c>
      <c r="V9" s="88">
        <v>611161</v>
      </c>
      <c r="W9" s="88">
        <v>604583</v>
      </c>
      <c r="X9" s="88">
        <v>597525</v>
      </c>
      <c r="Y9" s="88">
        <v>591195</v>
      </c>
      <c r="Z9" s="88">
        <v>584688</v>
      </c>
      <c r="AA9" s="88">
        <v>578845</v>
      </c>
      <c r="AB9" s="88">
        <v>575150</v>
      </c>
      <c r="AC9" s="88">
        <v>573276</v>
      </c>
      <c r="AD9" s="88">
        <v>572586</v>
      </c>
      <c r="AE9" s="88">
        <v>572531</v>
      </c>
      <c r="AF9" s="88">
        <v>572290</v>
      </c>
      <c r="AG9" s="88">
        <v>571882</v>
      </c>
      <c r="AH9" s="88">
        <v>571634</v>
      </c>
      <c r="AI9" s="88">
        <v>571596</v>
      </c>
      <c r="AJ9" s="88">
        <v>572240</v>
      </c>
      <c r="AK9" s="88">
        <v>573286</v>
      </c>
      <c r="AL9" s="88">
        <v>574501</v>
      </c>
      <c r="AM9" s="88">
        <v>576072</v>
      </c>
      <c r="AN9" s="88">
        <v>578023</v>
      </c>
      <c r="AO9" s="88">
        <v>580448</v>
      </c>
      <c r="AP9" s="88">
        <v>583394</v>
      </c>
      <c r="AQ9" s="88">
        <v>585080</v>
      </c>
      <c r="AR9" s="88">
        <v>585597</v>
      </c>
      <c r="AS9" s="88">
        <v>585609</v>
      </c>
      <c r="AT9" s="88">
        <v>584961</v>
      </c>
      <c r="AU9" s="88">
        <v>584039</v>
      </c>
      <c r="AV9" s="88">
        <v>584200</v>
      </c>
      <c r="AW9" s="88">
        <v>585048</v>
      </c>
      <c r="AX9" s="88">
        <v>585679</v>
      </c>
      <c r="AY9" s="88">
        <v>586037</v>
      </c>
      <c r="AZ9" s="88">
        <v>586019</v>
      </c>
      <c r="BA9" s="88">
        <v>585790</v>
      </c>
      <c r="BB9" s="88">
        <v>585390</v>
      </c>
      <c r="BC9" s="88">
        <v>584871</v>
      </c>
      <c r="BD9" s="88">
        <v>584289</v>
      </c>
      <c r="BE9" s="88">
        <v>583691</v>
      </c>
      <c r="BF9" s="88">
        <v>583131</v>
      </c>
      <c r="BG9" s="88">
        <v>582622</v>
      </c>
      <c r="BH9" s="88">
        <v>582214</v>
      </c>
      <c r="BI9" s="88">
        <v>581922</v>
      </c>
      <c r="BJ9" s="88">
        <v>581738</v>
      </c>
      <c r="BK9" s="88">
        <v>581700</v>
      </c>
      <c r="BL9" s="88">
        <v>581776</v>
      </c>
      <c r="BM9" s="88">
        <v>581970</v>
      </c>
      <c r="BN9" s="88">
        <v>582291</v>
      </c>
      <c r="BO9" s="88">
        <v>582710</v>
      </c>
      <c r="BP9" s="88">
        <v>583231</v>
      </c>
      <c r="BQ9" s="88">
        <v>583808</v>
      </c>
      <c r="BR9" s="88">
        <v>584454</v>
      </c>
      <c r="BS9" s="88">
        <v>585137</v>
      </c>
      <c r="BT9" s="88">
        <v>585826</v>
      </c>
      <c r="BU9" s="88">
        <v>586535</v>
      </c>
      <c r="BV9" s="88">
        <v>587203</v>
      </c>
      <c r="BW9" s="88">
        <v>587850</v>
      </c>
      <c r="BX9" s="88">
        <v>588470</v>
      </c>
      <c r="BY9" s="88">
        <v>589022</v>
      </c>
      <c r="BZ9" s="88">
        <v>589531</v>
      </c>
      <c r="CA9" s="88">
        <v>589975</v>
      </c>
      <c r="CB9" s="88">
        <v>590367</v>
      </c>
      <c r="CC9" s="88">
        <v>590702</v>
      </c>
      <c r="CD9" s="88">
        <v>590967</v>
      </c>
      <c r="CE9" s="88">
        <v>591198</v>
      </c>
      <c r="CF9" s="88">
        <v>591379</v>
      </c>
      <c r="CG9" s="88">
        <v>591500</v>
      </c>
    </row>
    <row r="10" spans="1:85" x14ac:dyDescent="0.25">
      <c r="A10" s="8">
        <v>45</v>
      </c>
      <c r="B10" s="13">
        <v>49</v>
      </c>
      <c r="C10" s="88">
        <v>654129</v>
      </c>
      <c r="D10" s="88">
        <v>632205</v>
      </c>
      <c r="E10" s="88">
        <v>614506</v>
      </c>
      <c r="F10" s="88">
        <v>599486</v>
      </c>
      <c r="G10" s="88">
        <v>586022</v>
      </c>
      <c r="H10" s="88">
        <v>578020</v>
      </c>
      <c r="I10" s="88">
        <v>574499</v>
      </c>
      <c r="J10" s="88">
        <v>575913</v>
      </c>
      <c r="K10" s="88">
        <v>584599</v>
      </c>
      <c r="L10" s="88">
        <v>597001</v>
      </c>
      <c r="M10" s="88">
        <v>608054</v>
      </c>
      <c r="N10" s="88">
        <v>616463</v>
      </c>
      <c r="O10" s="88">
        <v>620938</v>
      </c>
      <c r="P10" s="88">
        <v>620940</v>
      </c>
      <c r="Q10" s="88">
        <v>619304</v>
      </c>
      <c r="R10" s="88">
        <v>619418</v>
      </c>
      <c r="S10" s="88">
        <v>621553</v>
      </c>
      <c r="T10" s="88">
        <v>624075</v>
      </c>
      <c r="U10" s="88">
        <v>627410</v>
      </c>
      <c r="V10" s="88">
        <v>630489</v>
      </c>
      <c r="W10" s="88">
        <v>631598</v>
      </c>
      <c r="X10" s="88">
        <v>630454</v>
      </c>
      <c r="Y10" s="88">
        <v>627249</v>
      </c>
      <c r="Z10" s="88">
        <v>622667</v>
      </c>
      <c r="AA10" s="88">
        <v>617403</v>
      </c>
      <c r="AB10" s="88">
        <v>611255</v>
      </c>
      <c r="AC10" s="88">
        <v>604658</v>
      </c>
      <c r="AD10" s="88">
        <v>598742</v>
      </c>
      <c r="AE10" s="88">
        <v>592649</v>
      </c>
      <c r="AF10" s="88">
        <v>587170</v>
      </c>
      <c r="AG10" s="88">
        <v>583727</v>
      </c>
      <c r="AH10" s="88">
        <v>581991</v>
      </c>
      <c r="AI10" s="88">
        <v>581394</v>
      </c>
      <c r="AJ10" s="88">
        <v>581371</v>
      </c>
      <c r="AK10" s="88">
        <v>581202</v>
      </c>
      <c r="AL10" s="88">
        <v>580850</v>
      </c>
      <c r="AM10" s="88">
        <v>580660</v>
      </c>
      <c r="AN10" s="88">
        <v>580648</v>
      </c>
      <c r="AO10" s="88">
        <v>581286</v>
      </c>
      <c r="AP10" s="88">
        <v>582295</v>
      </c>
      <c r="AQ10" s="88">
        <v>583475</v>
      </c>
      <c r="AR10" s="88">
        <v>584999</v>
      </c>
      <c r="AS10" s="88">
        <v>586863</v>
      </c>
      <c r="AT10" s="88">
        <v>589171</v>
      </c>
      <c r="AU10" s="88">
        <v>591980</v>
      </c>
      <c r="AV10" s="88">
        <v>593632</v>
      </c>
      <c r="AW10" s="88">
        <v>594162</v>
      </c>
      <c r="AX10" s="88">
        <v>594215</v>
      </c>
      <c r="AY10" s="88">
        <v>593634</v>
      </c>
      <c r="AZ10" s="88">
        <v>592786</v>
      </c>
      <c r="BA10" s="88">
        <v>592948</v>
      </c>
      <c r="BB10" s="88">
        <v>593790</v>
      </c>
      <c r="BC10" s="88">
        <v>594407</v>
      </c>
      <c r="BD10" s="88">
        <v>594779</v>
      </c>
      <c r="BE10" s="88">
        <v>594780</v>
      </c>
      <c r="BF10" s="88">
        <v>594589</v>
      </c>
      <c r="BG10" s="88">
        <v>594232</v>
      </c>
      <c r="BH10" s="88">
        <v>593767</v>
      </c>
      <c r="BI10" s="88">
        <v>593236</v>
      </c>
      <c r="BJ10" s="88">
        <v>592696</v>
      </c>
      <c r="BK10" s="88">
        <v>592191</v>
      </c>
      <c r="BL10" s="88">
        <v>591722</v>
      </c>
      <c r="BM10" s="88">
        <v>591356</v>
      </c>
      <c r="BN10" s="88">
        <v>591096</v>
      </c>
      <c r="BO10" s="88">
        <v>590940</v>
      </c>
      <c r="BP10" s="88">
        <v>590897</v>
      </c>
      <c r="BQ10" s="88">
        <v>590975</v>
      </c>
      <c r="BR10" s="88">
        <v>591161</v>
      </c>
      <c r="BS10" s="88">
        <v>591462</v>
      </c>
      <c r="BT10" s="88">
        <v>591863</v>
      </c>
      <c r="BU10" s="88">
        <v>592347</v>
      </c>
      <c r="BV10" s="88">
        <v>592900</v>
      </c>
      <c r="BW10" s="88">
        <v>593500</v>
      </c>
      <c r="BX10" s="88">
        <v>594151</v>
      </c>
      <c r="BY10" s="88">
        <v>594807</v>
      </c>
      <c r="BZ10" s="88">
        <v>595471</v>
      </c>
      <c r="CA10" s="88">
        <v>596103</v>
      </c>
      <c r="CB10" s="88">
        <v>596712</v>
      </c>
      <c r="CC10" s="88">
        <v>597289</v>
      </c>
      <c r="CD10" s="88">
        <v>597819</v>
      </c>
      <c r="CE10" s="88">
        <v>598297</v>
      </c>
      <c r="CF10" s="88">
        <v>598720</v>
      </c>
      <c r="CG10" s="88">
        <v>599085</v>
      </c>
    </row>
    <row r="11" spans="1:85" x14ac:dyDescent="0.25">
      <c r="A11" s="8">
        <v>50</v>
      </c>
      <c r="B11" s="13">
        <v>54</v>
      </c>
      <c r="C11" s="88">
        <v>715027</v>
      </c>
      <c r="D11" s="88">
        <v>712695</v>
      </c>
      <c r="E11" s="88">
        <v>703558</v>
      </c>
      <c r="F11" s="88">
        <v>690200</v>
      </c>
      <c r="G11" s="88">
        <v>674289</v>
      </c>
      <c r="H11" s="88">
        <v>653684</v>
      </c>
      <c r="I11" s="88">
        <v>632039</v>
      </c>
      <c r="J11" s="88">
        <v>615205</v>
      </c>
      <c r="K11" s="88">
        <v>600856</v>
      </c>
      <c r="L11" s="88">
        <v>587990</v>
      </c>
      <c r="M11" s="88">
        <v>580325</v>
      </c>
      <c r="N11" s="88">
        <v>576905</v>
      </c>
      <c r="O11" s="88">
        <v>578235</v>
      </c>
      <c r="P11" s="88">
        <v>586549</v>
      </c>
      <c r="Q11" s="88">
        <v>598425</v>
      </c>
      <c r="R11" s="88">
        <v>609050</v>
      </c>
      <c r="S11" s="88">
        <v>617158</v>
      </c>
      <c r="T11" s="88">
        <v>621534</v>
      </c>
      <c r="U11" s="88">
        <v>621636</v>
      </c>
      <c r="V11" s="88">
        <v>620156</v>
      </c>
      <c r="W11" s="88">
        <v>620350</v>
      </c>
      <c r="X11" s="88">
        <v>622464</v>
      </c>
      <c r="Y11" s="88">
        <v>624971</v>
      </c>
      <c r="Z11" s="88">
        <v>628242</v>
      </c>
      <c r="AA11" s="88">
        <v>631261</v>
      </c>
      <c r="AB11" s="88">
        <v>632421</v>
      </c>
      <c r="AC11" s="88">
        <v>631452</v>
      </c>
      <c r="AD11" s="88">
        <v>628488</v>
      </c>
      <c r="AE11" s="88">
        <v>624222</v>
      </c>
      <c r="AF11" s="88">
        <v>619272</v>
      </c>
      <c r="AG11" s="88">
        <v>613516</v>
      </c>
      <c r="AH11" s="88">
        <v>607283</v>
      </c>
      <c r="AI11" s="88">
        <v>601722</v>
      </c>
      <c r="AJ11" s="88">
        <v>595983</v>
      </c>
      <c r="AK11" s="88">
        <v>590819</v>
      </c>
      <c r="AL11" s="88">
        <v>587603</v>
      </c>
      <c r="AM11" s="88">
        <v>586012</v>
      </c>
      <c r="AN11" s="88">
        <v>585502</v>
      </c>
      <c r="AO11" s="88">
        <v>585555</v>
      </c>
      <c r="AP11" s="88">
        <v>585448</v>
      </c>
      <c r="AQ11" s="88">
        <v>585188</v>
      </c>
      <c r="AR11" s="88">
        <v>585038</v>
      </c>
      <c r="AS11" s="88">
        <v>585087</v>
      </c>
      <c r="AT11" s="88">
        <v>585752</v>
      </c>
      <c r="AU11" s="88">
        <v>586766</v>
      </c>
      <c r="AV11" s="88">
        <v>587951</v>
      </c>
      <c r="AW11" s="88">
        <v>589452</v>
      </c>
      <c r="AX11" s="88">
        <v>591289</v>
      </c>
      <c r="AY11" s="88">
        <v>593529</v>
      </c>
      <c r="AZ11" s="88">
        <v>596281</v>
      </c>
      <c r="BA11" s="88">
        <v>597904</v>
      </c>
      <c r="BB11" s="88">
        <v>598470</v>
      </c>
      <c r="BC11" s="88">
        <v>598576</v>
      </c>
      <c r="BD11" s="88">
        <v>598066</v>
      </c>
      <c r="BE11" s="88">
        <v>597296</v>
      </c>
      <c r="BF11" s="88">
        <v>597500</v>
      </c>
      <c r="BG11" s="88">
        <v>598337</v>
      </c>
      <c r="BH11" s="88">
        <v>598967</v>
      </c>
      <c r="BI11" s="88">
        <v>599359</v>
      </c>
      <c r="BJ11" s="88">
        <v>599406</v>
      </c>
      <c r="BK11" s="88">
        <v>599265</v>
      </c>
      <c r="BL11" s="88">
        <v>598949</v>
      </c>
      <c r="BM11" s="88">
        <v>598548</v>
      </c>
      <c r="BN11" s="88">
        <v>598067</v>
      </c>
      <c r="BO11" s="88">
        <v>597570</v>
      </c>
      <c r="BP11" s="88">
        <v>597097</v>
      </c>
      <c r="BQ11" s="88">
        <v>596663</v>
      </c>
      <c r="BR11" s="88">
        <v>596314</v>
      </c>
      <c r="BS11" s="88">
        <v>596054</v>
      </c>
      <c r="BT11" s="88">
        <v>595915</v>
      </c>
      <c r="BU11" s="88">
        <v>595867</v>
      </c>
      <c r="BV11" s="88">
        <v>595943</v>
      </c>
      <c r="BW11" s="88">
        <v>596124</v>
      </c>
      <c r="BX11" s="88">
        <v>596409</v>
      </c>
      <c r="BY11" s="88">
        <v>596784</v>
      </c>
      <c r="BZ11" s="88">
        <v>597246</v>
      </c>
      <c r="CA11" s="88">
        <v>597771</v>
      </c>
      <c r="CB11" s="88">
        <v>598351</v>
      </c>
      <c r="CC11" s="88">
        <v>598973</v>
      </c>
      <c r="CD11" s="88">
        <v>599604</v>
      </c>
      <c r="CE11" s="88">
        <v>600229</v>
      </c>
      <c r="CF11" s="88">
        <v>600847</v>
      </c>
      <c r="CG11" s="88">
        <v>601420</v>
      </c>
    </row>
    <row r="12" spans="1:85" x14ac:dyDescent="0.25">
      <c r="A12" s="8">
        <v>55</v>
      </c>
      <c r="B12" s="13">
        <v>59</v>
      </c>
      <c r="C12" s="88">
        <v>656733</v>
      </c>
      <c r="D12" s="88">
        <v>675204</v>
      </c>
      <c r="E12" s="88">
        <v>689108</v>
      </c>
      <c r="F12" s="88">
        <v>697312</v>
      </c>
      <c r="G12" s="88">
        <v>700751</v>
      </c>
      <c r="H12" s="88">
        <v>701009</v>
      </c>
      <c r="I12" s="88">
        <v>697801</v>
      </c>
      <c r="J12" s="88">
        <v>689285</v>
      </c>
      <c r="K12" s="88">
        <v>676742</v>
      </c>
      <c r="L12" s="88">
        <v>661768</v>
      </c>
      <c r="M12" s="88">
        <v>642361</v>
      </c>
      <c r="N12" s="88">
        <v>621946</v>
      </c>
      <c r="O12" s="88">
        <v>606111</v>
      </c>
      <c r="P12" s="88">
        <v>592643</v>
      </c>
      <c r="Q12" s="88">
        <v>580562</v>
      </c>
      <c r="R12" s="88">
        <v>573406</v>
      </c>
      <c r="S12" s="88">
        <v>570287</v>
      </c>
      <c r="T12" s="88">
        <v>571681</v>
      </c>
      <c r="U12" s="88">
        <v>579749</v>
      </c>
      <c r="V12" s="88">
        <v>591232</v>
      </c>
      <c r="W12" s="88">
        <v>601514</v>
      </c>
      <c r="X12" s="88">
        <v>609417</v>
      </c>
      <c r="Y12" s="88">
        <v>613738</v>
      </c>
      <c r="Z12" s="88">
        <v>613992</v>
      </c>
      <c r="AA12" s="88">
        <v>612729</v>
      </c>
      <c r="AB12" s="88">
        <v>613047</v>
      </c>
      <c r="AC12" s="88">
        <v>615217</v>
      </c>
      <c r="AD12" s="88">
        <v>617750</v>
      </c>
      <c r="AE12" s="88">
        <v>621024</v>
      </c>
      <c r="AF12" s="88">
        <v>624063</v>
      </c>
      <c r="AG12" s="88">
        <v>625314</v>
      </c>
      <c r="AH12" s="88">
        <v>624521</v>
      </c>
      <c r="AI12" s="88">
        <v>621822</v>
      </c>
      <c r="AJ12" s="88">
        <v>617880</v>
      </c>
      <c r="AK12" s="88">
        <v>613279</v>
      </c>
      <c r="AL12" s="88">
        <v>607882</v>
      </c>
      <c r="AM12" s="88">
        <v>602041</v>
      </c>
      <c r="AN12" s="88">
        <v>596818</v>
      </c>
      <c r="AO12" s="88">
        <v>591436</v>
      </c>
      <c r="AP12" s="88">
        <v>586603</v>
      </c>
      <c r="AQ12" s="88">
        <v>583611</v>
      </c>
      <c r="AR12" s="88">
        <v>582212</v>
      </c>
      <c r="AS12" s="88">
        <v>581818</v>
      </c>
      <c r="AT12" s="88">
        <v>581971</v>
      </c>
      <c r="AU12" s="88">
        <v>581965</v>
      </c>
      <c r="AV12" s="88">
        <v>581801</v>
      </c>
      <c r="AW12" s="88">
        <v>581762</v>
      </c>
      <c r="AX12" s="88">
        <v>581904</v>
      </c>
      <c r="AY12" s="88">
        <v>582615</v>
      </c>
      <c r="AZ12" s="88">
        <v>583677</v>
      </c>
      <c r="BA12" s="88">
        <v>584903</v>
      </c>
      <c r="BB12" s="88">
        <v>586419</v>
      </c>
      <c r="BC12" s="88">
        <v>588263</v>
      </c>
      <c r="BD12" s="88">
        <v>590516</v>
      </c>
      <c r="BE12" s="88">
        <v>593208</v>
      </c>
      <c r="BF12" s="88">
        <v>594862</v>
      </c>
      <c r="BG12" s="88">
        <v>595486</v>
      </c>
      <c r="BH12" s="88">
        <v>595659</v>
      </c>
      <c r="BI12" s="88">
        <v>595251</v>
      </c>
      <c r="BJ12" s="88">
        <v>594580</v>
      </c>
      <c r="BK12" s="88">
        <v>594839</v>
      </c>
      <c r="BL12" s="88">
        <v>595711</v>
      </c>
      <c r="BM12" s="88">
        <v>596398</v>
      </c>
      <c r="BN12" s="88">
        <v>596824</v>
      </c>
      <c r="BO12" s="88">
        <v>596909</v>
      </c>
      <c r="BP12" s="88">
        <v>596793</v>
      </c>
      <c r="BQ12" s="88">
        <v>596513</v>
      </c>
      <c r="BR12" s="88">
        <v>596114</v>
      </c>
      <c r="BS12" s="88">
        <v>595661</v>
      </c>
      <c r="BT12" s="88">
        <v>595190</v>
      </c>
      <c r="BU12" s="88">
        <v>594717</v>
      </c>
      <c r="BV12" s="88">
        <v>594306</v>
      </c>
      <c r="BW12" s="88">
        <v>593973</v>
      </c>
      <c r="BX12" s="88">
        <v>593723</v>
      </c>
      <c r="BY12" s="88">
        <v>593578</v>
      </c>
      <c r="BZ12" s="88">
        <v>593532</v>
      </c>
      <c r="CA12" s="88">
        <v>593601</v>
      </c>
      <c r="CB12" s="88">
        <v>593778</v>
      </c>
      <c r="CC12" s="88">
        <v>594052</v>
      </c>
      <c r="CD12" s="88">
        <v>594416</v>
      </c>
      <c r="CE12" s="88">
        <v>594859</v>
      </c>
      <c r="CF12" s="88">
        <v>595367</v>
      </c>
      <c r="CG12" s="88">
        <v>595924</v>
      </c>
    </row>
    <row r="13" spans="1:85" x14ac:dyDescent="0.25">
      <c r="A13" s="8">
        <v>60</v>
      </c>
      <c r="B13" s="13">
        <v>64</v>
      </c>
      <c r="C13" s="88">
        <v>533481</v>
      </c>
      <c r="D13" s="88">
        <v>553797</v>
      </c>
      <c r="E13" s="88">
        <v>574450</v>
      </c>
      <c r="F13" s="88">
        <v>593446</v>
      </c>
      <c r="G13" s="88">
        <v>611966</v>
      </c>
      <c r="H13" s="88">
        <v>631567</v>
      </c>
      <c r="I13" s="88">
        <v>649508</v>
      </c>
      <c r="J13" s="88">
        <v>662785</v>
      </c>
      <c r="K13" s="88">
        <v>670713</v>
      </c>
      <c r="L13" s="88">
        <v>674172</v>
      </c>
      <c r="M13" s="88">
        <v>674707</v>
      </c>
      <c r="N13" s="88">
        <v>671989</v>
      </c>
      <c r="O13" s="88">
        <v>664290</v>
      </c>
      <c r="P13" s="88">
        <v>652814</v>
      </c>
      <c r="Q13" s="88">
        <v>639033</v>
      </c>
      <c r="R13" s="88">
        <v>621033</v>
      </c>
      <c r="S13" s="88">
        <v>602078</v>
      </c>
      <c r="T13" s="88">
        <v>587393</v>
      </c>
      <c r="U13" s="88">
        <v>574917</v>
      </c>
      <c r="V13" s="88">
        <v>563722</v>
      </c>
      <c r="W13" s="88">
        <v>557171</v>
      </c>
      <c r="X13" s="88">
        <v>554427</v>
      </c>
      <c r="Y13" s="88">
        <v>555986</v>
      </c>
      <c r="Z13" s="88">
        <v>563867</v>
      </c>
      <c r="AA13" s="88">
        <v>574996</v>
      </c>
      <c r="AB13" s="88">
        <v>584994</v>
      </c>
      <c r="AC13" s="88">
        <v>592707</v>
      </c>
      <c r="AD13" s="88">
        <v>597033</v>
      </c>
      <c r="AE13" s="88">
        <v>597501</v>
      </c>
      <c r="AF13" s="88">
        <v>596505</v>
      </c>
      <c r="AG13" s="88">
        <v>597029</v>
      </c>
      <c r="AH13" s="88">
        <v>599308</v>
      </c>
      <c r="AI13" s="88">
        <v>601930</v>
      </c>
      <c r="AJ13" s="88">
        <v>605272</v>
      </c>
      <c r="AK13" s="88">
        <v>608353</v>
      </c>
      <c r="AL13" s="88">
        <v>609763</v>
      </c>
      <c r="AM13" s="88">
        <v>609200</v>
      </c>
      <c r="AN13" s="88">
        <v>606819</v>
      </c>
      <c r="AO13" s="88">
        <v>603246</v>
      </c>
      <c r="AP13" s="88">
        <v>599038</v>
      </c>
      <c r="AQ13" s="88">
        <v>594068</v>
      </c>
      <c r="AR13" s="88">
        <v>588650</v>
      </c>
      <c r="AS13" s="88">
        <v>583838</v>
      </c>
      <c r="AT13" s="88">
        <v>578839</v>
      </c>
      <c r="AU13" s="88">
        <v>574388</v>
      </c>
      <c r="AV13" s="88">
        <v>571691</v>
      </c>
      <c r="AW13" s="88">
        <v>570500</v>
      </c>
      <c r="AX13" s="88">
        <v>570281</v>
      </c>
      <c r="AY13" s="88">
        <v>570578</v>
      </c>
      <c r="AZ13" s="88">
        <v>570719</v>
      </c>
      <c r="BA13" s="88">
        <v>570699</v>
      </c>
      <c r="BB13" s="88">
        <v>570800</v>
      </c>
      <c r="BC13" s="88">
        <v>571068</v>
      </c>
      <c r="BD13" s="88">
        <v>571875</v>
      </c>
      <c r="BE13" s="88">
        <v>573027</v>
      </c>
      <c r="BF13" s="88">
        <v>574330</v>
      </c>
      <c r="BG13" s="88">
        <v>575904</v>
      </c>
      <c r="BH13" s="88">
        <v>577801</v>
      </c>
      <c r="BI13" s="88">
        <v>580069</v>
      </c>
      <c r="BJ13" s="88">
        <v>582788</v>
      </c>
      <c r="BK13" s="88">
        <v>584485</v>
      </c>
      <c r="BL13" s="88">
        <v>585202</v>
      </c>
      <c r="BM13" s="88">
        <v>585483</v>
      </c>
      <c r="BN13" s="88">
        <v>585182</v>
      </c>
      <c r="BO13" s="88">
        <v>584605</v>
      </c>
      <c r="BP13" s="88">
        <v>584908</v>
      </c>
      <c r="BQ13" s="88">
        <v>585774</v>
      </c>
      <c r="BR13" s="88">
        <v>586429</v>
      </c>
      <c r="BS13" s="88">
        <v>586840</v>
      </c>
      <c r="BT13" s="88">
        <v>586928</v>
      </c>
      <c r="BU13" s="88">
        <v>586802</v>
      </c>
      <c r="BV13" s="88">
        <v>586540</v>
      </c>
      <c r="BW13" s="88">
        <v>586152</v>
      </c>
      <c r="BX13" s="88">
        <v>585722</v>
      </c>
      <c r="BY13" s="88">
        <v>585255</v>
      </c>
      <c r="BZ13" s="88">
        <v>584810</v>
      </c>
      <c r="CA13" s="88">
        <v>584409</v>
      </c>
      <c r="CB13" s="88">
        <v>584084</v>
      </c>
      <c r="CC13" s="88">
        <v>583848</v>
      </c>
      <c r="CD13" s="88">
        <v>583702</v>
      </c>
      <c r="CE13" s="88">
        <v>583667</v>
      </c>
      <c r="CF13" s="88">
        <v>583736</v>
      </c>
      <c r="CG13" s="88">
        <v>583902</v>
      </c>
    </row>
    <row r="14" spans="1:85" x14ac:dyDescent="0.25">
      <c r="C14" s="14"/>
      <c r="D14" s="14"/>
      <c r="E14" s="14"/>
      <c r="F14" s="14"/>
      <c r="G14" s="14"/>
      <c r="H14" s="14"/>
      <c r="I14" s="14"/>
      <c r="J14" s="14"/>
      <c r="K14" s="14"/>
      <c r="L14" s="14"/>
      <c r="M14" s="14"/>
      <c r="N14" s="14"/>
      <c r="O14" s="14"/>
      <c r="P14" s="14"/>
      <c r="Q14" s="14"/>
      <c r="R14" s="14"/>
      <c r="S14" s="16"/>
      <c r="T14" s="14"/>
      <c r="U14" s="14"/>
      <c r="V14" s="14"/>
      <c r="W14" s="14"/>
      <c r="X14" s="14"/>
      <c r="Y14" s="14"/>
      <c r="Z14" s="14"/>
      <c r="AA14" s="14"/>
      <c r="AB14" s="14"/>
      <c r="AC14" s="14"/>
      <c r="AD14" s="14"/>
      <c r="AE14" s="14"/>
      <c r="AF14" s="14"/>
      <c r="AG14" s="14"/>
      <c r="AH14" s="14"/>
      <c r="AI14" s="14"/>
      <c r="AJ14" s="14"/>
      <c r="AK14" s="14"/>
      <c r="AL14" s="14"/>
      <c r="AM14" s="14"/>
      <c r="AN14" s="14"/>
      <c r="AO14" s="14"/>
    </row>
    <row r="15" spans="1:85" x14ac:dyDescent="0.25">
      <c r="A15" s="8">
        <f>A3+1</f>
        <v>2</v>
      </c>
      <c r="B15" s="91" t="s">
        <v>38</v>
      </c>
      <c r="C15" s="14"/>
      <c r="D15" s="14"/>
      <c r="E15" s="14"/>
      <c r="F15" s="14"/>
      <c r="G15" s="14"/>
      <c r="H15" s="14"/>
      <c r="I15" s="14"/>
      <c r="J15" s="14"/>
      <c r="K15" s="14"/>
      <c r="L15" s="14"/>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row>
    <row r="16" spans="1:85" x14ac:dyDescent="0.25">
      <c r="A16" s="8">
        <v>15</v>
      </c>
      <c r="B16" s="13">
        <v>19</v>
      </c>
      <c r="C16" s="88">
        <v>13746</v>
      </c>
      <c r="D16" s="88">
        <v>13673</v>
      </c>
      <c r="E16" s="88">
        <v>13683</v>
      </c>
      <c r="F16" s="88">
        <v>13658</v>
      </c>
      <c r="G16" s="88">
        <v>13676</v>
      </c>
      <c r="H16" s="88">
        <v>13704</v>
      </c>
      <c r="I16" s="88">
        <v>13675</v>
      </c>
      <c r="J16" s="88">
        <v>13675</v>
      </c>
      <c r="K16" s="88">
        <v>13759</v>
      </c>
      <c r="L16" s="88">
        <v>13826</v>
      </c>
      <c r="M16" s="88">
        <v>13846</v>
      </c>
      <c r="N16" s="88">
        <v>13878</v>
      </c>
      <c r="O16" s="88">
        <v>13951</v>
      </c>
      <c r="P16" s="88">
        <v>14035</v>
      </c>
      <c r="Q16" s="88">
        <v>14118</v>
      </c>
      <c r="R16" s="88">
        <v>14153</v>
      </c>
      <c r="S16" s="88">
        <v>14165</v>
      </c>
      <c r="T16" s="88">
        <v>14144</v>
      </c>
      <c r="U16" s="88">
        <v>14086</v>
      </c>
      <c r="V16" s="88">
        <v>14046</v>
      </c>
      <c r="W16" s="88">
        <v>14077</v>
      </c>
      <c r="X16" s="88">
        <v>14124</v>
      </c>
      <c r="Y16" s="88">
        <v>14163</v>
      </c>
      <c r="Z16" s="88">
        <v>14188</v>
      </c>
      <c r="AA16" s="88">
        <v>14198</v>
      </c>
      <c r="AB16" s="88">
        <v>14194</v>
      </c>
      <c r="AC16" s="88">
        <v>14184</v>
      </c>
      <c r="AD16" s="88">
        <v>14168</v>
      </c>
      <c r="AE16" s="88">
        <v>14144</v>
      </c>
      <c r="AF16" s="88">
        <v>14121</v>
      </c>
      <c r="AG16" s="88">
        <v>14099</v>
      </c>
      <c r="AH16" s="88">
        <v>14080</v>
      </c>
      <c r="AI16" s="88">
        <v>14067</v>
      </c>
      <c r="AJ16" s="88">
        <v>14056</v>
      </c>
      <c r="AK16" s="88">
        <v>14054</v>
      </c>
      <c r="AL16" s="88">
        <v>14058</v>
      </c>
      <c r="AM16" s="88">
        <v>14066</v>
      </c>
      <c r="AN16" s="88">
        <v>14081</v>
      </c>
      <c r="AO16" s="88">
        <v>14107</v>
      </c>
      <c r="AP16" s="88">
        <v>14129</v>
      </c>
      <c r="AQ16" s="88">
        <v>14160</v>
      </c>
      <c r="AR16" s="88">
        <v>14194</v>
      </c>
      <c r="AS16" s="88">
        <v>14228</v>
      </c>
      <c r="AT16" s="88">
        <v>14265</v>
      </c>
      <c r="AU16" s="88">
        <v>14305</v>
      </c>
      <c r="AV16" s="88">
        <v>14343</v>
      </c>
      <c r="AW16" s="88">
        <v>14381</v>
      </c>
      <c r="AX16" s="88">
        <v>14417</v>
      </c>
      <c r="AY16" s="88">
        <v>14453</v>
      </c>
      <c r="AZ16" s="88">
        <v>14484</v>
      </c>
      <c r="BA16" s="88">
        <v>14516</v>
      </c>
      <c r="BB16" s="88">
        <v>14545</v>
      </c>
      <c r="BC16" s="88">
        <v>14567</v>
      </c>
      <c r="BD16" s="88">
        <v>14592</v>
      </c>
      <c r="BE16" s="88">
        <v>14612</v>
      </c>
      <c r="BF16" s="88">
        <v>14629</v>
      </c>
      <c r="BG16" s="88">
        <v>14645</v>
      </c>
      <c r="BH16" s="88">
        <v>14662</v>
      </c>
      <c r="BI16" s="88">
        <v>14666</v>
      </c>
      <c r="BJ16" s="88">
        <v>14680</v>
      </c>
      <c r="BK16" s="88">
        <v>14685</v>
      </c>
      <c r="BL16" s="88">
        <v>14693</v>
      </c>
      <c r="BM16" s="88">
        <v>14700</v>
      </c>
      <c r="BN16" s="88">
        <v>14705</v>
      </c>
      <c r="BO16" s="88">
        <v>14712</v>
      </c>
      <c r="BP16" s="88">
        <v>14721</v>
      </c>
      <c r="BQ16" s="88">
        <v>14726</v>
      </c>
      <c r="BR16" s="88">
        <v>14734</v>
      </c>
      <c r="BS16" s="88">
        <v>14747</v>
      </c>
      <c r="BT16" s="88">
        <v>14754</v>
      </c>
      <c r="BU16" s="88">
        <v>14769</v>
      </c>
      <c r="BV16" s="88">
        <v>14782</v>
      </c>
      <c r="BW16" s="88">
        <v>14798</v>
      </c>
      <c r="BX16" s="88">
        <v>14816</v>
      </c>
      <c r="BY16" s="88">
        <v>14835</v>
      </c>
      <c r="BZ16" s="88">
        <v>14854</v>
      </c>
      <c r="CA16" s="88">
        <v>14875</v>
      </c>
      <c r="CB16" s="88">
        <v>14894</v>
      </c>
      <c r="CC16" s="88">
        <v>14913</v>
      </c>
      <c r="CD16" s="88">
        <v>14933</v>
      </c>
      <c r="CE16" s="88">
        <v>14948</v>
      </c>
      <c r="CF16" s="88">
        <v>14965</v>
      </c>
      <c r="CG16" s="88">
        <v>14982</v>
      </c>
    </row>
    <row r="17" spans="1:85" x14ac:dyDescent="0.25">
      <c r="A17" s="8">
        <v>20</v>
      </c>
      <c r="B17" s="13">
        <v>24</v>
      </c>
      <c r="C17" s="88">
        <v>14286</v>
      </c>
      <c r="D17" s="88">
        <v>13962</v>
      </c>
      <c r="E17" s="88">
        <v>13714</v>
      </c>
      <c r="F17" s="88">
        <v>13504</v>
      </c>
      <c r="G17" s="88">
        <v>13273</v>
      </c>
      <c r="H17" s="88">
        <v>13078</v>
      </c>
      <c r="I17" s="88">
        <v>13027</v>
      </c>
      <c r="J17" s="88">
        <v>13027</v>
      </c>
      <c r="K17" s="88">
        <v>13009</v>
      </c>
      <c r="L17" s="88">
        <v>13018</v>
      </c>
      <c r="M17" s="88">
        <v>13035</v>
      </c>
      <c r="N17" s="88">
        <v>13012</v>
      </c>
      <c r="O17" s="88">
        <v>13012</v>
      </c>
      <c r="P17" s="88">
        <v>13078</v>
      </c>
      <c r="Q17" s="88">
        <v>13138</v>
      </c>
      <c r="R17" s="88">
        <v>13156</v>
      </c>
      <c r="S17" s="88">
        <v>13193</v>
      </c>
      <c r="T17" s="88">
        <v>13259</v>
      </c>
      <c r="U17" s="88">
        <v>13342</v>
      </c>
      <c r="V17" s="88">
        <v>13423</v>
      </c>
      <c r="W17" s="88">
        <v>13451</v>
      </c>
      <c r="X17" s="88">
        <v>13461</v>
      </c>
      <c r="Y17" s="88">
        <v>13445</v>
      </c>
      <c r="Z17" s="88">
        <v>13398</v>
      </c>
      <c r="AA17" s="88">
        <v>13366</v>
      </c>
      <c r="AB17" s="88">
        <v>13389</v>
      </c>
      <c r="AC17" s="88">
        <v>13433</v>
      </c>
      <c r="AD17" s="88">
        <v>13464</v>
      </c>
      <c r="AE17" s="88">
        <v>13488</v>
      </c>
      <c r="AF17" s="88">
        <v>13497</v>
      </c>
      <c r="AG17" s="88">
        <v>13494</v>
      </c>
      <c r="AH17" s="88">
        <v>13484</v>
      </c>
      <c r="AI17" s="88">
        <v>13471</v>
      </c>
      <c r="AJ17" s="88">
        <v>13451</v>
      </c>
      <c r="AK17" s="88">
        <v>13433</v>
      </c>
      <c r="AL17" s="88">
        <v>13412</v>
      </c>
      <c r="AM17" s="88">
        <v>13398</v>
      </c>
      <c r="AN17" s="88">
        <v>13387</v>
      </c>
      <c r="AO17" s="88">
        <v>13380</v>
      </c>
      <c r="AP17" s="88">
        <v>13377</v>
      </c>
      <c r="AQ17" s="88">
        <v>13382</v>
      </c>
      <c r="AR17" s="88">
        <v>13391</v>
      </c>
      <c r="AS17" s="88">
        <v>13403</v>
      </c>
      <c r="AT17" s="88">
        <v>13420</v>
      </c>
      <c r="AU17" s="88">
        <v>13445</v>
      </c>
      <c r="AV17" s="88">
        <v>13470</v>
      </c>
      <c r="AW17" s="88">
        <v>13498</v>
      </c>
      <c r="AX17" s="88">
        <v>13527</v>
      </c>
      <c r="AY17" s="88">
        <v>13562</v>
      </c>
      <c r="AZ17" s="88">
        <v>13592</v>
      </c>
      <c r="BA17" s="88">
        <v>13625</v>
      </c>
      <c r="BB17" s="88">
        <v>13655</v>
      </c>
      <c r="BC17" s="88">
        <v>13691</v>
      </c>
      <c r="BD17" s="88">
        <v>13714</v>
      </c>
      <c r="BE17" s="88">
        <v>13746</v>
      </c>
      <c r="BF17" s="88">
        <v>13770</v>
      </c>
      <c r="BG17" s="88">
        <v>13793</v>
      </c>
      <c r="BH17" s="88">
        <v>13816</v>
      </c>
      <c r="BI17" s="88">
        <v>13836</v>
      </c>
      <c r="BJ17" s="88">
        <v>13851</v>
      </c>
      <c r="BK17" s="88">
        <v>13867</v>
      </c>
      <c r="BL17" s="88">
        <v>13876</v>
      </c>
      <c r="BM17" s="88">
        <v>13892</v>
      </c>
      <c r="BN17" s="88">
        <v>13894</v>
      </c>
      <c r="BO17" s="88">
        <v>13910</v>
      </c>
      <c r="BP17" s="88">
        <v>13912</v>
      </c>
      <c r="BQ17" s="88">
        <v>13917</v>
      </c>
      <c r="BR17" s="88">
        <v>13925</v>
      </c>
      <c r="BS17" s="88">
        <v>13930</v>
      </c>
      <c r="BT17" s="88">
        <v>13934</v>
      </c>
      <c r="BU17" s="88">
        <v>13938</v>
      </c>
      <c r="BV17" s="88">
        <v>13945</v>
      </c>
      <c r="BW17" s="88">
        <v>13955</v>
      </c>
      <c r="BX17" s="88">
        <v>13958</v>
      </c>
      <c r="BY17" s="88">
        <v>13973</v>
      </c>
      <c r="BZ17" s="88">
        <v>13981</v>
      </c>
      <c r="CA17" s="88">
        <v>13995</v>
      </c>
      <c r="CB17" s="88">
        <v>14004</v>
      </c>
      <c r="CC17" s="88">
        <v>14020</v>
      </c>
      <c r="CD17" s="88">
        <v>14034</v>
      </c>
      <c r="CE17" s="88">
        <v>14050</v>
      </c>
      <c r="CF17" s="88">
        <v>14069</v>
      </c>
      <c r="CG17" s="88">
        <v>14085</v>
      </c>
    </row>
    <row r="18" spans="1:85" x14ac:dyDescent="0.25">
      <c r="A18" s="8">
        <v>25</v>
      </c>
      <c r="B18" s="13">
        <v>29</v>
      </c>
      <c r="C18" s="88">
        <v>15156</v>
      </c>
      <c r="D18" s="88">
        <v>15103</v>
      </c>
      <c r="E18" s="88">
        <v>15004</v>
      </c>
      <c r="F18" s="88">
        <v>14797</v>
      </c>
      <c r="G18" s="88">
        <v>14645</v>
      </c>
      <c r="H18" s="88">
        <v>14496</v>
      </c>
      <c r="I18" s="88">
        <v>14261</v>
      </c>
      <c r="J18" s="88">
        <v>14047</v>
      </c>
      <c r="K18" s="88">
        <v>13855</v>
      </c>
      <c r="L18" s="88">
        <v>13655</v>
      </c>
      <c r="M18" s="88">
        <v>13501</v>
      </c>
      <c r="N18" s="88">
        <v>13453</v>
      </c>
      <c r="O18" s="88">
        <v>13451</v>
      </c>
      <c r="P18" s="88">
        <v>13444</v>
      </c>
      <c r="Q18" s="88">
        <v>13451</v>
      </c>
      <c r="R18" s="88">
        <v>13458</v>
      </c>
      <c r="S18" s="88">
        <v>13445</v>
      </c>
      <c r="T18" s="88">
        <v>13446</v>
      </c>
      <c r="U18" s="88">
        <v>13498</v>
      </c>
      <c r="V18" s="88">
        <v>13547</v>
      </c>
      <c r="W18" s="88">
        <v>13574</v>
      </c>
      <c r="X18" s="88">
        <v>13610</v>
      </c>
      <c r="Y18" s="88">
        <v>13670</v>
      </c>
      <c r="Z18" s="88">
        <v>13745</v>
      </c>
      <c r="AA18" s="88">
        <v>13825</v>
      </c>
      <c r="AB18" s="88">
        <v>13856</v>
      </c>
      <c r="AC18" s="88">
        <v>13864</v>
      </c>
      <c r="AD18" s="88">
        <v>13855</v>
      </c>
      <c r="AE18" s="88">
        <v>13819</v>
      </c>
      <c r="AF18" s="88">
        <v>13787</v>
      </c>
      <c r="AG18" s="88">
        <v>13807</v>
      </c>
      <c r="AH18" s="88">
        <v>13843</v>
      </c>
      <c r="AI18" s="88">
        <v>13874</v>
      </c>
      <c r="AJ18" s="88">
        <v>13894</v>
      </c>
      <c r="AK18" s="88">
        <v>13900</v>
      </c>
      <c r="AL18" s="88">
        <v>13902</v>
      </c>
      <c r="AM18" s="88">
        <v>13893</v>
      </c>
      <c r="AN18" s="88">
        <v>13880</v>
      </c>
      <c r="AO18" s="88">
        <v>13864</v>
      </c>
      <c r="AP18" s="88">
        <v>13849</v>
      </c>
      <c r="AQ18" s="88">
        <v>13835</v>
      </c>
      <c r="AR18" s="88">
        <v>13820</v>
      </c>
      <c r="AS18" s="88">
        <v>13811</v>
      </c>
      <c r="AT18" s="88">
        <v>13805</v>
      </c>
      <c r="AU18" s="88">
        <v>13802</v>
      </c>
      <c r="AV18" s="88">
        <v>13806</v>
      </c>
      <c r="AW18" s="88">
        <v>13812</v>
      </c>
      <c r="AX18" s="88">
        <v>13824</v>
      </c>
      <c r="AY18" s="88">
        <v>13845</v>
      </c>
      <c r="AZ18" s="88">
        <v>13859</v>
      </c>
      <c r="BA18" s="88">
        <v>13882</v>
      </c>
      <c r="BB18" s="88">
        <v>13908</v>
      </c>
      <c r="BC18" s="88">
        <v>13933</v>
      </c>
      <c r="BD18" s="88">
        <v>13958</v>
      </c>
      <c r="BE18" s="88">
        <v>13988</v>
      </c>
      <c r="BF18" s="88">
        <v>14015</v>
      </c>
      <c r="BG18" s="88">
        <v>14046</v>
      </c>
      <c r="BH18" s="88">
        <v>14070</v>
      </c>
      <c r="BI18" s="88">
        <v>14093</v>
      </c>
      <c r="BJ18" s="88">
        <v>14118</v>
      </c>
      <c r="BK18" s="88">
        <v>14141</v>
      </c>
      <c r="BL18" s="88">
        <v>14161</v>
      </c>
      <c r="BM18" s="88">
        <v>14180</v>
      </c>
      <c r="BN18" s="88">
        <v>14191</v>
      </c>
      <c r="BO18" s="88">
        <v>14208</v>
      </c>
      <c r="BP18" s="88">
        <v>14222</v>
      </c>
      <c r="BQ18" s="88">
        <v>14233</v>
      </c>
      <c r="BR18" s="88">
        <v>14239</v>
      </c>
      <c r="BS18" s="88">
        <v>14251</v>
      </c>
      <c r="BT18" s="88">
        <v>14255</v>
      </c>
      <c r="BU18" s="88">
        <v>14258</v>
      </c>
      <c r="BV18" s="88">
        <v>14264</v>
      </c>
      <c r="BW18" s="88">
        <v>14267</v>
      </c>
      <c r="BX18" s="88">
        <v>14272</v>
      </c>
      <c r="BY18" s="88">
        <v>14277</v>
      </c>
      <c r="BZ18" s="88">
        <v>14280</v>
      </c>
      <c r="CA18" s="88">
        <v>14285</v>
      </c>
      <c r="CB18" s="88">
        <v>14293</v>
      </c>
      <c r="CC18" s="88">
        <v>14297</v>
      </c>
      <c r="CD18" s="88">
        <v>14307</v>
      </c>
      <c r="CE18" s="88">
        <v>14314</v>
      </c>
      <c r="CF18" s="88">
        <v>14325</v>
      </c>
      <c r="CG18" s="88">
        <v>14336</v>
      </c>
    </row>
    <row r="19" spans="1:85" x14ac:dyDescent="0.25">
      <c r="A19" s="8">
        <v>30</v>
      </c>
      <c r="B19" s="13">
        <v>34</v>
      </c>
      <c r="C19" s="88">
        <v>16434</v>
      </c>
      <c r="D19" s="88">
        <v>16380</v>
      </c>
      <c r="E19" s="88">
        <v>16338</v>
      </c>
      <c r="F19" s="88">
        <v>16377</v>
      </c>
      <c r="G19" s="88">
        <v>16419</v>
      </c>
      <c r="H19" s="88">
        <v>16456</v>
      </c>
      <c r="I19" s="88">
        <v>16478</v>
      </c>
      <c r="J19" s="88">
        <v>16372</v>
      </c>
      <c r="K19" s="88">
        <v>16184</v>
      </c>
      <c r="L19" s="88">
        <v>16029</v>
      </c>
      <c r="M19" s="88">
        <v>15867</v>
      </c>
      <c r="N19" s="88">
        <v>15642</v>
      </c>
      <c r="O19" s="88">
        <v>15448</v>
      </c>
      <c r="P19" s="88">
        <v>15266</v>
      </c>
      <c r="Q19" s="88">
        <v>15087</v>
      </c>
      <c r="R19" s="88">
        <v>14952</v>
      </c>
      <c r="S19" s="88">
        <v>14906</v>
      </c>
      <c r="T19" s="88">
        <v>14906</v>
      </c>
      <c r="U19" s="88">
        <v>14904</v>
      </c>
      <c r="V19" s="88">
        <v>14909</v>
      </c>
      <c r="W19" s="88">
        <v>14918</v>
      </c>
      <c r="X19" s="88">
        <v>14905</v>
      </c>
      <c r="Y19" s="88">
        <v>14908</v>
      </c>
      <c r="Z19" s="88">
        <v>14948</v>
      </c>
      <c r="AA19" s="88">
        <v>14996</v>
      </c>
      <c r="AB19" s="88">
        <v>15025</v>
      </c>
      <c r="AC19" s="88">
        <v>15063</v>
      </c>
      <c r="AD19" s="88">
        <v>15124</v>
      </c>
      <c r="AE19" s="88">
        <v>15192</v>
      </c>
      <c r="AF19" s="88">
        <v>15269</v>
      </c>
      <c r="AG19" s="88">
        <v>15306</v>
      </c>
      <c r="AH19" s="88">
        <v>15320</v>
      </c>
      <c r="AI19" s="88">
        <v>15311</v>
      </c>
      <c r="AJ19" s="88">
        <v>15278</v>
      </c>
      <c r="AK19" s="88">
        <v>15249</v>
      </c>
      <c r="AL19" s="88">
        <v>15265</v>
      </c>
      <c r="AM19" s="88">
        <v>15299</v>
      </c>
      <c r="AN19" s="88">
        <v>15327</v>
      </c>
      <c r="AO19" s="88">
        <v>15347</v>
      </c>
      <c r="AP19" s="88">
        <v>15357</v>
      </c>
      <c r="AQ19" s="88">
        <v>15355</v>
      </c>
      <c r="AR19" s="88">
        <v>15346</v>
      </c>
      <c r="AS19" s="88">
        <v>15338</v>
      </c>
      <c r="AT19" s="88">
        <v>15320</v>
      </c>
      <c r="AU19" s="88">
        <v>15309</v>
      </c>
      <c r="AV19" s="88">
        <v>15294</v>
      </c>
      <c r="AW19" s="88">
        <v>15282</v>
      </c>
      <c r="AX19" s="88">
        <v>15275</v>
      </c>
      <c r="AY19" s="88">
        <v>15267</v>
      </c>
      <c r="AZ19" s="88">
        <v>15266</v>
      </c>
      <c r="BA19" s="88">
        <v>15267</v>
      </c>
      <c r="BB19" s="88">
        <v>15277</v>
      </c>
      <c r="BC19" s="88">
        <v>15286</v>
      </c>
      <c r="BD19" s="88">
        <v>15298</v>
      </c>
      <c r="BE19" s="88">
        <v>15317</v>
      </c>
      <c r="BF19" s="88">
        <v>15338</v>
      </c>
      <c r="BG19" s="88">
        <v>15361</v>
      </c>
      <c r="BH19" s="88">
        <v>15385</v>
      </c>
      <c r="BI19" s="88">
        <v>15410</v>
      </c>
      <c r="BJ19" s="88">
        <v>15437</v>
      </c>
      <c r="BK19" s="88">
        <v>15463</v>
      </c>
      <c r="BL19" s="88">
        <v>15486</v>
      </c>
      <c r="BM19" s="88">
        <v>15514</v>
      </c>
      <c r="BN19" s="88">
        <v>15537</v>
      </c>
      <c r="BO19" s="88">
        <v>15556</v>
      </c>
      <c r="BP19" s="88">
        <v>15576</v>
      </c>
      <c r="BQ19" s="88">
        <v>15594</v>
      </c>
      <c r="BR19" s="88">
        <v>15613</v>
      </c>
      <c r="BS19" s="88">
        <v>15625</v>
      </c>
      <c r="BT19" s="88">
        <v>15640</v>
      </c>
      <c r="BU19" s="88">
        <v>15648</v>
      </c>
      <c r="BV19" s="88">
        <v>15661</v>
      </c>
      <c r="BW19" s="88">
        <v>15667</v>
      </c>
      <c r="BX19" s="88">
        <v>15673</v>
      </c>
      <c r="BY19" s="88">
        <v>15680</v>
      </c>
      <c r="BZ19" s="88">
        <v>15684</v>
      </c>
      <c r="CA19" s="88">
        <v>15688</v>
      </c>
      <c r="CB19" s="88">
        <v>15693</v>
      </c>
      <c r="CC19" s="88">
        <v>15696</v>
      </c>
      <c r="CD19" s="88">
        <v>15699</v>
      </c>
      <c r="CE19" s="88">
        <v>15702</v>
      </c>
      <c r="CF19" s="88">
        <v>15708</v>
      </c>
      <c r="CG19" s="88">
        <v>15711</v>
      </c>
    </row>
    <row r="20" spans="1:85" x14ac:dyDescent="0.25">
      <c r="A20" s="8">
        <v>35</v>
      </c>
      <c r="B20" s="13">
        <v>39</v>
      </c>
      <c r="C20" s="88">
        <v>18578</v>
      </c>
      <c r="D20" s="88">
        <v>18595</v>
      </c>
      <c r="E20" s="88">
        <v>18558</v>
      </c>
      <c r="F20" s="88">
        <v>18421</v>
      </c>
      <c r="G20" s="88">
        <v>18259</v>
      </c>
      <c r="H20" s="88">
        <v>18152</v>
      </c>
      <c r="I20" s="88">
        <v>18127</v>
      </c>
      <c r="J20" s="88">
        <v>18110</v>
      </c>
      <c r="K20" s="88">
        <v>18159</v>
      </c>
      <c r="L20" s="88">
        <v>18207</v>
      </c>
      <c r="M20" s="88">
        <v>18238</v>
      </c>
      <c r="N20" s="88">
        <v>18243</v>
      </c>
      <c r="O20" s="88">
        <v>18141</v>
      </c>
      <c r="P20" s="88">
        <v>17961</v>
      </c>
      <c r="Q20" s="88">
        <v>17808</v>
      </c>
      <c r="R20" s="88">
        <v>17643</v>
      </c>
      <c r="S20" s="88">
        <v>17425</v>
      </c>
      <c r="T20" s="88">
        <v>17239</v>
      </c>
      <c r="U20" s="88">
        <v>17061</v>
      </c>
      <c r="V20" s="88">
        <v>16889</v>
      </c>
      <c r="W20" s="88">
        <v>16764</v>
      </c>
      <c r="X20" s="88">
        <v>16723</v>
      </c>
      <c r="Y20" s="88">
        <v>16718</v>
      </c>
      <c r="Z20" s="88">
        <v>16720</v>
      </c>
      <c r="AA20" s="88">
        <v>16729</v>
      </c>
      <c r="AB20" s="88">
        <v>16734</v>
      </c>
      <c r="AC20" s="88">
        <v>16722</v>
      </c>
      <c r="AD20" s="88">
        <v>16725</v>
      </c>
      <c r="AE20" s="88">
        <v>16764</v>
      </c>
      <c r="AF20" s="88">
        <v>16807</v>
      </c>
      <c r="AG20" s="88">
        <v>16840</v>
      </c>
      <c r="AH20" s="88">
        <v>16883</v>
      </c>
      <c r="AI20" s="88">
        <v>16938</v>
      </c>
      <c r="AJ20" s="88">
        <v>17004</v>
      </c>
      <c r="AK20" s="88">
        <v>17087</v>
      </c>
      <c r="AL20" s="88">
        <v>17125</v>
      </c>
      <c r="AM20" s="88">
        <v>17136</v>
      </c>
      <c r="AN20" s="88">
        <v>17133</v>
      </c>
      <c r="AO20" s="88">
        <v>17102</v>
      </c>
      <c r="AP20" s="88">
        <v>17072</v>
      </c>
      <c r="AQ20" s="88">
        <v>17088</v>
      </c>
      <c r="AR20" s="88">
        <v>17119</v>
      </c>
      <c r="AS20" s="88">
        <v>17149</v>
      </c>
      <c r="AT20" s="88">
        <v>17169</v>
      </c>
      <c r="AU20" s="88">
        <v>17178</v>
      </c>
      <c r="AV20" s="88">
        <v>17175</v>
      </c>
      <c r="AW20" s="88">
        <v>17169</v>
      </c>
      <c r="AX20" s="88">
        <v>17160</v>
      </c>
      <c r="AY20" s="88">
        <v>17146</v>
      </c>
      <c r="AZ20" s="88">
        <v>17132</v>
      </c>
      <c r="BA20" s="88">
        <v>17118</v>
      </c>
      <c r="BB20" s="88">
        <v>17109</v>
      </c>
      <c r="BC20" s="88">
        <v>17098</v>
      </c>
      <c r="BD20" s="88">
        <v>17091</v>
      </c>
      <c r="BE20" s="88">
        <v>17092</v>
      </c>
      <c r="BF20" s="88">
        <v>17096</v>
      </c>
      <c r="BG20" s="88">
        <v>17101</v>
      </c>
      <c r="BH20" s="88">
        <v>17115</v>
      </c>
      <c r="BI20" s="88">
        <v>17123</v>
      </c>
      <c r="BJ20" s="88">
        <v>17143</v>
      </c>
      <c r="BK20" s="88">
        <v>17162</v>
      </c>
      <c r="BL20" s="88">
        <v>17185</v>
      </c>
      <c r="BM20" s="88">
        <v>17209</v>
      </c>
      <c r="BN20" s="88">
        <v>17233</v>
      </c>
      <c r="BO20" s="88">
        <v>17257</v>
      </c>
      <c r="BP20" s="88">
        <v>17283</v>
      </c>
      <c r="BQ20" s="88">
        <v>17307</v>
      </c>
      <c r="BR20" s="88">
        <v>17332</v>
      </c>
      <c r="BS20" s="88">
        <v>17355</v>
      </c>
      <c r="BT20" s="88">
        <v>17376</v>
      </c>
      <c r="BU20" s="88">
        <v>17392</v>
      </c>
      <c r="BV20" s="88">
        <v>17410</v>
      </c>
      <c r="BW20" s="88">
        <v>17430</v>
      </c>
      <c r="BX20" s="88">
        <v>17441</v>
      </c>
      <c r="BY20" s="88">
        <v>17455</v>
      </c>
      <c r="BZ20" s="88">
        <v>17465</v>
      </c>
      <c r="CA20" s="88">
        <v>17472</v>
      </c>
      <c r="CB20" s="88">
        <v>17479</v>
      </c>
      <c r="CC20" s="88">
        <v>17487</v>
      </c>
      <c r="CD20" s="88">
        <v>17491</v>
      </c>
      <c r="CE20" s="88">
        <v>17496</v>
      </c>
      <c r="CF20" s="88">
        <v>17498</v>
      </c>
      <c r="CG20" s="88">
        <v>17502</v>
      </c>
    </row>
    <row r="21" spans="1:85" x14ac:dyDescent="0.25">
      <c r="A21" s="8">
        <v>40</v>
      </c>
      <c r="B21" s="13">
        <v>44</v>
      </c>
      <c r="C21" s="88">
        <v>19401</v>
      </c>
      <c r="D21" s="88">
        <v>19142</v>
      </c>
      <c r="E21" s="88">
        <v>19046</v>
      </c>
      <c r="F21" s="88">
        <v>19230</v>
      </c>
      <c r="G21" s="88">
        <v>19516</v>
      </c>
      <c r="H21" s="88">
        <v>19692</v>
      </c>
      <c r="I21" s="88">
        <v>19769</v>
      </c>
      <c r="J21" s="88">
        <v>19752</v>
      </c>
      <c r="K21" s="88">
        <v>19631</v>
      </c>
      <c r="L21" s="88">
        <v>19481</v>
      </c>
      <c r="M21" s="88">
        <v>19394</v>
      </c>
      <c r="N21" s="88">
        <v>19378</v>
      </c>
      <c r="O21" s="88">
        <v>19379</v>
      </c>
      <c r="P21" s="88">
        <v>19436</v>
      </c>
      <c r="Q21" s="88">
        <v>19494</v>
      </c>
      <c r="R21" s="88">
        <v>19525</v>
      </c>
      <c r="S21" s="88">
        <v>19523</v>
      </c>
      <c r="T21" s="88">
        <v>19423</v>
      </c>
      <c r="U21" s="88">
        <v>19254</v>
      </c>
      <c r="V21" s="88">
        <v>19101</v>
      </c>
      <c r="W21" s="88">
        <v>18940</v>
      </c>
      <c r="X21" s="88">
        <v>18729</v>
      </c>
      <c r="Y21" s="88">
        <v>18546</v>
      </c>
      <c r="Z21" s="88">
        <v>18374</v>
      </c>
      <c r="AA21" s="88">
        <v>18209</v>
      </c>
      <c r="AB21" s="88">
        <v>18092</v>
      </c>
      <c r="AC21" s="88">
        <v>18051</v>
      </c>
      <c r="AD21" s="88">
        <v>18049</v>
      </c>
      <c r="AE21" s="88">
        <v>18058</v>
      </c>
      <c r="AF21" s="88">
        <v>18060</v>
      </c>
      <c r="AG21" s="88">
        <v>18066</v>
      </c>
      <c r="AH21" s="88">
        <v>18056</v>
      </c>
      <c r="AI21" s="88">
        <v>18062</v>
      </c>
      <c r="AJ21" s="88">
        <v>18098</v>
      </c>
      <c r="AK21" s="88">
        <v>18142</v>
      </c>
      <c r="AL21" s="88">
        <v>18173</v>
      </c>
      <c r="AM21" s="88">
        <v>18213</v>
      </c>
      <c r="AN21" s="88">
        <v>18270</v>
      </c>
      <c r="AO21" s="88">
        <v>18343</v>
      </c>
      <c r="AP21" s="88">
        <v>18419</v>
      </c>
      <c r="AQ21" s="88">
        <v>18458</v>
      </c>
      <c r="AR21" s="88">
        <v>18474</v>
      </c>
      <c r="AS21" s="88">
        <v>18468</v>
      </c>
      <c r="AT21" s="88">
        <v>18441</v>
      </c>
      <c r="AU21" s="88">
        <v>18411</v>
      </c>
      <c r="AV21" s="88">
        <v>18428</v>
      </c>
      <c r="AW21" s="88">
        <v>18459</v>
      </c>
      <c r="AX21" s="88">
        <v>18487</v>
      </c>
      <c r="AY21" s="88">
        <v>18509</v>
      </c>
      <c r="AZ21" s="88">
        <v>18514</v>
      </c>
      <c r="BA21" s="88">
        <v>18516</v>
      </c>
      <c r="BB21" s="88">
        <v>18509</v>
      </c>
      <c r="BC21" s="88">
        <v>18503</v>
      </c>
      <c r="BD21" s="88">
        <v>18485</v>
      </c>
      <c r="BE21" s="88">
        <v>18471</v>
      </c>
      <c r="BF21" s="88">
        <v>18463</v>
      </c>
      <c r="BG21" s="88">
        <v>18448</v>
      </c>
      <c r="BH21" s="88">
        <v>18440</v>
      </c>
      <c r="BI21" s="88">
        <v>18439</v>
      </c>
      <c r="BJ21" s="88">
        <v>18434</v>
      </c>
      <c r="BK21" s="88">
        <v>18440</v>
      </c>
      <c r="BL21" s="88">
        <v>18449</v>
      </c>
      <c r="BM21" s="88">
        <v>18454</v>
      </c>
      <c r="BN21" s="88">
        <v>18470</v>
      </c>
      <c r="BO21" s="88">
        <v>18485</v>
      </c>
      <c r="BP21" s="88">
        <v>18507</v>
      </c>
      <c r="BQ21" s="88">
        <v>18527</v>
      </c>
      <c r="BR21" s="88">
        <v>18551</v>
      </c>
      <c r="BS21" s="88">
        <v>18574</v>
      </c>
      <c r="BT21" s="88">
        <v>18598</v>
      </c>
      <c r="BU21" s="88">
        <v>18623</v>
      </c>
      <c r="BV21" s="88">
        <v>18646</v>
      </c>
      <c r="BW21" s="88">
        <v>18669</v>
      </c>
      <c r="BX21" s="88">
        <v>18691</v>
      </c>
      <c r="BY21" s="88">
        <v>18712</v>
      </c>
      <c r="BZ21" s="88">
        <v>18731</v>
      </c>
      <c r="CA21" s="88">
        <v>18747</v>
      </c>
      <c r="CB21" s="88">
        <v>18764</v>
      </c>
      <c r="CC21" s="88">
        <v>18775</v>
      </c>
      <c r="CD21" s="88">
        <v>18788</v>
      </c>
      <c r="CE21" s="88">
        <v>18795</v>
      </c>
      <c r="CF21" s="88">
        <v>18807</v>
      </c>
      <c r="CG21" s="88">
        <v>18812</v>
      </c>
    </row>
    <row r="22" spans="1:85" x14ac:dyDescent="0.25">
      <c r="A22" s="8">
        <v>45</v>
      </c>
      <c r="B22" s="13">
        <v>49</v>
      </c>
      <c r="C22" s="88">
        <v>22703</v>
      </c>
      <c r="D22" s="88">
        <v>22235</v>
      </c>
      <c r="E22" s="88">
        <v>21832</v>
      </c>
      <c r="F22" s="88">
        <v>21245</v>
      </c>
      <c r="G22" s="88">
        <v>20608</v>
      </c>
      <c r="H22" s="88">
        <v>20180</v>
      </c>
      <c r="I22" s="88">
        <v>19896</v>
      </c>
      <c r="J22" s="88">
        <v>19811</v>
      </c>
      <c r="K22" s="88">
        <v>19998</v>
      </c>
      <c r="L22" s="88">
        <v>20289</v>
      </c>
      <c r="M22" s="88">
        <v>20479</v>
      </c>
      <c r="N22" s="88">
        <v>20573</v>
      </c>
      <c r="O22" s="88">
        <v>20574</v>
      </c>
      <c r="P22" s="88">
        <v>20468</v>
      </c>
      <c r="Q22" s="88">
        <v>20337</v>
      </c>
      <c r="R22" s="88">
        <v>20261</v>
      </c>
      <c r="S22" s="88">
        <v>20259</v>
      </c>
      <c r="T22" s="88">
        <v>20273</v>
      </c>
      <c r="U22" s="88">
        <v>20335</v>
      </c>
      <c r="V22" s="88">
        <v>20397</v>
      </c>
      <c r="W22" s="88">
        <v>20434</v>
      </c>
      <c r="X22" s="88">
        <v>20431</v>
      </c>
      <c r="Y22" s="88">
        <v>20337</v>
      </c>
      <c r="Z22" s="88">
        <v>20171</v>
      </c>
      <c r="AA22" s="88">
        <v>20025</v>
      </c>
      <c r="AB22" s="88">
        <v>19864</v>
      </c>
      <c r="AC22" s="88">
        <v>19659</v>
      </c>
      <c r="AD22" s="88">
        <v>19486</v>
      </c>
      <c r="AE22" s="88">
        <v>19316</v>
      </c>
      <c r="AF22" s="88">
        <v>19159</v>
      </c>
      <c r="AG22" s="88">
        <v>19049</v>
      </c>
      <c r="AH22" s="88">
        <v>19009</v>
      </c>
      <c r="AI22" s="88">
        <v>19008</v>
      </c>
      <c r="AJ22" s="88">
        <v>19015</v>
      </c>
      <c r="AK22" s="88">
        <v>19022</v>
      </c>
      <c r="AL22" s="88">
        <v>19025</v>
      </c>
      <c r="AM22" s="88">
        <v>19019</v>
      </c>
      <c r="AN22" s="88">
        <v>19024</v>
      </c>
      <c r="AO22" s="88">
        <v>19061</v>
      </c>
      <c r="AP22" s="88">
        <v>19105</v>
      </c>
      <c r="AQ22" s="88">
        <v>19138</v>
      </c>
      <c r="AR22" s="88">
        <v>19181</v>
      </c>
      <c r="AS22" s="88">
        <v>19238</v>
      </c>
      <c r="AT22" s="88">
        <v>19304</v>
      </c>
      <c r="AU22" s="88">
        <v>19382</v>
      </c>
      <c r="AV22" s="88">
        <v>19428</v>
      </c>
      <c r="AW22" s="88">
        <v>19441</v>
      </c>
      <c r="AX22" s="88">
        <v>19442</v>
      </c>
      <c r="AY22" s="88">
        <v>19411</v>
      </c>
      <c r="AZ22" s="88">
        <v>19386</v>
      </c>
      <c r="BA22" s="88">
        <v>19400</v>
      </c>
      <c r="BB22" s="88">
        <v>19435</v>
      </c>
      <c r="BC22" s="88">
        <v>19462</v>
      </c>
      <c r="BD22" s="88">
        <v>19483</v>
      </c>
      <c r="BE22" s="88">
        <v>19491</v>
      </c>
      <c r="BF22" s="88">
        <v>19488</v>
      </c>
      <c r="BG22" s="88">
        <v>19487</v>
      </c>
      <c r="BH22" s="88">
        <v>19475</v>
      </c>
      <c r="BI22" s="88">
        <v>19467</v>
      </c>
      <c r="BJ22" s="88">
        <v>19451</v>
      </c>
      <c r="BK22" s="88">
        <v>19443</v>
      </c>
      <c r="BL22" s="88">
        <v>19429</v>
      </c>
      <c r="BM22" s="88">
        <v>19424</v>
      </c>
      <c r="BN22" s="88">
        <v>19420</v>
      </c>
      <c r="BO22" s="88">
        <v>19419</v>
      </c>
      <c r="BP22" s="88">
        <v>19421</v>
      </c>
      <c r="BQ22" s="88">
        <v>19431</v>
      </c>
      <c r="BR22" s="88">
        <v>19437</v>
      </c>
      <c r="BS22" s="88">
        <v>19452</v>
      </c>
      <c r="BT22" s="88">
        <v>19469</v>
      </c>
      <c r="BU22" s="88">
        <v>19488</v>
      </c>
      <c r="BV22" s="88">
        <v>19509</v>
      </c>
      <c r="BW22" s="88">
        <v>19528</v>
      </c>
      <c r="BX22" s="88">
        <v>19556</v>
      </c>
      <c r="BY22" s="88">
        <v>19578</v>
      </c>
      <c r="BZ22" s="88">
        <v>19601</v>
      </c>
      <c r="CA22" s="88">
        <v>19624</v>
      </c>
      <c r="CB22" s="88">
        <v>19646</v>
      </c>
      <c r="CC22" s="88">
        <v>19668</v>
      </c>
      <c r="CD22" s="88">
        <v>19686</v>
      </c>
      <c r="CE22" s="88">
        <v>19705</v>
      </c>
      <c r="CF22" s="88">
        <v>19722</v>
      </c>
      <c r="CG22" s="88">
        <v>19735</v>
      </c>
    </row>
    <row r="23" spans="1:85" x14ac:dyDescent="0.25">
      <c r="A23" s="8">
        <v>50</v>
      </c>
      <c r="B23" s="13">
        <v>54</v>
      </c>
      <c r="C23" s="88">
        <v>24485</v>
      </c>
      <c r="D23" s="88">
        <v>24369</v>
      </c>
      <c r="E23" s="88">
        <v>24155</v>
      </c>
      <c r="F23" s="88">
        <v>23929</v>
      </c>
      <c r="G23" s="88">
        <v>23653</v>
      </c>
      <c r="H23" s="88">
        <v>23252</v>
      </c>
      <c r="I23" s="88">
        <v>22804</v>
      </c>
      <c r="J23" s="88">
        <v>22399</v>
      </c>
      <c r="K23" s="88">
        <v>21834</v>
      </c>
      <c r="L23" s="88">
        <v>21228</v>
      </c>
      <c r="M23" s="88">
        <v>20822</v>
      </c>
      <c r="N23" s="88">
        <v>20557</v>
      </c>
      <c r="O23" s="88">
        <v>20486</v>
      </c>
      <c r="P23" s="88">
        <v>20683</v>
      </c>
      <c r="Q23" s="88">
        <v>20987</v>
      </c>
      <c r="R23" s="88">
        <v>21193</v>
      </c>
      <c r="S23" s="88">
        <v>21305</v>
      </c>
      <c r="T23" s="88">
        <v>21323</v>
      </c>
      <c r="U23" s="88">
        <v>21231</v>
      </c>
      <c r="V23" s="88">
        <v>21110</v>
      </c>
      <c r="W23" s="88">
        <v>21049</v>
      </c>
      <c r="X23" s="88">
        <v>21059</v>
      </c>
      <c r="Y23" s="88">
        <v>21079</v>
      </c>
      <c r="Z23" s="88">
        <v>21152</v>
      </c>
      <c r="AA23" s="88">
        <v>21224</v>
      </c>
      <c r="AB23" s="88">
        <v>21260</v>
      </c>
      <c r="AC23" s="88">
        <v>21262</v>
      </c>
      <c r="AD23" s="88">
        <v>21170</v>
      </c>
      <c r="AE23" s="88">
        <v>21011</v>
      </c>
      <c r="AF23" s="88">
        <v>20865</v>
      </c>
      <c r="AG23" s="88">
        <v>20710</v>
      </c>
      <c r="AH23" s="88">
        <v>20510</v>
      </c>
      <c r="AI23" s="88">
        <v>20341</v>
      </c>
      <c r="AJ23" s="88">
        <v>20176</v>
      </c>
      <c r="AK23" s="88">
        <v>20024</v>
      </c>
      <c r="AL23" s="88">
        <v>19919</v>
      </c>
      <c r="AM23" s="88">
        <v>19880</v>
      </c>
      <c r="AN23" s="88">
        <v>19885</v>
      </c>
      <c r="AO23" s="88">
        <v>19893</v>
      </c>
      <c r="AP23" s="88">
        <v>19903</v>
      </c>
      <c r="AQ23" s="88">
        <v>19910</v>
      </c>
      <c r="AR23" s="88">
        <v>19906</v>
      </c>
      <c r="AS23" s="88">
        <v>19912</v>
      </c>
      <c r="AT23" s="88">
        <v>19947</v>
      </c>
      <c r="AU23" s="88">
        <v>19991</v>
      </c>
      <c r="AV23" s="88">
        <v>20030</v>
      </c>
      <c r="AW23" s="88">
        <v>20076</v>
      </c>
      <c r="AX23" s="88">
        <v>20131</v>
      </c>
      <c r="AY23" s="88">
        <v>20201</v>
      </c>
      <c r="AZ23" s="88">
        <v>20282</v>
      </c>
      <c r="BA23" s="88">
        <v>20328</v>
      </c>
      <c r="BB23" s="88">
        <v>20345</v>
      </c>
      <c r="BC23" s="88">
        <v>20344</v>
      </c>
      <c r="BD23" s="88">
        <v>20317</v>
      </c>
      <c r="BE23" s="88">
        <v>20295</v>
      </c>
      <c r="BF23" s="88">
        <v>20310</v>
      </c>
      <c r="BG23" s="88">
        <v>20343</v>
      </c>
      <c r="BH23" s="88">
        <v>20373</v>
      </c>
      <c r="BI23" s="88">
        <v>20393</v>
      </c>
      <c r="BJ23" s="88">
        <v>20403</v>
      </c>
      <c r="BK23" s="88">
        <v>20407</v>
      </c>
      <c r="BL23" s="88">
        <v>20399</v>
      </c>
      <c r="BM23" s="88">
        <v>20393</v>
      </c>
      <c r="BN23" s="88">
        <v>20383</v>
      </c>
      <c r="BO23" s="88">
        <v>20373</v>
      </c>
      <c r="BP23" s="88">
        <v>20361</v>
      </c>
      <c r="BQ23" s="88">
        <v>20351</v>
      </c>
      <c r="BR23" s="88">
        <v>20343</v>
      </c>
      <c r="BS23" s="88">
        <v>20341</v>
      </c>
      <c r="BT23" s="88">
        <v>20340</v>
      </c>
      <c r="BU23" s="88">
        <v>20343</v>
      </c>
      <c r="BV23" s="88">
        <v>20347</v>
      </c>
      <c r="BW23" s="88">
        <v>20362</v>
      </c>
      <c r="BX23" s="88">
        <v>20372</v>
      </c>
      <c r="BY23" s="88">
        <v>20389</v>
      </c>
      <c r="BZ23" s="88">
        <v>20406</v>
      </c>
      <c r="CA23" s="88">
        <v>20426</v>
      </c>
      <c r="CB23" s="88">
        <v>20449</v>
      </c>
      <c r="CC23" s="88">
        <v>20473</v>
      </c>
      <c r="CD23" s="88">
        <v>20497</v>
      </c>
      <c r="CE23" s="88">
        <v>20520</v>
      </c>
      <c r="CF23" s="88">
        <v>20543</v>
      </c>
      <c r="CG23" s="88">
        <v>20565</v>
      </c>
    </row>
    <row r="24" spans="1:85" x14ac:dyDescent="0.25">
      <c r="A24" s="8">
        <v>55</v>
      </c>
      <c r="B24" s="13">
        <v>59</v>
      </c>
      <c r="C24" s="88">
        <v>24451</v>
      </c>
      <c r="D24" s="88">
        <v>24836</v>
      </c>
      <c r="E24" s="88">
        <v>24990</v>
      </c>
      <c r="F24" s="88">
        <v>25126</v>
      </c>
      <c r="G24" s="88">
        <v>25147</v>
      </c>
      <c r="H24" s="88">
        <v>25014</v>
      </c>
      <c r="I24" s="88">
        <v>24851</v>
      </c>
      <c r="J24" s="88">
        <v>24644</v>
      </c>
      <c r="K24" s="88">
        <v>24417</v>
      </c>
      <c r="L24" s="88">
        <v>24135</v>
      </c>
      <c r="M24" s="88">
        <v>23726</v>
      </c>
      <c r="N24" s="88">
        <v>23275</v>
      </c>
      <c r="O24" s="88">
        <v>22874</v>
      </c>
      <c r="P24" s="88">
        <v>22334</v>
      </c>
      <c r="Q24" s="88">
        <v>21759</v>
      </c>
      <c r="R24" s="88">
        <v>21378</v>
      </c>
      <c r="S24" s="88">
        <v>21131</v>
      </c>
      <c r="T24" s="88">
        <v>21082</v>
      </c>
      <c r="U24" s="88">
        <v>21288</v>
      </c>
      <c r="V24" s="88">
        <v>21604</v>
      </c>
      <c r="W24" s="88">
        <v>21827</v>
      </c>
      <c r="X24" s="88">
        <v>21963</v>
      </c>
      <c r="Y24" s="88">
        <v>21998</v>
      </c>
      <c r="Z24" s="88">
        <v>21918</v>
      </c>
      <c r="AA24" s="88">
        <v>21812</v>
      </c>
      <c r="AB24" s="88">
        <v>21767</v>
      </c>
      <c r="AC24" s="88">
        <v>21786</v>
      </c>
      <c r="AD24" s="88">
        <v>21818</v>
      </c>
      <c r="AE24" s="88">
        <v>21903</v>
      </c>
      <c r="AF24" s="88">
        <v>21980</v>
      </c>
      <c r="AG24" s="88">
        <v>22025</v>
      </c>
      <c r="AH24" s="88">
        <v>22026</v>
      </c>
      <c r="AI24" s="88">
        <v>21941</v>
      </c>
      <c r="AJ24" s="88">
        <v>21793</v>
      </c>
      <c r="AK24" s="88">
        <v>21651</v>
      </c>
      <c r="AL24" s="88">
        <v>21499</v>
      </c>
      <c r="AM24" s="88">
        <v>21307</v>
      </c>
      <c r="AN24" s="88">
        <v>21141</v>
      </c>
      <c r="AO24" s="88">
        <v>20984</v>
      </c>
      <c r="AP24" s="88">
        <v>20836</v>
      </c>
      <c r="AQ24" s="88">
        <v>20736</v>
      </c>
      <c r="AR24" s="88">
        <v>20705</v>
      </c>
      <c r="AS24" s="88">
        <v>20710</v>
      </c>
      <c r="AT24" s="88">
        <v>20724</v>
      </c>
      <c r="AU24" s="88">
        <v>20736</v>
      </c>
      <c r="AV24" s="88">
        <v>20742</v>
      </c>
      <c r="AW24" s="88">
        <v>20745</v>
      </c>
      <c r="AX24" s="88">
        <v>20759</v>
      </c>
      <c r="AY24" s="88">
        <v>20797</v>
      </c>
      <c r="AZ24" s="88">
        <v>20842</v>
      </c>
      <c r="BA24" s="88">
        <v>20883</v>
      </c>
      <c r="BB24" s="88">
        <v>20930</v>
      </c>
      <c r="BC24" s="88">
        <v>20993</v>
      </c>
      <c r="BD24" s="88">
        <v>21064</v>
      </c>
      <c r="BE24" s="88">
        <v>21147</v>
      </c>
      <c r="BF24" s="88">
        <v>21195</v>
      </c>
      <c r="BG24" s="88">
        <v>21216</v>
      </c>
      <c r="BH24" s="88">
        <v>21217</v>
      </c>
      <c r="BI24" s="88">
        <v>21198</v>
      </c>
      <c r="BJ24" s="88">
        <v>21174</v>
      </c>
      <c r="BK24" s="88">
        <v>21193</v>
      </c>
      <c r="BL24" s="88">
        <v>21228</v>
      </c>
      <c r="BM24" s="88">
        <v>21262</v>
      </c>
      <c r="BN24" s="88">
        <v>21286</v>
      </c>
      <c r="BO24" s="88">
        <v>21295</v>
      </c>
      <c r="BP24" s="88">
        <v>21300</v>
      </c>
      <c r="BQ24" s="88">
        <v>21296</v>
      </c>
      <c r="BR24" s="88">
        <v>21288</v>
      </c>
      <c r="BS24" s="88">
        <v>21278</v>
      </c>
      <c r="BT24" s="88">
        <v>21265</v>
      </c>
      <c r="BU24" s="88">
        <v>21256</v>
      </c>
      <c r="BV24" s="88">
        <v>21245</v>
      </c>
      <c r="BW24" s="88">
        <v>21241</v>
      </c>
      <c r="BX24" s="88">
        <v>21235</v>
      </c>
      <c r="BY24" s="88">
        <v>21234</v>
      </c>
      <c r="BZ24" s="88">
        <v>21236</v>
      </c>
      <c r="CA24" s="88">
        <v>21244</v>
      </c>
      <c r="CB24" s="88">
        <v>21257</v>
      </c>
      <c r="CC24" s="88">
        <v>21265</v>
      </c>
      <c r="CD24" s="88">
        <v>21284</v>
      </c>
      <c r="CE24" s="88">
        <v>21301</v>
      </c>
      <c r="CF24" s="88">
        <v>21323</v>
      </c>
      <c r="CG24" s="88">
        <v>21344</v>
      </c>
    </row>
    <row r="25" spans="1:85" x14ac:dyDescent="0.25">
      <c r="A25" s="8">
        <v>60</v>
      </c>
      <c r="B25" s="13">
        <v>64</v>
      </c>
      <c r="C25" s="88">
        <v>21428</v>
      </c>
      <c r="D25" s="88">
        <v>22197</v>
      </c>
      <c r="E25" s="88">
        <v>22883</v>
      </c>
      <c r="F25" s="88">
        <v>23445</v>
      </c>
      <c r="G25" s="88">
        <v>23995</v>
      </c>
      <c r="H25" s="88">
        <v>24577</v>
      </c>
      <c r="I25" s="88">
        <v>25009</v>
      </c>
      <c r="J25" s="88">
        <v>25201</v>
      </c>
      <c r="K25" s="88">
        <v>25357</v>
      </c>
      <c r="L25" s="88">
        <v>25401</v>
      </c>
      <c r="M25" s="88">
        <v>25299</v>
      </c>
      <c r="N25" s="88">
        <v>25159</v>
      </c>
      <c r="O25" s="88">
        <v>24967</v>
      </c>
      <c r="P25" s="88">
        <v>24744</v>
      </c>
      <c r="Q25" s="88">
        <v>24462</v>
      </c>
      <c r="R25" s="88">
        <v>24059</v>
      </c>
      <c r="S25" s="88">
        <v>23610</v>
      </c>
      <c r="T25" s="88">
        <v>23224</v>
      </c>
      <c r="U25" s="88">
        <v>22705</v>
      </c>
      <c r="V25" s="88">
        <v>22164</v>
      </c>
      <c r="W25" s="88">
        <v>21811</v>
      </c>
      <c r="X25" s="88">
        <v>21588</v>
      </c>
      <c r="Y25" s="88">
        <v>21559</v>
      </c>
      <c r="Z25" s="88">
        <v>21782</v>
      </c>
      <c r="AA25" s="88">
        <v>22113</v>
      </c>
      <c r="AB25" s="88">
        <v>22357</v>
      </c>
      <c r="AC25" s="88">
        <v>22512</v>
      </c>
      <c r="AD25" s="88">
        <v>22561</v>
      </c>
      <c r="AE25" s="88">
        <v>22504</v>
      </c>
      <c r="AF25" s="88">
        <v>22410</v>
      </c>
      <c r="AG25" s="88">
        <v>22380</v>
      </c>
      <c r="AH25" s="88">
        <v>22415</v>
      </c>
      <c r="AI25" s="88">
        <v>22463</v>
      </c>
      <c r="AJ25" s="88">
        <v>22556</v>
      </c>
      <c r="AK25" s="88">
        <v>22645</v>
      </c>
      <c r="AL25" s="88">
        <v>22699</v>
      </c>
      <c r="AM25" s="88">
        <v>22706</v>
      </c>
      <c r="AN25" s="88">
        <v>22630</v>
      </c>
      <c r="AO25" s="88">
        <v>22489</v>
      </c>
      <c r="AP25" s="88">
        <v>22355</v>
      </c>
      <c r="AQ25" s="88">
        <v>22207</v>
      </c>
      <c r="AR25" s="88">
        <v>22024</v>
      </c>
      <c r="AS25" s="88">
        <v>21866</v>
      </c>
      <c r="AT25" s="88">
        <v>21714</v>
      </c>
      <c r="AU25" s="88">
        <v>21575</v>
      </c>
      <c r="AV25" s="88">
        <v>21481</v>
      </c>
      <c r="AW25" s="88">
        <v>21454</v>
      </c>
      <c r="AX25" s="88">
        <v>21465</v>
      </c>
      <c r="AY25" s="88">
        <v>21490</v>
      </c>
      <c r="AZ25" s="88">
        <v>21508</v>
      </c>
      <c r="BA25" s="88">
        <v>21520</v>
      </c>
      <c r="BB25" s="88">
        <v>21527</v>
      </c>
      <c r="BC25" s="88">
        <v>21540</v>
      </c>
      <c r="BD25" s="88">
        <v>21587</v>
      </c>
      <c r="BE25" s="88">
        <v>21636</v>
      </c>
      <c r="BF25" s="88">
        <v>21687</v>
      </c>
      <c r="BG25" s="88">
        <v>21739</v>
      </c>
      <c r="BH25" s="88">
        <v>21805</v>
      </c>
      <c r="BI25" s="88">
        <v>21882</v>
      </c>
      <c r="BJ25" s="88">
        <v>21973</v>
      </c>
      <c r="BK25" s="88">
        <v>22024</v>
      </c>
      <c r="BL25" s="88">
        <v>22051</v>
      </c>
      <c r="BM25" s="88">
        <v>22055</v>
      </c>
      <c r="BN25" s="88">
        <v>22042</v>
      </c>
      <c r="BO25" s="88">
        <v>22021</v>
      </c>
      <c r="BP25" s="88">
        <v>22039</v>
      </c>
      <c r="BQ25" s="88">
        <v>22078</v>
      </c>
      <c r="BR25" s="88">
        <v>22112</v>
      </c>
      <c r="BS25" s="88">
        <v>22135</v>
      </c>
      <c r="BT25" s="88">
        <v>22147</v>
      </c>
      <c r="BU25" s="88">
        <v>22147</v>
      </c>
      <c r="BV25" s="88">
        <v>22148</v>
      </c>
      <c r="BW25" s="88">
        <v>22134</v>
      </c>
      <c r="BX25" s="88">
        <v>22129</v>
      </c>
      <c r="BY25" s="88">
        <v>22116</v>
      </c>
      <c r="BZ25" s="88">
        <v>22104</v>
      </c>
      <c r="CA25" s="88">
        <v>22097</v>
      </c>
      <c r="CB25" s="88">
        <v>22087</v>
      </c>
      <c r="CC25" s="88">
        <v>22084</v>
      </c>
      <c r="CD25" s="88">
        <v>22083</v>
      </c>
      <c r="CE25" s="88">
        <v>22088</v>
      </c>
      <c r="CF25" s="88">
        <v>22093</v>
      </c>
      <c r="CG25" s="88">
        <v>22102</v>
      </c>
    </row>
    <row r="26" spans="1:85" x14ac:dyDescent="0.25">
      <c r="C26" s="14"/>
      <c r="D26" s="14"/>
      <c r="E26" s="14"/>
      <c r="F26" s="14"/>
      <c r="G26" s="14"/>
      <c r="H26" s="14"/>
      <c r="I26" s="14"/>
      <c r="J26" s="14"/>
      <c r="K26" s="14"/>
      <c r="L26" s="14"/>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row>
    <row r="27" spans="1:85" x14ac:dyDescent="0.25">
      <c r="A27" s="8">
        <f>A15+1</f>
        <v>3</v>
      </c>
      <c r="B27" s="91" t="s">
        <v>40</v>
      </c>
      <c r="C27" s="14"/>
      <c r="D27" s="14"/>
      <c r="E27" s="14"/>
      <c r="F27" s="14"/>
      <c r="G27" s="14"/>
      <c r="H27" s="14"/>
      <c r="I27" s="14"/>
      <c r="J27" s="14"/>
      <c r="K27" s="14"/>
      <c r="L27" s="14"/>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row>
    <row r="28" spans="1:85" x14ac:dyDescent="0.25">
      <c r="A28" s="8">
        <v>15</v>
      </c>
      <c r="B28" s="13">
        <v>19</v>
      </c>
      <c r="C28" s="88">
        <v>27433</v>
      </c>
      <c r="D28" s="88">
        <v>26915</v>
      </c>
      <c r="E28" s="88">
        <v>26591</v>
      </c>
      <c r="F28" s="88">
        <v>26447</v>
      </c>
      <c r="G28" s="88">
        <v>26401</v>
      </c>
      <c r="H28" s="88">
        <v>26300</v>
      </c>
      <c r="I28" s="88">
        <v>26127</v>
      </c>
      <c r="J28" s="88">
        <v>25956</v>
      </c>
      <c r="K28" s="88">
        <v>25789</v>
      </c>
      <c r="L28" s="88">
        <v>25632</v>
      </c>
      <c r="M28" s="88">
        <v>25541</v>
      </c>
      <c r="N28" s="88">
        <v>25518</v>
      </c>
      <c r="O28" s="88">
        <v>25505</v>
      </c>
      <c r="P28" s="88">
        <v>25525</v>
      </c>
      <c r="Q28" s="88">
        <v>25674</v>
      </c>
      <c r="R28" s="88">
        <v>25675</v>
      </c>
      <c r="S28" s="88">
        <v>25529</v>
      </c>
      <c r="T28" s="88">
        <v>25371</v>
      </c>
      <c r="U28" s="88">
        <v>25160</v>
      </c>
      <c r="V28" s="88">
        <v>24903</v>
      </c>
      <c r="W28" s="88">
        <v>24768</v>
      </c>
      <c r="X28" s="88">
        <v>24730</v>
      </c>
      <c r="Y28" s="88">
        <v>24675</v>
      </c>
      <c r="Z28" s="88">
        <v>24592</v>
      </c>
      <c r="AA28" s="88">
        <v>24481</v>
      </c>
      <c r="AB28" s="88">
        <v>24357</v>
      </c>
      <c r="AC28" s="88">
        <v>24222</v>
      </c>
      <c r="AD28" s="88">
        <v>24080</v>
      </c>
      <c r="AE28" s="88">
        <v>23942</v>
      </c>
      <c r="AF28" s="88">
        <v>23807</v>
      </c>
      <c r="AG28" s="88">
        <v>23679</v>
      </c>
      <c r="AH28" s="88">
        <v>23563</v>
      </c>
      <c r="AI28" s="88">
        <v>23467</v>
      </c>
      <c r="AJ28" s="88">
        <v>23376</v>
      </c>
      <c r="AK28" s="88">
        <v>23307</v>
      </c>
      <c r="AL28" s="88">
        <v>23249</v>
      </c>
      <c r="AM28" s="88">
        <v>23209</v>
      </c>
      <c r="AN28" s="88">
        <v>23179</v>
      </c>
      <c r="AO28" s="88">
        <v>23163</v>
      </c>
      <c r="AP28" s="88">
        <v>23160</v>
      </c>
      <c r="AQ28" s="88">
        <v>23164</v>
      </c>
      <c r="AR28" s="88">
        <v>23179</v>
      </c>
      <c r="AS28" s="88">
        <v>23200</v>
      </c>
      <c r="AT28" s="88">
        <v>23224</v>
      </c>
      <c r="AU28" s="88">
        <v>23251</v>
      </c>
      <c r="AV28" s="88">
        <v>23277</v>
      </c>
      <c r="AW28" s="88">
        <v>23302</v>
      </c>
      <c r="AX28" s="88">
        <v>23329</v>
      </c>
      <c r="AY28" s="88">
        <v>23348</v>
      </c>
      <c r="AZ28" s="88">
        <v>23363</v>
      </c>
      <c r="BA28" s="88">
        <v>23377</v>
      </c>
      <c r="BB28" s="88">
        <v>23385</v>
      </c>
      <c r="BC28" s="88">
        <v>23390</v>
      </c>
      <c r="BD28" s="88">
        <v>23388</v>
      </c>
      <c r="BE28" s="88">
        <v>23386</v>
      </c>
      <c r="BF28" s="88">
        <v>23378</v>
      </c>
      <c r="BG28" s="88">
        <v>23369</v>
      </c>
      <c r="BH28" s="88">
        <v>23358</v>
      </c>
      <c r="BI28" s="88">
        <v>23340</v>
      </c>
      <c r="BJ28" s="88">
        <v>23323</v>
      </c>
      <c r="BK28" s="88">
        <v>23306</v>
      </c>
      <c r="BL28" s="88">
        <v>23288</v>
      </c>
      <c r="BM28" s="88">
        <v>23271</v>
      </c>
      <c r="BN28" s="88">
        <v>23257</v>
      </c>
      <c r="BO28" s="88">
        <v>23242</v>
      </c>
      <c r="BP28" s="88">
        <v>23229</v>
      </c>
      <c r="BQ28" s="88">
        <v>23222</v>
      </c>
      <c r="BR28" s="88">
        <v>23214</v>
      </c>
      <c r="BS28" s="88">
        <v>23214</v>
      </c>
      <c r="BT28" s="88">
        <v>23219</v>
      </c>
      <c r="BU28" s="88">
        <v>23218</v>
      </c>
      <c r="BV28" s="88">
        <v>23230</v>
      </c>
      <c r="BW28" s="88">
        <v>23237</v>
      </c>
      <c r="BX28" s="88">
        <v>23253</v>
      </c>
      <c r="BY28" s="88">
        <v>23267</v>
      </c>
      <c r="BZ28" s="88">
        <v>23286</v>
      </c>
      <c r="CA28" s="88">
        <v>23305</v>
      </c>
      <c r="CB28" s="88">
        <v>23326</v>
      </c>
      <c r="CC28" s="88">
        <v>23344</v>
      </c>
      <c r="CD28" s="88">
        <v>23363</v>
      </c>
      <c r="CE28" s="88">
        <v>23382</v>
      </c>
      <c r="CF28" s="88">
        <v>23396</v>
      </c>
      <c r="CG28" s="88">
        <v>23409</v>
      </c>
    </row>
    <row r="29" spans="1:85" x14ac:dyDescent="0.25">
      <c r="A29" s="8">
        <v>20</v>
      </c>
      <c r="B29" s="13">
        <v>24</v>
      </c>
      <c r="C29" s="88">
        <v>28828</v>
      </c>
      <c r="D29" s="88">
        <v>28202</v>
      </c>
      <c r="E29" s="88">
        <v>27506</v>
      </c>
      <c r="F29" s="88">
        <v>26759</v>
      </c>
      <c r="G29" s="88">
        <v>26032</v>
      </c>
      <c r="H29" s="88">
        <v>25496</v>
      </c>
      <c r="I29" s="88">
        <v>25154</v>
      </c>
      <c r="J29" s="88">
        <v>24919</v>
      </c>
      <c r="K29" s="88">
        <v>24815</v>
      </c>
      <c r="L29" s="88">
        <v>24767</v>
      </c>
      <c r="M29" s="88">
        <v>24680</v>
      </c>
      <c r="N29" s="88">
        <v>24549</v>
      </c>
      <c r="O29" s="88">
        <v>24425</v>
      </c>
      <c r="P29" s="88">
        <v>24322</v>
      </c>
      <c r="Q29" s="88">
        <v>24224</v>
      </c>
      <c r="R29" s="88">
        <v>24170</v>
      </c>
      <c r="S29" s="88">
        <v>24172</v>
      </c>
      <c r="T29" s="88">
        <v>24183</v>
      </c>
      <c r="U29" s="88">
        <v>24226</v>
      </c>
      <c r="V29" s="88">
        <v>24363</v>
      </c>
      <c r="W29" s="88">
        <v>24382</v>
      </c>
      <c r="X29" s="88">
        <v>24276</v>
      </c>
      <c r="Y29" s="88">
        <v>24163</v>
      </c>
      <c r="Z29" s="88">
        <v>24016</v>
      </c>
      <c r="AA29" s="88">
        <v>23826</v>
      </c>
      <c r="AB29" s="88">
        <v>23731</v>
      </c>
      <c r="AC29" s="88">
        <v>23714</v>
      </c>
      <c r="AD29" s="88">
        <v>23677</v>
      </c>
      <c r="AE29" s="88">
        <v>23623</v>
      </c>
      <c r="AF29" s="88">
        <v>23546</v>
      </c>
      <c r="AG29" s="88">
        <v>23455</v>
      </c>
      <c r="AH29" s="88">
        <v>23354</v>
      </c>
      <c r="AI29" s="88">
        <v>23252</v>
      </c>
      <c r="AJ29" s="88">
        <v>23148</v>
      </c>
      <c r="AK29" s="88">
        <v>23043</v>
      </c>
      <c r="AL29" s="88">
        <v>22948</v>
      </c>
      <c r="AM29" s="88">
        <v>22862</v>
      </c>
      <c r="AN29" s="88">
        <v>22791</v>
      </c>
      <c r="AO29" s="88">
        <v>22723</v>
      </c>
      <c r="AP29" s="88">
        <v>22671</v>
      </c>
      <c r="AQ29" s="88">
        <v>22631</v>
      </c>
      <c r="AR29" s="88">
        <v>22603</v>
      </c>
      <c r="AS29" s="88">
        <v>22586</v>
      </c>
      <c r="AT29" s="88">
        <v>22578</v>
      </c>
      <c r="AU29" s="88">
        <v>22579</v>
      </c>
      <c r="AV29" s="88">
        <v>22587</v>
      </c>
      <c r="AW29" s="88">
        <v>22605</v>
      </c>
      <c r="AX29" s="88">
        <v>22623</v>
      </c>
      <c r="AY29" s="88">
        <v>22646</v>
      </c>
      <c r="AZ29" s="88">
        <v>22678</v>
      </c>
      <c r="BA29" s="88">
        <v>22698</v>
      </c>
      <c r="BB29" s="88">
        <v>22723</v>
      </c>
      <c r="BC29" s="88">
        <v>22752</v>
      </c>
      <c r="BD29" s="88">
        <v>22768</v>
      </c>
      <c r="BE29" s="88">
        <v>22786</v>
      </c>
      <c r="BF29" s="88">
        <v>22799</v>
      </c>
      <c r="BG29" s="88">
        <v>22809</v>
      </c>
      <c r="BH29" s="88">
        <v>22818</v>
      </c>
      <c r="BI29" s="88">
        <v>22818</v>
      </c>
      <c r="BJ29" s="88">
        <v>22821</v>
      </c>
      <c r="BK29" s="88">
        <v>22815</v>
      </c>
      <c r="BL29" s="88">
        <v>22813</v>
      </c>
      <c r="BM29" s="88">
        <v>22802</v>
      </c>
      <c r="BN29" s="88">
        <v>22794</v>
      </c>
      <c r="BO29" s="88">
        <v>22783</v>
      </c>
      <c r="BP29" s="88">
        <v>22771</v>
      </c>
      <c r="BQ29" s="88">
        <v>22758</v>
      </c>
      <c r="BR29" s="88">
        <v>22749</v>
      </c>
      <c r="BS29" s="88">
        <v>22735</v>
      </c>
      <c r="BT29" s="88">
        <v>22728</v>
      </c>
      <c r="BU29" s="88">
        <v>22717</v>
      </c>
      <c r="BV29" s="88">
        <v>22713</v>
      </c>
      <c r="BW29" s="88">
        <v>22711</v>
      </c>
      <c r="BX29" s="88">
        <v>22710</v>
      </c>
      <c r="BY29" s="88">
        <v>22709</v>
      </c>
      <c r="BZ29" s="88">
        <v>22716</v>
      </c>
      <c r="CA29" s="88">
        <v>22723</v>
      </c>
      <c r="CB29" s="88">
        <v>22735</v>
      </c>
      <c r="CC29" s="88">
        <v>22744</v>
      </c>
      <c r="CD29" s="88">
        <v>22759</v>
      </c>
      <c r="CE29" s="88">
        <v>22774</v>
      </c>
      <c r="CF29" s="88">
        <v>22791</v>
      </c>
      <c r="CG29" s="88">
        <v>22809</v>
      </c>
    </row>
    <row r="30" spans="1:85" x14ac:dyDescent="0.25">
      <c r="A30" s="8">
        <v>25</v>
      </c>
      <c r="B30" s="13">
        <v>29</v>
      </c>
      <c r="C30" s="88">
        <v>32330</v>
      </c>
      <c r="D30" s="88">
        <v>32064</v>
      </c>
      <c r="E30" s="88">
        <v>31514</v>
      </c>
      <c r="F30" s="88">
        <v>30889</v>
      </c>
      <c r="G30" s="88">
        <v>30244</v>
      </c>
      <c r="H30" s="88">
        <v>29655</v>
      </c>
      <c r="I30" s="88">
        <v>29086</v>
      </c>
      <c r="J30" s="88">
        <v>28493</v>
      </c>
      <c r="K30" s="88">
        <v>27856</v>
      </c>
      <c r="L30" s="88">
        <v>27252</v>
      </c>
      <c r="M30" s="88">
        <v>26806</v>
      </c>
      <c r="N30" s="88">
        <v>26522</v>
      </c>
      <c r="O30" s="88">
        <v>26342</v>
      </c>
      <c r="P30" s="88">
        <v>26262</v>
      </c>
      <c r="Q30" s="88">
        <v>26229</v>
      </c>
      <c r="R30" s="88">
        <v>26160</v>
      </c>
      <c r="S30" s="88">
        <v>26063</v>
      </c>
      <c r="T30" s="88">
        <v>25978</v>
      </c>
      <c r="U30" s="88">
        <v>25909</v>
      </c>
      <c r="V30" s="88">
        <v>25849</v>
      </c>
      <c r="W30" s="88">
        <v>25824</v>
      </c>
      <c r="X30" s="88">
        <v>25842</v>
      </c>
      <c r="Y30" s="88">
        <v>25872</v>
      </c>
      <c r="Z30" s="88">
        <v>25933</v>
      </c>
      <c r="AA30" s="88">
        <v>26068</v>
      </c>
      <c r="AB30" s="88">
        <v>26103</v>
      </c>
      <c r="AC30" s="88">
        <v>26038</v>
      </c>
      <c r="AD30" s="88">
        <v>25958</v>
      </c>
      <c r="AE30" s="88">
        <v>25838</v>
      </c>
      <c r="AF30" s="88">
        <v>25688</v>
      </c>
      <c r="AG30" s="88">
        <v>25618</v>
      </c>
      <c r="AH30" s="88">
        <v>25614</v>
      </c>
      <c r="AI30" s="88">
        <v>25594</v>
      </c>
      <c r="AJ30" s="88">
        <v>25561</v>
      </c>
      <c r="AK30" s="88">
        <v>25502</v>
      </c>
      <c r="AL30" s="88">
        <v>25434</v>
      </c>
      <c r="AM30" s="88">
        <v>25356</v>
      </c>
      <c r="AN30" s="88">
        <v>25269</v>
      </c>
      <c r="AO30" s="88">
        <v>25187</v>
      </c>
      <c r="AP30" s="88">
        <v>25107</v>
      </c>
      <c r="AQ30" s="88">
        <v>25031</v>
      </c>
      <c r="AR30" s="88">
        <v>24962</v>
      </c>
      <c r="AS30" s="88">
        <v>24900</v>
      </c>
      <c r="AT30" s="88">
        <v>24851</v>
      </c>
      <c r="AU30" s="88">
        <v>24809</v>
      </c>
      <c r="AV30" s="88">
        <v>24780</v>
      </c>
      <c r="AW30" s="88">
        <v>24758</v>
      </c>
      <c r="AX30" s="88">
        <v>24751</v>
      </c>
      <c r="AY30" s="88">
        <v>24745</v>
      </c>
      <c r="AZ30" s="88">
        <v>24750</v>
      </c>
      <c r="BA30" s="88">
        <v>24763</v>
      </c>
      <c r="BB30" s="88">
        <v>24782</v>
      </c>
      <c r="BC30" s="88">
        <v>24803</v>
      </c>
      <c r="BD30" s="88">
        <v>24828</v>
      </c>
      <c r="BE30" s="88">
        <v>24854</v>
      </c>
      <c r="BF30" s="88">
        <v>24882</v>
      </c>
      <c r="BG30" s="88">
        <v>24907</v>
      </c>
      <c r="BH30" s="88">
        <v>24933</v>
      </c>
      <c r="BI30" s="88">
        <v>24954</v>
      </c>
      <c r="BJ30" s="88">
        <v>24974</v>
      </c>
      <c r="BK30" s="88">
        <v>24990</v>
      </c>
      <c r="BL30" s="88">
        <v>25003</v>
      </c>
      <c r="BM30" s="88">
        <v>25011</v>
      </c>
      <c r="BN30" s="88">
        <v>25016</v>
      </c>
      <c r="BO30" s="88">
        <v>25019</v>
      </c>
      <c r="BP30" s="88">
        <v>25022</v>
      </c>
      <c r="BQ30" s="88">
        <v>25018</v>
      </c>
      <c r="BR30" s="88">
        <v>25015</v>
      </c>
      <c r="BS30" s="88">
        <v>25004</v>
      </c>
      <c r="BT30" s="88">
        <v>25001</v>
      </c>
      <c r="BU30" s="88">
        <v>24988</v>
      </c>
      <c r="BV30" s="88">
        <v>24982</v>
      </c>
      <c r="BW30" s="88">
        <v>24975</v>
      </c>
      <c r="BX30" s="88">
        <v>24967</v>
      </c>
      <c r="BY30" s="88">
        <v>24959</v>
      </c>
      <c r="BZ30" s="88">
        <v>24952</v>
      </c>
      <c r="CA30" s="88">
        <v>24948</v>
      </c>
      <c r="CB30" s="88">
        <v>24948</v>
      </c>
      <c r="CC30" s="88">
        <v>24947</v>
      </c>
      <c r="CD30" s="88">
        <v>24952</v>
      </c>
      <c r="CE30" s="88">
        <v>24956</v>
      </c>
      <c r="CF30" s="88">
        <v>24963</v>
      </c>
      <c r="CG30" s="88">
        <v>24975</v>
      </c>
    </row>
    <row r="31" spans="1:85" x14ac:dyDescent="0.25">
      <c r="A31" s="8">
        <v>30</v>
      </c>
      <c r="B31" s="13">
        <v>34</v>
      </c>
      <c r="C31" s="88">
        <v>33700</v>
      </c>
      <c r="D31" s="88">
        <v>33426</v>
      </c>
      <c r="E31" s="88">
        <v>33283</v>
      </c>
      <c r="F31" s="88">
        <v>33190</v>
      </c>
      <c r="G31" s="88">
        <v>33229</v>
      </c>
      <c r="H31" s="88">
        <v>33187</v>
      </c>
      <c r="I31" s="88">
        <v>32873</v>
      </c>
      <c r="J31" s="88">
        <v>32383</v>
      </c>
      <c r="K31" s="88">
        <v>31824</v>
      </c>
      <c r="L31" s="88">
        <v>31247</v>
      </c>
      <c r="M31" s="88">
        <v>30715</v>
      </c>
      <c r="N31" s="88">
        <v>30197</v>
      </c>
      <c r="O31" s="88">
        <v>29673</v>
      </c>
      <c r="P31" s="88">
        <v>29120</v>
      </c>
      <c r="Q31" s="88">
        <v>28593</v>
      </c>
      <c r="R31" s="88">
        <v>28210</v>
      </c>
      <c r="S31" s="88">
        <v>27973</v>
      </c>
      <c r="T31" s="88">
        <v>27819</v>
      </c>
      <c r="U31" s="88">
        <v>27755</v>
      </c>
      <c r="V31" s="88">
        <v>27725</v>
      </c>
      <c r="W31" s="88">
        <v>27675</v>
      </c>
      <c r="X31" s="88">
        <v>27597</v>
      </c>
      <c r="Y31" s="88">
        <v>27529</v>
      </c>
      <c r="Z31" s="88">
        <v>27479</v>
      </c>
      <c r="AA31" s="88">
        <v>27438</v>
      </c>
      <c r="AB31" s="88">
        <v>27430</v>
      </c>
      <c r="AC31" s="88">
        <v>27455</v>
      </c>
      <c r="AD31" s="88">
        <v>27494</v>
      </c>
      <c r="AE31" s="88">
        <v>27562</v>
      </c>
      <c r="AF31" s="88">
        <v>27695</v>
      </c>
      <c r="AG31" s="88">
        <v>27735</v>
      </c>
      <c r="AH31" s="88">
        <v>27690</v>
      </c>
      <c r="AI31" s="88">
        <v>27625</v>
      </c>
      <c r="AJ31" s="88">
        <v>27526</v>
      </c>
      <c r="AK31" s="88">
        <v>27397</v>
      </c>
      <c r="AL31" s="88">
        <v>27343</v>
      </c>
      <c r="AM31" s="88">
        <v>27345</v>
      </c>
      <c r="AN31" s="88">
        <v>27334</v>
      </c>
      <c r="AO31" s="88">
        <v>27308</v>
      </c>
      <c r="AP31" s="88">
        <v>27264</v>
      </c>
      <c r="AQ31" s="88">
        <v>27208</v>
      </c>
      <c r="AR31" s="88">
        <v>27141</v>
      </c>
      <c r="AS31" s="88">
        <v>27068</v>
      </c>
      <c r="AT31" s="88">
        <v>26999</v>
      </c>
      <c r="AU31" s="88">
        <v>26931</v>
      </c>
      <c r="AV31" s="88">
        <v>26862</v>
      </c>
      <c r="AW31" s="88">
        <v>26805</v>
      </c>
      <c r="AX31" s="88">
        <v>26755</v>
      </c>
      <c r="AY31" s="88">
        <v>26713</v>
      </c>
      <c r="AZ31" s="88">
        <v>26676</v>
      </c>
      <c r="BA31" s="88">
        <v>26654</v>
      </c>
      <c r="BB31" s="88">
        <v>26637</v>
      </c>
      <c r="BC31" s="88">
        <v>26630</v>
      </c>
      <c r="BD31" s="88">
        <v>26631</v>
      </c>
      <c r="BE31" s="88">
        <v>26637</v>
      </c>
      <c r="BF31" s="88">
        <v>26651</v>
      </c>
      <c r="BG31" s="88">
        <v>26670</v>
      </c>
      <c r="BH31" s="88">
        <v>26694</v>
      </c>
      <c r="BI31" s="88">
        <v>26720</v>
      </c>
      <c r="BJ31" s="88">
        <v>26746</v>
      </c>
      <c r="BK31" s="88">
        <v>26771</v>
      </c>
      <c r="BL31" s="88">
        <v>26798</v>
      </c>
      <c r="BM31" s="88">
        <v>26824</v>
      </c>
      <c r="BN31" s="88">
        <v>26845</v>
      </c>
      <c r="BO31" s="88">
        <v>26863</v>
      </c>
      <c r="BP31" s="88">
        <v>26882</v>
      </c>
      <c r="BQ31" s="88">
        <v>26896</v>
      </c>
      <c r="BR31" s="88">
        <v>26906</v>
      </c>
      <c r="BS31" s="88">
        <v>26912</v>
      </c>
      <c r="BT31" s="88">
        <v>26918</v>
      </c>
      <c r="BU31" s="88">
        <v>26918</v>
      </c>
      <c r="BV31" s="88">
        <v>26918</v>
      </c>
      <c r="BW31" s="88">
        <v>26913</v>
      </c>
      <c r="BX31" s="88">
        <v>26911</v>
      </c>
      <c r="BY31" s="88">
        <v>26905</v>
      </c>
      <c r="BZ31" s="88">
        <v>26900</v>
      </c>
      <c r="CA31" s="88">
        <v>26889</v>
      </c>
      <c r="CB31" s="88">
        <v>26882</v>
      </c>
      <c r="CC31" s="88">
        <v>26879</v>
      </c>
      <c r="CD31" s="88">
        <v>26869</v>
      </c>
      <c r="CE31" s="88">
        <v>26867</v>
      </c>
      <c r="CF31" s="88">
        <v>26865</v>
      </c>
      <c r="CG31" s="88">
        <v>26862</v>
      </c>
    </row>
    <row r="32" spans="1:85" x14ac:dyDescent="0.25">
      <c r="A32" s="8">
        <v>35</v>
      </c>
      <c r="B32" s="13">
        <v>39</v>
      </c>
      <c r="C32" s="88">
        <v>34370</v>
      </c>
      <c r="D32" s="88">
        <v>34816</v>
      </c>
      <c r="E32" s="88">
        <v>35019</v>
      </c>
      <c r="F32" s="88">
        <v>34961</v>
      </c>
      <c r="G32" s="88">
        <v>34628</v>
      </c>
      <c r="H32" s="88">
        <v>34185</v>
      </c>
      <c r="I32" s="88">
        <v>33945</v>
      </c>
      <c r="J32" s="88">
        <v>33814</v>
      </c>
      <c r="K32" s="88">
        <v>33731</v>
      </c>
      <c r="L32" s="88">
        <v>33765</v>
      </c>
      <c r="M32" s="88">
        <v>33732</v>
      </c>
      <c r="N32" s="88">
        <v>33451</v>
      </c>
      <c r="O32" s="88">
        <v>33012</v>
      </c>
      <c r="P32" s="88">
        <v>32504</v>
      </c>
      <c r="Q32" s="88">
        <v>31982</v>
      </c>
      <c r="R32" s="88">
        <v>31497</v>
      </c>
      <c r="S32" s="88">
        <v>31028</v>
      </c>
      <c r="T32" s="88">
        <v>30552</v>
      </c>
      <c r="U32" s="88">
        <v>30049</v>
      </c>
      <c r="V32" s="88">
        <v>29571</v>
      </c>
      <c r="W32" s="88">
        <v>29228</v>
      </c>
      <c r="X32" s="88">
        <v>29017</v>
      </c>
      <c r="Y32" s="88">
        <v>28882</v>
      </c>
      <c r="Z32" s="88">
        <v>28831</v>
      </c>
      <c r="AA32" s="88">
        <v>28800</v>
      </c>
      <c r="AB32" s="88">
        <v>28754</v>
      </c>
      <c r="AC32" s="88">
        <v>28692</v>
      </c>
      <c r="AD32" s="88">
        <v>28633</v>
      </c>
      <c r="AE32" s="88">
        <v>28592</v>
      </c>
      <c r="AF32" s="88">
        <v>28562</v>
      </c>
      <c r="AG32" s="88">
        <v>28563</v>
      </c>
      <c r="AH32" s="88">
        <v>28592</v>
      </c>
      <c r="AI32" s="88">
        <v>28633</v>
      </c>
      <c r="AJ32" s="88">
        <v>28707</v>
      </c>
      <c r="AK32" s="88">
        <v>28831</v>
      </c>
      <c r="AL32" s="88">
        <v>28880</v>
      </c>
      <c r="AM32" s="88">
        <v>28843</v>
      </c>
      <c r="AN32" s="88">
        <v>28791</v>
      </c>
      <c r="AO32" s="88">
        <v>28703</v>
      </c>
      <c r="AP32" s="88">
        <v>28589</v>
      </c>
      <c r="AQ32" s="88">
        <v>28540</v>
      </c>
      <c r="AR32" s="88">
        <v>28550</v>
      </c>
      <c r="AS32" s="88">
        <v>28543</v>
      </c>
      <c r="AT32" s="88">
        <v>28522</v>
      </c>
      <c r="AU32" s="88">
        <v>28484</v>
      </c>
      <c r="AV32" s="88">
        <v>28435</v>
      </c>
      <c r="AW32" s="88">
        <v>28376</v>
      </c>
      <c r="AX32" s="88">
        <v>28314</v>
      </c>
      <c r="AY32" s="88">
        <v>28251</v>
      </c>
      <c r="AZ32" s="88">
        <v>28191</v>
      </c>
      <c r="BA32" s="88">
        <v>28130</v>
      </c>
      <c r="BB32" s="88">
        <v>28081</v>
      </c>
      <c r="BC32" s="88">
        <v>28032</v>
      </c>
      <c r="BD32" s="88">
        <v>27996</v>
      </c>
      <c r="BE32" s="88">
        <v>27967</v>
      </c>
      <c r="BF32" s="88">
        <v>27945</v>
      </c>
      <c r="BG32" s="88">
        <v>27932</v>
      </c>
      <c r="BH32" s="88">
        <v>27926</v>
      </c>
      <c r="BI32" s="88">
        <v>27930</v>
      </c>
      <c r="BJ32" s="88">
        <v>27938</v>
      </c>
      <c r="BK32" s="88">
        <v>27952</v>
      </c>
      <c r="BL32" s="88">
        <v>27972</v>
      </c>
      <c r="BM32" s="88">
        <v>27994</v>
      </c>
      <c r="BN32" s="88">
        <v>28017</v>
      </c>
      <c r="BO32" s="88">
        <v>28047</v>
      </c>
      <c r="BP32" s="88">
        <v>28073</v>
      </c>
      <c r="BQ32" s="88">
        <v>28097</v>
      </c>
      <c r="BR32" s="88">
        <v>28121</v>
      </c>
      <c r="BS32" s="88">
        <v>28144</v>
      </c>
      <c r="BT32" s="88">
        <v>28164</v>
      </c>
      <c r="BU32" s="88">
        <v>28180</v>
      </c>
      <c r="BV32" s="88">
        <v>28194</v>
      </c>
      <c r="BW32" s="88">
        <v>28203</v>
      </c>
      <c r="BX32" s="88">
        <v>28212</v>
      </c>
      <c r="BY32" s="88">
        <v>28214</v>
      </c>
      <c r="BZ32" s="88">
        <v>28219</v>
      </c>
      <c r="CA32" s="88">
        <v>28219</v>
      </c>
      <c r="CB32" s="88">
        <v>28217</v>
      </c>
      <c r="CC32" s="88">
        <v>28211</v>
      </c>
      <c r="CD32" s="88">
        <v>28207</v>
      </c>
      <c r="CE32" s="88">
        <v>28202</v>
      </c>
      <c r="CF32" s="88">
        <v>28195</v>
      </c>
      <c r="CG32" s="88">
        <v>28193</v>
      </c>
    </row>
    <row r="33" spans="1:85" x14ac:dyDescent="0.25">
      <c r="A33" s="8">
        <v>40</v>
      </c>
      <c r="B33" s="13">
        <v>44</v>
      </c>
      <c r="C33" s="88">
        <v>33895</v>
      </c>
      <c r="D33" s="88">
        <v>33557</v>
      </c>
      <c r="E33" s="88">
        <v>33567</v>
      </c>
      <c r="F33" s="88">
        <v>33961</v>
      </c>
      <c r="G33" s="88">
        <v>34536</v>
      </c>
      <c r="H33" s="88">
        <v>35083</v>
      </c>
      <c r="I33" s="88">
        <v>35508</v>
      </c>
      <c r="J33" s="88">
        <v>35703</v>
      </c>
      <c r="K33" s="88">
        <v>35644</v>
      </c>
      <c r="L33" s="88">
        <v>35333</v>
      </c>
      <c r="M33" s="88">
        <v>34934</v>
      </c>
      <c r="N33" s="88">
        <v>34718</v>
      </c>
      <c r="O33" s="88">
        <v>34606</v>
      </c>
      <c r="P33" s="88">
        <v>34534</v>
      </c>
      <c r="Q33" s="88">
        <v>34576</v>
      </c>
      <c r="R33" s="88">
        <v>34553</v>
      </c>
      <c r="S33" s="88">
        <v>34304</v>
      </c>
      <c r="T33" s="88">
        <v>33892</v>
      </c>
      <c r="U33" s="88">
        <v>33422</v>
      </c>
      <c r="V33" s="88">
        <v>32934</v>
      </c>
      <c r="W33" s="88">
        <v>32478</v>
      </c>
      <c r="X33" s="88">
        <v>32039</v>
      </c>
      <c r="Y33" s="88">
        <v>31590</v>
      </c>
      <c r="Z33" s="88">
        <v>31119</v>
      </c>
      <c r="AA33" s="88">
        <v>30672</v>
      </c>
      <c r="AB33" s="88">
        <v>30352</v>
      </c>
      <c r="AC33" s="88">
        <v>30156</v>
      </c>
      <c r="AD33" s="88">
        <v>30032</v>
      </c>
      <c r="AE33" s="88">
        <v>29986</v>
      </c>
      <c r="AF33" s="88">
        <v>29962</v>
      </c>
      <c r="AG33" s="88">
        <v>29921</v>
      </c>
      <c r="AH33" s="88">
        <v>29864</v>
      </c>
      <c r="AI33" s="88">
        <v>29816</v>
      </c>
      <c r="AJ33" s="88">
        <v>29777</v>
      </c>
      <c r="AK33" s="88">
        <v>29754</v>
      </c>
      <c r="AL33" s="88">
        <v>29760</v>
      </c>
      <c r="AM33" s="88">
        <v>29793</v>
      </c>
      <c r="AN33" s="88">
        <v>29838</v>
      </c>
      <c r="AO33" s="88">
        <v>29911</v>
      </c>
      <c r="AP33" s="88">
        <v>30034</v>
      </c>
      <c r="AQ33" s="88">
        <v>30083</v>
      </c>
      <c r="AR33" s="88">
        <v>30057</v>
      </c>
      <c r="AS33" s="88">
        <v>30008</v>
      </c>
      <c r="AT33" s="88">
        <v>29930</v>
      </c>
      <c r="AU33" s="88">
        <v>29824</v>
      </c>
      <c r="AV33" s="88">
        <v>29779</v>
      </c>
      <c r="AW33" s="88">
        <v>29791</v>
      </c>
      <c r="AX33" s="88">
        <v>29788</v>
      </c>
      <c r="AY33" s="88">
        <v>29772</v>
      </c>
      <c r="AZ33" s="88">
        <v>29739</v>
      </c>
      <c r="BA33" s="88">
        <v>29694</v>
      </c>
      <c r="BB33" s="88">
        <v>29642</v>
      </c>
      <c r="BC33" s="88">
        <v>29585</v>
      </c>
      <c r="BD33" s="88">
        <v>29526</v>
      </c>
      <c r="BE33" s="88">
        <v>29472</v>
      </c>
      <c r="BF33" s="88">
        <v>29416</v>
      </c>
      <c r="BG33" s="88">
        <v>29367</v>
      </c>
      <c r="BH33" s="88">
        <v>29325</v>
      </c>
      <c r="BI33" s="88">
        <v>29292</v>
      </c>
      <c r="BJ33" s="88">
        <v>29261</v>
      </c>
      <c r="BK33" s="88">
        <v>29248</v>
      </c>
      <c r="BL33" s="88">
        <v>29235</v>
      </c>
      <c r="BM33" s="88">
        <v>29231</v>
      </c>
      <c r="BN33" s="88">
        <v>29234</v>
      </c>
      <c r="BO33" s="88">
        <v>29243</v>
      </c>
      <c r="BP33" s="88">
        <v>29259</v>
      </c>
      <c r="BQ33" s="88">
        <v>29278</v>
      </c>
      <c r="BR33" s="88">
        <v>29299</v>
      </c>
      <c r="BS33" s="88">
        <v>29326</v>
      </c>
      <c r="BT33" s="88">
        <v>29349</v>
      </c>
      <c r="BU33" s="88">
        <v>29378</v>
      </c>
      <c r="BV33" s="88">
        <v>29401</v>
      </c>
      <c r="BW33" s="88">
        <v>29423</v>
      </c>
      <c r="BX33" s="88">
        <v>29447</v>
      </c>
      <c r="BY33" s="88">
        <v>29466</v>
      </c>
      <c r="BZ33" s="88">
        <v>29485</v>
      </c>
      <c r="CA33" s="88">
        <v>29493</v>
      </c>
      <c r="CB33" s="88">
        <v>29507</v>
      </c>
      <c r="CC33" s="88">
        <v>29514</v>
      </c>
      <c r="CD33" s="88">
        <v>29519</v>
      </c>
      <c r="CE33" s="88">
        <v>29523</v>
      </c>
      <c r="CF33" s="88">
        <v>29522</v>
      </c>
      <c r="CG33" s="88">
        <v>29519</v>
      </c>
    </row>
    <row r="34" spans="1:85" x14ac:dyDescent="0.25">
      <c r="A34" s="8">
        <v>45</v>
      </c>
      <c r="B34" s="13">
        <v>49</v>
      </c>
      <c r="C34" s="88">
        <v>41771</v>
      </c>
      <c r="D34" s="88">
        <v>39816</v>
      </c>
      <c r="E34" s="88">
        <v>38014</v>
      </c>
      <c r="F34" s="88">
        <v>36636</v>
      </c>
      <c r="G34" s="88">
        <v>35462</v>
      </c>
      <c r="H34" s="88">
        <v>34665</v>
      </c>
      <c r="I34" s="88">
        <v>34278</v>
      </c>
      <c r="J34" s="88">
        <v>34283</v>
      </c>
      <c r="K34" s="88">
        <v>34662</v>
      </c>
      <c r="L34" s="88">
        <v>35220</v>
      </c>
      <c r="M34" s="88">
        <v>35746</v>
      </c>
      <c r="N34" s="88">
        <v>36163</v>
      </c>
      <c r="O34" s="88">
        <v>36355</v>
      </c>
      <c r="P34" s="88">
        <v>36309</v>
      </c>
      <c r="Q34" s="88">
        <v>36019</v>
      </c>
      <c r="R34" s="88">
        <v>35656</v>
      </c>
      <c r="S34" s="88">
        <v>35467</v>
      </c>
      <c r="T34" s="88">
        <v>35367</v>
      </c>
      <c r="U34" s="88">
        <v>35308</v>
      </c>
      <c r="V34" s="88">
        <v>35358</v>
      </c>
      <c r="W34" s="88">
        <v>35346</v>
      </c>
      <c r="X34" s="88">
        <v>35109</v>
      </c>
      <c r="Y34" s="88">
        <v>34728</v>
      </c>
      <c r="Z34" s="88">
        <v>34282</v>
      </c>
      <c r="AA34" s="88">
        <v>33816</v>
      </c>
      <c r="AB34" s="88">
        <v>33383</v>
      </c>
      <c r="AC34" s="88">
        <v>32965</v>
      </c>
      <c r="AD34" s="88">
        <v>32539</v>
      </c>
      <c r="AE34" s="88">
        <v>32089</v>
      </c>
      <c r="AF34" s="88">
        <v>31667</v>
      </c>
      <c r="AG34" s="88">
        <v>31367</v>
      </c>
      <c r="AH34" s="88">
        <v>31176</v>
      </c>
      <c r="AI34" s="88">
        <v>31068</v>
      </c>
      <c r="AJ34" s="88">
        <v>31022</v>
      </c>
      <c r="AK34" s="88">
        <v>31003</v>
      </c>
      <c r="AL34" s="88">
        <v>30966</v>
      </c>
      <c r="AM34" s="88">
        <v>30918</v>
      </c>
      <c r="AN34" s="88">
        <v>30870</v>
      </c>
      <c r="AO34" s="88">
        <v>30839</v>
      </c>
      <c r="AP34" s="88">
        <v>30824</v>
      </c>
      <c r="AQ34" s="88">
        <v>30832</v>
      </c>
      <c r="AR34" s="88">
        <v>30866</v>
      </c>
      <c r="AS34" s="88">
        <v>30914</v>
      </c>
      <c r="AT34" s="88">
        <v>30990</v>
      </c>
      <c r="AU34" s="88">
        <v>31110</v>
      </c>
      <c r="AV34" s="88">
        <v>31165</v>
      </c>
      <c r="AW34" s="88">
        <v>31142</v>
      </c>
      <c r="AX34" s="88">
        <v>31101</v>
      </c>
      <c r="AY34" s="88">
        <v>31028</v>
      </c>
      <c r="AZ34" s="88">
        <v>30928</v>
      </c>
      <c r="BA34" s="88">
        <v>30888</v>
      </c>
      <c r="BB34" s="88">
        <v>30902</v>
      </c>
      <c r="BC34" s="88">
        <v>30903</v>
      </c>
      <c r="BD34" s="88">
        <v>30891</v>
      </c>
      <c r="BE34" s="88">
        <v>30857</v>
      </c>
      <c r="BF34" s="88">
        <v>30820</v>
      </c>
      <c r="BG34" s="88">
        <v>30769</v>
      </c>
      <c r="BH34" s="88">
        <v>30718</v>
      </c>
      <c r="BI34" s="88">
        <v>30663</v>
      </c>
      <c r="BJ34" s="88">
        <v>30611</v>
      </c>
      <c r="BK34" s="88">
        <v>30562</v>
      </c>
      <c r="BL34" s="88">
        <v>30513</v>
      </c>
      <c r="BM34" s="88">
        <v>30477</v>
      </c>
      <c r="BN34" s="88">
        <v>30443</v>
      </c>
      <c r="BO34" s="88">
        <v>30419</v>
      </c>
      <c r="BP34" s="88">
        <v>30404</v>
      </c>
      <c r="BQ34" s="88">
        <v>30392</v>
      </c>
      <c r="BR34" s="88">
        <v>30391</v>
      </c>
      <c r="BS34" s="88">
        <v>30394</v>
      </c>
      <c r="BT34" s="88">
        <v>30404</v>
      </c>
      <c r="BU34" s="88">
        <v>30417</v>
      </c>
      <c r="BV34" s="88">
        <v>30437</v>
      </c>
      <c r="BW34" s="88">
        <v>30459</v>
      </c>
      <c r="BX34" s="88">
        <v>30482</v>
      </c>
      <c r="BY34" s="88">
        <v>30508</v>
      </c>
      <c r="BZ34" s="88">
        <v>30534</v>
      </c>
      <c r="CA34" s="88">
        <v>30561</v>
      </c>
      <c r="CB34" s="88">
        <v>30581</v>
      </c>
      <c r="CC34" s="88">
        <v>30600</v>
      </c>
      <c r="CD34" s="88">
        <v>30620</v>
      </c>
      <c r="CE34" s="88">
        <v>30637</v>
      </c>
      <c r="CF34" s="88">
        <v>30651</v>
      </c>
      <c r="CG34" s="88">
        <v>30660</v>
      </c>
    </row>
    <row r="35" spans="1:85" x14ac:dyDescent="0.25">
      <c r="A35" s="8">
        <v>50</v>
      </c>
      <c r="B35" s="13">
        <v>54</v>
      </c>
      <c r="C35" s="88">
        <v>47143</v>
      </c>
      <c r="D35" s="88">
        <v>46704</v>
      </c>
      <c r="E35" s="88">
        <v>46038</v>
      </c>
      <c r="F35" s="88">
        <v>44964</v>
      </c>
      <c r="G35" s="88">
        <v>43616</v>
      </c>
      <c r="H35" s="88">
        <v>41967</v>
      </c>
      <c r="I35" s="88">
        <v>40024</v>
      </c>
      <c r="J35" s="88">
        <v>38308</v>
      </c>
      <c r="K35" s="88">
        <v>36987</v>
      </c>
      <c r="L35" s="88">
        <v>35864</v>
      </c>
      <c r="M35" s="88">
        <v>35106</v>
      </c>
      <c r="N35" s="88">
        <v>34741</v>
      </c>
      <c r="O35" s="88">
        <v>34747</v>
      </c>
      <c r="P35" s="88">
        <v>35129</v>
      </c>
      <c r="Q35" s="88">
        <v>35683</v>
      </c>
      <c r="R35" s="88">
        <v>36201</v>
      </c>
      <c r="S35" s="88">
        <v>36614</v>
      </c>
      <c r="T35" s="88">
        <v>36812</v>
      </c>
      <c r="U35" s="88">
        <v>36776</v>
      </c>
      <c r="V35" s="88">
        <v>36509</v>
      </c>
      <c r="W35" s="88">
        <v>36175</v>
      </c>
      <c r="X35" s="88">
        <v>36004</v>
      </c>
      <c r="Y35" s="88">
        <v>35923</v>
      </c>
      <c r="Z35" s="88">
        <v>35876</v>
      </c>
      <c r="AA35" s="88">
        <v>35931</v>
      </c>
      <c r="AB35" s="88">
        <v>35928</v>
      </c>
      <c r="AC35" s="88">
        <v>35708</v>
      </c>
      <c r="AD35" s="88">
        <v>35348</v>
      </c>
      <c r="AE35" s="88">
        <v>34923</v>
      </c>
      <c r="AF35" s="88">
        <v>34478</v>
      </c>
      <c r="AG35" s="88">
        <v>34068</v>
      </c>
      <c r="AH35" s="88">
        <v>33668</v>
      </c>
      <c r="AI35" s="88">
        <v>33263</v>
      </c>
      <c r="AJ35" s="88">
        <v>32832</v>
      </c>
      <c r="AK35" s="88">
        <v>32424</v>
      </c>
      <c r="AL35" s="88">
        <v>32140</v>
      </c>
      <c r="AM35" s="88">
        <v>31967</v>
      </c>
      <c r="AN35" s="88">
        <v>31862</v>
      </c>
      <c r="AO35" s="88">
        <v>31826</v>
      </c>
      <c r="AP35" s="88">
        <v>31810</v>
      </c>
      <c r="AQ35" s="88">
        <v>31779</v>
      </c>
      <c r="AR35" s="88">
        <v>31732</v>
      </c>
      <c r="AS35" s="88">
        <v>31695</v>
      </c>
      <c r="AT35" s="88">
        <v>31671</v>
      </c>
      <c r="AU35" s="88">
        <v>31656</v>
      </c>
      <c r="AV35" s="88">
        <v>31670</v>
      </c>
      <c r="AW35" s="88">
        <v>31710</v>
      </c>
      <c r="AX35" s="88">
        <v>31764</v>
      </c>
      <c r="AY35" s="88">
        <v>31835</v>
      </c>
      <c r="AZ35" s="88">
        <v>31965</v>
      </c>
      <c r="BA35" s="88">
        <v>32017</v>
      </c>
      <c r="BB35" s="88">
        <v>32000</v>
      </c>
      <c r="BC35" s="88">
        <v>31968</v>
      </c>
      <c r="BD35" s="88">
        <v>31896</v>
      </c>
      <c r="BE35" s="88">
        <v>31802</v>
      </c>
      <c r="BF35" s="88">
        <v>31771</v>
      </c>
      <c r="BG35" s="88">
        <v>31785</v>
      </c>
      <c r="BH35" s="88">
        <v>31787</v>
      </c>
      <c r="BI35" s="88">
        <v>31781</v>
      </c>
      <c r="BJ35" s="88">
        <v>31754</v>
      </c>
      <c r="BK35" s="88">
        <v>31718</v>
      </c>
      <c r="BL35" s="88">
        <v>31671</v>
      </c>
      <c r="BM35" s="88">
        <v>31624</v>
      </c>
      <c r="BN35" s="88">
        <v>31573</v>
      </c>
      <c r="BO35" s="88">
        <v>31521</v>
      </c>
      <c r="BP35" s="88">
        <v>31476</v>
      </c>
      <c r="BQ35" s="88">
        <v>31432</v>
      </c>
      <c r="BR35" s="88">
        <v>31395</v>
      </c>
      <c r="BS35" s="88">
        <v>31366</v>
      </c>
      <c r="BT35" s="88">
        <v>31344</v>
      </c>
      <c r="BU35" s="88">
        <v>31326</v>
      </c>
      <c r="BV35" s="88">
        <v>31315</v>
      </c>
      <c r="BW35" s="88">
        <v>31312</v>
      </c>
      <c r="BX35" s="88">
        <v>31319</v>
      </c>
      <c r="BY35" s="88">
        <v>31326</v>
      </c>
      <c r="BZ35" s="88">
        <v>31341</v>
      </c>
      <c r="CA35" s="88">
        <v>31360</v>
      </c>
      <c r="CB35" s="88">
        <v>31382</v>
      </c>
      <c r="CC35" s="88">
        <v>31406</v>
      </c>
      <c r="CD35" s="88">
        <v>31432</v>
      </c>
      <c r="CE35" s="88">
        <v>31456</v>
      </c>
      <c r="CF35" s="88">
        <v>31479</v>
      </c>
      <c r="CG35" s="88">
        <v>31503</v>
      </c>
    </row>
    <row r="36" spans="1:85" x14ac:dyDescent="0.25">
      <c r="A36" s="8">
        <v>55</v>
      </c>
      <c r="B36" s="13">
        <v>59</v>
      </c>
      <c r="C36" s="88">
        <v>45876</v>
      </c>
      <c r="D36" s="88">
        <v>46673</v>
      </c>
      <c r="E36" s="88">
        <v>47112</v>
      </c>
      <c r="F36" s="88">
        <v>47183</v>
      </c>
      <c r="G36" s="88">
        <v>47015</v>
      </c>
      <c r="H36" s="88">
        <v>46642</v>
      </c>
      <c r="I36" s="88">
        <v>46202</v>
      </c>
      <c r="J36" s="88">
        <v>45578</v>
      </c>
      <c r="K36" s="88">
        <v>44557</v>
      </c>
      <c r="L36" s="88">
        <v>43276</v>
      </c>
      <c r="M36" s="88">
        <v>41707</v>
      </c>
      <c r="N36" s="88">
        <v>39854</v>
      </c>
      <c r="O36" s="88">
        <v>38218</v>
      </c>
      <c r="P36" s="88">
        <v>36965</v>
      </c>
      <c r="Q36" s="88">
        <v>35900</v>
      </c>
      <c r="R36" s="88">
        <v>35183</v>
      </c>
      <c r="S36" s="88">
        <v>34845</v>
      </c>
      <c r="T36" s="88">
        <v>34865</v>
      </c>
      <c r="U36" s="88">
        <v>35249</v>
      </c>
      <c r="V36" s="88">
        <v>35802</v>
      </c>
      <c r="W36" s="88">
        <v>36318</v>
      </c>
      <c r="X36" s="88">
        <v>36731</v>
      </c>
      <c r="Y36" s="88">
        <v>36940</v>
      </c>
      <c r="Z36" s="88">
        <v>36914</v>
      </c>
      <c r="AA36" s="88">
        <v>36671</v>
      </c>
      <c r="AB36" s="88">
        <v>36366</v>
      </c>
      <c r="AC36" s="88">
        <v>36217</v>
      </c>
      <c r="AD36" s="88">
        <v>36148</v>
      </c>
      <c r="AE36" s="88">
        <v>36117</v>
      </c>
      <c r="AF36" s="88">
        <v>36187</v>
      </c>
      <c r="AG36" s="88">
        <v>36191</v>
      </c>
      <c r="AH36" s="88">
        <v>35991</v>
      </c>
      <c r="AI36" s="88">
        <v>35651</v>
      </c>
      <c r="AJ36" s="88">
        <v>35244</v>
      </c>
      <c r="AK36" s="88">
        <v>34830</v>
      </c>
      <c r="AL36" s="88">
        <v>34436</v>
      </c>
      <c r="AM36" s="88">
        <v>34053</v>
      </c>
      <c r="AN36" s="88">
        <v>33665</v>
      </c>
      <c r="AO36" s="88">
        <v>33256</v>
      </c>
      <c r="AP36" s="88">
        <v>32873</v>
      </c>
      <c r="AQ36" s="88">
        <v>32600</v>
      </c>
      <c r="AR36" s="88">
        <v>32438</v>
      </c>
      <c r="AS36" s="88">
        <v>32346</v>
      </c>
      <c r="AT36" s="88">
        <v>32319</v>
      </c>
      <c r="AU36" s="88">
        <v>32307</v>
      </c>
      <c r="AV36" s="88">
        <v>32284</v>
      </c>
      <c r="AW36" s="88">
        <v>32243</v>
      </c>
      <c r="AX36" s="88">
        <v>32216</v>
      </c>
      <c r="AY36" s="88">
        <v>32196</v>
      </c>
      <c r="AZ36" s="88">
        <v>32193</v>
      </c>
      <c r="BA36" s="88">
        <v>32210</v>
      </c>
      <c r="BB36" s="88">
        <v>32255</v>
      </c>
      <c r="BC36" s="88">
        <v>32311</v>
      </c>
      <c r="BD36" s="88">
        <v>32392</v>
      </c>
      <c r="BE36" s="88">
        <v>32520</v>
      </c>
      <c r="BF36" s="88">
        <v>32580</v>
      </c>
      <c r="BG36" s="88">
        <v>32569</v>
      </c>
      <c r="BH36" s="88">
        <v>32540</v>
      </c>
      <c r="BI36" s="88">
        <v>32479</v>
      </c>
      <c r="BJ36" s="88">
        <v>32391</v>
      </c>
      <c r="BK36" s="88">
        <v>32367</v>
      </c>
      <c r="BL36" s="88">
        <v>32382</v>
      </c>
      <c r="BM36" s="88">
        <v>32394</v>
      </c>
      <c r="BN36" s="88">
        <v>32388</v>
      </c>
      <c r="BO36" s="88">
        <v>32366</v>
      </c>
      <c r="BP36" s="88">
        <v>32331</v>
      </c>
      <c r="BQ36" s="88">
        <v>32288</v>
      </c>
      <c r="BR36" s="88">
        <v>32241</v>
      </c>
      <c r="BS36" s="88">
        <v>32191</v>
      </c>
      <c r="BT36" s="88">
        <v>32144</v>
      </c>
      <c r="BU36" s="88">
        <v>32101</v>
      </c>
      <c r="BV36" s="88">
        <v>32056</v>
      </c>
      <c r="BW36" s="88">
        <v>32022</v>
      </c>
      <c r="BX36" s="88">
        <v>31992</v>
      </c>
      <c r="BY36" s="88">
        <v>31970</v>
      </c>
      <c r="BZ36" s="88">
        <v>31952</v>
      </c>
      <c r="CA36" s="88">
        <v>31944</v>
      </c>
      <c r="CB36" s="88">
        <v>31940</v>
      </c>
      <c r="CC36" s="88">
        <v>31945</v>
      </c>
      <c r="CD36" s="88">
        <v>31956</v>
      </c>
      <c r="CE36" s="88">
        <v>31969</v>
      </c>
      <c r="CF36" s="88">
        <v>31988</v>
      </c>
      <c r="CG36" s="88">
        <v>32009</v>
      </c>
    </row>
    <row r="37" spans="1:85" x14ac:dyDescent="0.25">
      <c r="A37" s="8">
        <v>60</v>
      </c>
      <c r="B37" s="13">
        <v>64</v>
      </c>
      <c r="C37" s="88">
        <v>39259</v>
      </c>
      <c r="D37" s="88">
        <v>40776</v>
      </c>
      <c r="E37" s="88">
        <v>41999</v>
      </c>
      <c r="F37" s="88">
        <v>42932</v>
      </c>
      <c r="G37" s="88">
        <v>43797</v>
      </c>
      <c r="H37" s="88">
        <v>44756</v>
      </c>
      <c r="I37" s="88">
        <v>45573</v>
      </c>
      <c r="J37" s="88">
        <v>46027</v>
      </c>
      <c r="K37" s="88">
        <v>46129</v>
      </c>
      <c r="L37" s="88">
        <v>45996</v>
      </c>
      <c r="M37" s="88">
        <v>45675</v>
      </c>
      <c r="N37" s="88">
        <v>45281</v>
      </c>
      <c r="O37" s="88">
        <v>44703</v>
      </c>
      <c r="P37" s="88">
        <v>43756</v>
      </c>
      <c r="Q37" s="88">
        <v>42551</v>
      </c>
      <c r="R37" s="88">
        <v>41068</v>
      </c>
      <c r="S37" s="88">
        <v>39323</v>
      </c>
      <c r="T37" s="88">
        <v>37780</v>
      </c>
      <c r="U37" s="88">
        <v>36602</v>
      </c>
      <c r="V37" s="88">
        <v>35598</v>
      </c>
      <c r="W37" s="88">
        <v>34935</v>
      </c>
      <c r="X37" s="88">
        <v>34623</v>
      </c>
      <c r="Y37" s="88">
        <v>34666</v>
      </c>
      <c r="Z37" s="88">
        <v>35057</v>
      </c>
      <c r="AA37" s="88">
        <v>35609</v>
      </c>
      <c r="AB37" s="88">
        <v>36127</v>
      </c>
      <c r="AC37" s="88">
        <v>36539</v>
      </c>
      <c r="AD37" s="88">
        <v>36762</v>
      </c>
      <c r="AE37" s="88">
        <v>36753</v>
      </c>
      <c r="AF37" s="88">
        <v>36535</v>
      </c>
      <c r="AG37" s="88">
        <v>36258</v>
      </c>
      <c r="AH37" s="88">
        <v>36136</v>
      </c>
      <c r="AI37" s="88">
        <v>36087</v>
      </c>
      <c r="AJ37" s="88">
        <v>36080</v>
      </c>
      <c r="AK37" s="88">
        <v>36157</v>
      </c>
      <c r="AL37" s="88">
        <v>36177</v>
      </c>
      <c r="AM37" s="88">
        <v>35996</v>
      </c>
      <c r="AN37" s="88">
        <v>35679</v>
      </c>
      <c r="AO37" s="88">
        <v>35304</v>
      </c>
      <c r="AP37" s="88">
        <v>34910</v>
      </c>
      <c r="AQ37" s="88">
        <v>34541</v>
      </c>
      <c r="AR37" s="88">
        <v>34179</v>
      </c>
      <c r="AS37" s="88">
        <v>33818</v>
      </c>
      <c r="AT37" s="88">
        <v>33424</v>
      </c>
      <c r="AU37" s="88">
        <v>33064</v>
      </c>
      <c r="AV37" s="88">
        <v>32809</v>
      </c>
      <c r="AW37" s="88">
        <v>32666</v>
      </c>
      <c r="AX37" s="88">
        <v>32585</v>
      </c>
      <c r="AY37" s="88">
        <v>32568</v>
      </c>
      <c r="AZ37" s="88">
        <v>32568</v>
      </c>
      <c r="BA37" s="88">
        <v>32552</v>
      </c>
      <c r="BB37" s="88">
        <v>32524</v>
      </c>
      <c r="BC37" s="88">
        <v>32504</v>
      </c>
      <c r="BD37" s="88">
        <v>32491</v>
      </c>
      <c r="BE37" s="88">
        <v>32502</v>
      </c>
      <c r="BF37" s="88">
        <v>32527</v>
      </c>
      <c r="BG37" s="88">
        <v>32577</v>
      </c>
      <c r="BH37" s="88">
        <v>32640</v>
      </c>
      <c r="BI37" s="88">
        <v>32728</v>
      </c>
      <c r="BJ37" s="88">
        <v>32863</v>
      </c>
      <c r="BK37" s="88">
        <v>32930</v>
      </c>
      <c r="BL37" s="88">
        <v>32928</v>
      </c>
      <c r="BM37" s="88">
        <v>32905</v>
      </c>
      <c r="BN37" s="88">
        <v>32852</v>
      </c>
      <c r="BO37" s="88">
        <v>32769</v>
      </c>
      <c r="BP37" s="88">
        <v>32749</v>
      </c>
      <c r="BQ37" s="88">
        <v>32771</v>
      </c>
      <c r="BR37" s="88">
        <v>32781</v>
      </c>
      <c r="BS37" s="88">
        <v>32779</v>
      </c>
      <c r="BT37" s="88">
        <v>32754</v>
      </c>
      <c r="BU37" s="88">
        <v>32722</v>
      </c>
      <c r="BV37" s="88">
        <v>32679</v>
      </c>
      <c r="BW37" s="88">
        <v>32636</v>
      </c>
      <c r="BX37" s="88">
        <v>32588</v>
      </c>
      <c r="BY37" s="88">
        <v>32539</v>
      </c>
      <c r="BZ37" s="88">
        <v>32498</v>
      </c>
      <c r="CA37" s="88">
        <v>32455</v>
      </c>
      <c r="CB37" s="88">
        <v>32421</v>
      </c>
      <c r="CC37" s="88">
        <v>32391</v>
      </c>
      <c r="CD37" s="88">
        <v>32371</v>
      </c>
      <c r="CE37" s="88">
        <v>32354</v>
      </c>
      <c r="CF37" s="88">
        <v>32346</v>
      </c>
      <c r="CG37" s="88">
        <v>32345</v>
      </c>
    </row>
    <row r="38" spans="1:85" x14ac:dyDescent="0.25">
      <c r="C38" s="14"/>
      <c r="D38" s="14"/>
      <c r="E38" s="14"/>
      <c r="F38" s="14"/>
      <c r="G38" s="14"/>
      <c r="H38" s="14"/>
      <c r="I38" s="14"/>
      <c r="J38" s="14"/>
      <c r="K38" s="14"/>
      <c r="L38" s="14"/>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row>
    <row r="39" spans="1:85" x14ac:dyDescent="0.25">
      <c r="A39" s="8">
        <f>A27+1</f>
        <v>4</v>
      </c>
      <c r="B39" s="91" t="s">
        <v>39</v>
      </c>
      <c r="C39" s="14"/>
      <c r="D39" s="14"/>
      <c r="E39" s="14"/>
      <c r="F39" s="14"/>
      <c r="G39" s="14"/>
      <c r="H39" s="14"/>
      <c r="I39" s="14"/>
      <c r="J39" s="14"/>
      <c r="K39" s="14"/>
      <c r="L39" s="14"/>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row>
    <row r="40" spans="1:85" x14ac:dyDescent="0.25">
      <c r="A40" s="8">
        <v>15</v>
      </c>
      <c r="B40" s="13">
        <v>19</v>
      </c>
      <c r="C40" s="88">
        <v>85957</v>
      </c>
      <c r="D40" s="88">
        <v>85244</v>
      </c>
      <c r="E40" s="88">
        <v>85065</v>
      </c>
      <c r="F40" s="88">
        <v>85162</v>
      </c>
      <c r="G40" s="88">
        <v>84965</v>
      </c>
      <c r="H40" s="88">
        <v>84585</v>
      </c>
      <c r="I40" s="88">
        <v>84328</v>
      </c>
      <c r="J40" s="88">
        <v>84162</v>
      </c>
      <c r="K40" s="88">
        <v>84405</v>
      </c>
      <c r="L40" s="88">
        <v>84941</v>
      </c>
      <c r="M40" s="88">
        <v>85514</v>
      </c>
      <c r="N40" s="88">
        <v>86097</v>
      </c>
      <c r="O40" s="88">
        <v>86740</v>
      </c>
      <c r="P40" s="88">
        <v>87418</v>
      </c>
      <c r="Q40" s="88">
        <v>88256</v>
      </c>
      <c r="R40" s="88">
        <v>88647</v>
      </c>
      <c r="S40" s="88">
        <v>88653</v>
      </c>
      <c r="T40" s="88">
        <v>88588</v>
      </c>
      <c r="U40" s="88">
        <v>88347</v>
      </c>
      <c r="V40" s="88">
        <v>88062</v>
      </c>
      <c r="W40" s="88">
        <v>88255</v>
      </c>
      <c r="X40" s="88">
        <v>88739</v>
      </c>
      <c r="Y40" s="88">
        <v>89138</v>
      </c>
      <c r="Z40" s="88">
        <v>89436</v>
      </c>
      <c r="AA40" s="88">
        <v>89583</v>
      </c>
      <c r="AB40" s="88">
        <v>89644</v>
      </c>
      <c r="AC40" s="88">
        <v>89639</v>
      </c>
      <c r="AD40" s="88">
        <v>89582</v>
      </c>
      <c r="AE40" s="88">
        <v>89501</v>
      </c>
      <c r="AF40" s="88">
        <v>89405</v>
      </c>
      <c r="AG40" s="88">
        <v>89319</v>
      </c>
      <c r="AH40" s="88">
        <v>89250</v>
      </c>
      <c r="AI40" s="88">
        <v>89212</v>
      </c>
      <c r="AJ40" s="88">
        <v>89207</v>
      </c>
      <c r="AK40" s="88">
        <v>89243</v>
      </c>
      <c r="AL40" s="88">
        <v>89322</v>
      </c>
      <c r="AM40" s="88">
        <v>89443</v>
      </c>
      <c r="AN40" s="88">
        <v>89605</v>
      </c>
      <c r="AO40" s="88">
        <v>89797</v>
      </c>
      <c r="AP40" s="88">
        <v>90029</v>
      </c>
      <c r="AQ40" s="88">
        <v>90285</v>
      </c>
      <c r="AR40" s="88">
        <v>90564</v>
      </c>
      <c r="AS40" s="88">
        <v>90861</v>
      </c>
      <c r="AT40" s="88">
        <v>91160</v>
      </c>
      <c r="AU40" s="88">
        <v>91470</v>
      </c>
      <c r="AV40" s="88">
        <v>91773</v>
      </c>
      <c r="AW40" s="88">
        <v>92067</v>
      </c>
      <c r="AX40" s="88">
        <v>92352</v>
      </c>
      <c r="AY40" s="88">
        <v>92626</v>
      </c>
      <c r="AZ40" s="88">
        <v>92878</v>
      </c>
      <c r="BA40" s="88">
        <v>93118</v>
      </c>
      <c r="BB40" s="88">
        <v>93335</v>
      </c>
      <c r="BC40" s="88">
        <v>93533</v>
      </c>
      <c r="BD40" s="88">
        <v>93719</v>
      </c>
      <c r="BE40" s="88">
        <v>93882</v>
      </c>
      <c r="BF40" s="88">
        <v>94030</v>
      </c>
      <c r="BG40" s="88">
        <v>94162</v>
      </c>
      <c r="BH40" s="88">
        <v>94279</v>
      </c>
      <c r="BI40" s="88">
        <v>94381</v>
      </c>
      <c r="BJ40" s="88">
        <v>94473</v>
      </c>
      <c r="BK40" s="88">
        <v>94555</v>
      </c>
      <c r="BL40" s="88">
        <v>94629</v>
      </c>
      <c r="BM40" s="88">
        <v>94702</v>
      </c>
      <c r="BN40" s="88">
        <v>94768</v>
      </c>
      <c r="BO40" s="88">
        <v>94831</v>
      </c>
      <c r="BP40" s="88">
        <v>94909</v>
      </c>
      <c r="BQ40" s="88">
        <v>94983</v>
      </c>
      <c r="BR40" s="88">
        <v>95064</v>
      </c>
      <c r="BS40" s="88">
        <v>95156</v>
      </c>
      <c r="BT40" s="88">
        <v>95256</v>
      </c>
      <c r="BU40" s="88">
        <v>95367</v>
      </c>
      <c r="BV40" s="88">
        <v>95486</v>
      </c>
      <c r="BW40" s="88">
        <v>95611</v>
      </c>
      <c r="BX40" s="88">
        <v>95749</v>
      </c>
      <c r="BY40" s="88">
        <v>95888</v>
      </c>
      <c r="BZ40" s="88">
        <v>96038</v>
      </c>
      <c r="CA40" s="88">
        <v>96185</v>
      </c>
      <c r="CB40" s="88">
        <v>96335</v>
      </c>
      <c r="CC40" s="88">
        <v>96484</v>
      </c>
      <c r="CD40" s="88">
        <v>96624</v>
      </c>
      <c r="CE40" s="88">
        <v>96755</v>
      </c>
      <c r="CF40" s="88">
        <v>96878</v>
      </c>
      <c r="CG40" s="88">
        <v>96986</v>
      </c>
    </row>
    <row r="41" spans="1:85" x14ac:dyDescent="0.25">
      <c r="A41" s="8">
        <v>20</v>
      </c>
      <c r="B41" s="13">
        <v>24</v>
      </c>
      <c r="C41" s="88">
        <v>91363</v>
      </c>
      <c r="D41" s="88">
        <v>89338</v>
      </c>
      <c r="E41" s="88">
        <v>87630</v>
      </c>
      <c r="F41" s="88">
        <v>85826</v>
      </c>
      <c r="G41" s="88">
        <v>84224</v>
      </c>
      <c r="H41" s="88">
        <v>83259</v>
      </c>
      <c r="I41" s="88">
        <v>82797</v>
      </c>
      <c r="J41" s="88">
        <v>82700</v>
      </c>
      <c r="K41" s="88">
        <v>82778</v>
      </c>
      <c r="L41" s="88">
        <v>82613</v>
      </c>
      <c r="M41" s="88">
        <v>82333</v>
      </c>
      <c r="N41" s="88">
        <v>82162</v>
      </c>
      <c r="O41" s="88">
        <v>82088</v>
      </c>
      <c r="P41" s="88">
        <v>82346</v>
      </c>
      <c r="Q41" s="88">
        <v>82815</v>
      </c>
      <c r="R41" s="88">
        <v>83289</v>
      </c>
      <c r="S41" s="88">
        <v>83781</v>
      </c>
      <c r="T41" s="88">
        <v>84333</v>
      </c>
      <c r="U41" s="88">
        <v>84949</v>
      </c>
      <c r="V41" s="88">
        <v>85698</v>
      </c>
      <c r="W41" s="88">
        <v>86035</v>
      </c>
      <c r="X41" s="88">
        <v>86030</v>
      </c>
      <c r="Y41" s="88">
        <v>85976</v>
      </c>
      <c r="Z41" s="88">
        <v>85781</v>
      </c>
      <c r="AA41" s="88">
        <v>85556</v>
      </c>
      <c r="AB41" s="88">
        <v>85730</v>
      </c>
      <c r="AC41" s="88">
        <v>86132</v>
      </c>
      <c r="AD41" s="88">
        <v>86471</v>
      </c>
      <c r="AE41" s="88">
        <v>86714</v>
      </c>
      <c r="AF41" s="88">
        <v>86838</v>
      </c>
      <c r="AG41" s="88">
        <v>86891</v>
      </c>
      <c r="AH41" s="88">
        <v>86885</v>
      </c>
      <c r="AI41" s="88">
        <v>86840</v>
      </c>
      <c r="AJ41" s="88">
        <v>86770</v>
      </c>
      <c r="AK41" s="88">
        <v>86695</v>
      </c>
      <c r="AL41" s="88">
        <v>86621</v>
      </c>
      <c r="AM41" s="88">
        <v>86566</v>
      </c>
      <c r="AN41" s="88">
        <v>86533</v>
      </c>
      <c r="AO41" s="88">
        <v>86531</v>
      </c>
      <c r="AP41" s="88">
        <v>86562</v>
      </c>
      <c r="AQ41" s="88">
        <v>86629</v>
      </c>
      <c r="AR41" s="88">
        <v>86729</v>
      </c>
      <c r="AS41" s="88">
        <v>86863</v>
      </c>
      <c r="AT41" s="88">
        <v>87026</v>
      </c>
      <c r="AU41" s="88">
        <v>87216</v>
      </c>
      <c r="AV41" s="88">
        <v>87432</v>
      </c>
      <c r="AW41" s="88">
        <v>87666</v>
      </c>
      <c r="AX41" s="88">
        <v>87913</v>
      </c>
      <c r="AY41" s="88">
        <v>88162</v>
      </c>
      <c r="AZ41" s="88">
        <v>88419</v>
      </c>
      <c r="BA41" s="88">
        <v>88674</v>
      </c>
      <c r="BB41" s="88">
        <v>88919</v>
      </c>
      <c r="BC41" s="88">
        <v>89154</v>
      </c>
      <c r="BD41" s="88">
        <v>89381</v>
      </c>
      <c r="BE41" s="88">
        <v>89593</v>
      </c>
      <c r="BF41" s="88">
        <v>89790</v>
      </c>
      <c r="BG41" s="88">
        <v>89970</v>
      </c>
      <c r="BH41" s="88">
        <v>90134</v>
      </c>
      <c r="BI41" s="88">
        <v>90284</v>
      </c>
      <c r="BJ41" s="88">
        <v>90418</v>
      </c>
      <c r="BK41" s="88">
        <v>90540</v>
      </c>
      <c r="BL41" s="88">
        <v>90646</v>
      </c>
      <c r="BM41" s="88">
        <v>90743</v>
      </c>
      <c r="BN41" s="88">
        <v>90824</v>
      </c>
      <c r="BO41" s="88">
        <v>90898</v>
      </c>
      <c r="BP41" s="88">
        <v>90963</v>
      </c>
      <c r="BQ41" s="88">
        <v>91021</v>
      </c>
      <c r="BR41" s="88">
        <v>91079</v>
      </c>
      <c r="BS41" s="88">
        <v>91129</v>
      </c>
      <c r="BT41" s="88">
        <v>91183</v>
      </c>
      <c r="BU41" s="88">
        <v>91241</v>
      </c>
      <c r="BV41" s="88">
        <v>91302</v>
      </c>
      <c r="BW41" s="88">
        <v>91369</v>
      </c>
      <c r="BX41" s="88">
        <v>91442</v>
      </c>
      <c r="BY41" s="88">
        <v>91523</v>
      </c>
      <c r="BZ41" s="88">
        <v>91613</v>
      </c>
      <c r="CA41" s="88">
        <v>91709</v>
      </c>
      <c r="CB41" s="88">
        <v>91813</v>
      </c>
      <c r="CC41" s="88">
        <v>91926</v>
      </c>
      <c r="CD41" s="88">
        <v>92039</v>
      </c>
      <c r="CE41" s="88">
        <v>92159</v>
      </c>
      <c r="CF41" s="88">
        <v>92284</v>
      </c>
      <c r="CG41" s="88">
        <v>92408</v>
      </c>
    </row>
    <row r="42" spans="1:85" x14ac:dyDescent="0.25">
      <c r="A42" s="8">
        <v>25</v>
      </c>
      <c r="B42" s="13">
        <v>29</v>
      </c>
      <c r="C42" s="88">
        <v>96979</v>
      </c>
      <c r="D42" s="88">
        <v>97243</v>
      </c>
      <c r="E42" s="88">
        <v>96620</v>
      </c>
      <c r="F42" s="88">
        <v>95406</v>
      </c>
      <c r="G42" s="88">
        <v>94157</v>
      </c>
      <c r="H42" s="88">
        <v>92743</v>
      </c>
      <c r="I42" s="88">
        <v>91104</v>
      </c>
      <c r="J42" s="88">
        <v>89683</v>
      </c>
      <c r="K42" s="88">
        <v>88192</v>
      </c>
      <c r="L42" s="88">
        <v>86869</v>
      </c>
      <c r="M42" s="88">
        <v>86081</v>
      </c>
      <c r="N42" s="88">
        <v>85712</v>
      </c>
      <c r="O42" s="88">
        <v>85641</v>
      </c>
      <c r="P42" s="88">
        <v>85730</v>
      </c>
      <c r="Q42" s="88">
        <v>85645</v>
      </c>
      <c r="R42" s="88">
        <v>85469</v>
      </c>
      <c r="S42" s="88">
        <v>85373</v>
      </c>
      <c r="T42" s="88">
        <v>85349</v>
      </c>
      <c r="U42" s="88">
        <v>85571</v>
      </c>
      <c r="V42" s="88">
        <v>85958</v>
      </c>
      <c r="W42" s="88">
        <v>86350</v>
      </c>
      <c r="X42" s="88">
        <v>86769</v>
      </c>
      <c r="Y42" s="88">
        <v>87248</v>
      </c>
      <c r="Z42" s="88">
        <v>87795</v>
      </c>
      <c r="AA42" s="88">
        <v>88448</v>
      </c>
      <c r="AB42" s="88">
        <v>88754</v>
      </c>
      <c r="AC42" s="88">
        <v>88779</v>
      </c>
      <c r="AD42" s="88">
        <v>88747</v>
      </c>
      <c r="AE42" s="88">
        <v>88579</v>
      </c>
      <c r="AF42" s="88">
        <v>88381</v>
      </c>
      <c r="AG42" s="88">
        <v>88513</v>
      </c>
      <c r="AH42" s="88">
        <v>88848</v>
      </c>
      <c r="AI42" s="88">
        <v>89126</v>
      </c>
      <c r="AJ42" s="88">
        <v>89328</v>
      </c>
      <c r="AK42" s="88">
        <v>89431</v>
      </c>
      <c r="AL42" s="88">
        <v>89471</v>
      </c>
      <c r="AM42" s="88">
        <v>89464</v>
      </c>
      <c r="AN42" s="88">
        <v>89427</v>
      </c>
      <c r="AO42" s="88">
        <v>89366</v>
      </c>
      <c r="AP42" s="88">
        <v>89298</v>
      </c>
      <c r="AQ42" s="88">
        <v>89235</v>
      </c>
      <c r="AR42" s="88">
        <v>89184</v>
      </c>
      <c r="AS42" s="88">
        <v>89153</v>
      </c>
      <c r="AT42" s="88">
        <v>89143</v>
      </c>
      <c r="AU42" s="88">
        <v>89167</v>
      </c>
      <c r="AV42" s="88">
        <v>89217</v>
      </c>
      <c r="AW42" s="88">
        <v>89294</v>
      </c>
      <c r="AX42" s="88">
        <v>89404</v>
      </c>
      <c r="AY42" s="88">
        <v>89539</v>
      </c>
      <c r="AZ42" s="88">
        <v>89693</v>
      </c>
      <c r="BA42" s="88">
        <v>89867</v>
      </c>
      <c r="BB42" s="88">
        <v>90055</v>
      </c>
      <c r="BC42" s="88">
        <v>90260</v>
      </c>
      <c r="BD42" s="88">
        <v>90468</v>
      </c>
      <c r="BE42" s="88">
        <v>90680</v>
      </c>
      <c r="BF42" s="88">
        <v>90888</v>
      </c>
      <c r="BG42" s="88">
        <v>91090</v>
      </c>
      <c r="BH42" s="88">
        <v>91290</v>
      </c>
      <c r="BI42" s="88">
        <v>91475</v>
      </c>
      <c r="BJ42" s="88">
        <v>91646</v>
      </c>
      <c r="BK42" s="88">
        <v>91812</v>
      </c>
      <c r="BL42" s="88">
        <v>91960</v>
      </c>
      <c r="BM42" s="88">
        <v>92094</v>
      </c>
      <c r="BN42" s="88">
        <v>92215</v>
      </c>
      <c r="BO42" s="88">
        <v>92329</v>
      </c>
      <c r="BP42" s="88">
        <v>92423</v>
      </c>
      <c r="BQ42" s="88">
        <v>92507</v>
      </c>
      <c r="BR42" s="88">
        <v>92582</v>
      </c>
      <c r="BS42" s="88">
        <v>92648</v>
      </c>
      <c r="BT42" s="88">
        <v>92702</v>
      </c>
      <c r="BU42" s="88">
        <v>92753</v>
      </c>
      <c r="BV42" s="88">
        <v>92799</v>
      </c>
      <c r="BW42" s="88">
        <v>92839</v>
      </c>
      <c r="BX42" s="88">
        <v>92879</v>
      </c>
      <c r="BY42" s="88">
        <v>92921</v>
      </c>
      <c r="BZ42" s="88">
        <v>92965</v>
      </c>
      <c r="CA42" s="88">
        <v>93013</v>
      </c>
      <c r="CB42" s="88">
        <v>93063</v>
      </c>
      <c r="CC42" s="88">
        <v>93124</v>
      </c>
      <c r="CD42" s="88">
        <v>93186</v>
      </c>
      <c r="CE42" s="88">
        <v>93258</v>
      </c>
      <c r="CF42" s="88">
        <v>93337</v>
      </c>
      <c r="CG42" s="88">
        <v>93416</v>
      </c>
    </row>
    <row r="43" spans="1:85" x14ac:dyDescent="0.25">
      <c r="A43" s="8">
        <v>30</v>
      </c>
      <c r="B43" s="13">
        <v>34</v>
      </c>
      <c r="C43" s="88">
        <v>99513</v>
      </c>
      <c r="D43" s="88">
        <v>100082</v>
      </c>
      <c r="E43" s="88">
        <v>100984</v>
      </c>
      <c r="F43" s="88">
        <v>102315</v>
      </c>
      <c r="G43" s="88">
        <v>103532</v>
      </c>
      <c r="H43" s="88">
        <v>104188</v>
      </c>
      <c r="I43" s="88">
        <v>104320</v>
      </c>
      <c r="J43" s="88">
        <v>103717</v>
      </c>
      <c r="K43" s="88">
        <v>102589</v>
      </c>
      <c r="L43" s="88">
        <v>101416</v>
      </c>
      <c r="M43" s="88">
        <v>100093</v>
      </c>
      <c r="N43" s="88">
        <v>98597</v>
      </c>
      <c r="O43" s="88">
        <v>97316</v>
      </c>
      <c r="P43" s="88">
        <v>96000</v>
      </c>
      <c r="Q43" s="88">
        <v>94829</v>
      </c>
      <c r="R43" s="88">
        <v>94142</v>
      </c>
      <c r="S43" s="88">
        <v>93827</v>
      </c>
      <c r="T43" s="88">
        <v>93780</v>
      </c>
      <c r="U43" s="88">
        <v>93881</v>
      </c>
      <c r="V43" s="88">
        <v>93836</v>
      </c>
      <c r="W43" s="88">
        <v>93716</v>
      </c>
      <c r="X43" s="88">
        <v>93658</v>
      </c>
      <c r="Y43" s="88">
        <v>93649</v>
      </c>
      <c r="Z43" s="88">
        <v>93851</v>
      </c>
      <c r="AA43" s="88">
        <v>94188</v>
      </c>
      <c r="AB43" s="88">
        <v>94542</v>
      </c>
      <c r="AC43" s="88">
        <v>94927</v>
      </c>
      <c r="AD43" s="88">
        <v>95375</v>
      </c>
      <c r="AE43" s="88">
        <v>95878</v>
      </c>
      <c r="AF43" s="88">
        <v>96491</v>
      </c>
      <c r="AG43" s="88">
        <v>96796</v>
      </c>
      <c r="AH43" s="88">
        <v>96840</v>
      </c>
      <c r="AI43" s="88">
        <v>96826</v>
      </c>
      <c r="AJ43" s="88">
        <v>96670</v>
      </c>
      <c r="AK43" s="88">
        <v>96475</v>
      </c>
      <c r="AL43" s="88">
        <v>96587</v>
      </c>
      <c r="AM43" s="88">
        <v>96885</v>
      </c>
      <c r="AN43" s="88">
        <v>97134</v>
      </c>
      <c r="AO43" s="88">
        <v>97316</v>
      </c>
      <c r="AP43" s="88">
        <v>97405</v>
      </c>
      <c r="AQ43" s="88">
        <v>97438</v>
      </c>
      <c r="AR43" s="88">
        <v>97431</v>
      </c>
      <c r="AS43" s="88">
        <v>97393</v>
      </c>
      <c r="AT43" s="88">
        <v>97336</v>
      </c>
      <c r="AU43" s="88">
        <v>97272</v>
      </c>
      <c r="AV43" s="88">
        <v>97209</v>
      </c>
      <c r="AW43" s="88">
        <v>97159</v>
      </c>
      <c r="AX43" s="88">
        <v>97125</v>
      </c>
      <c r="AY43" s="88">
        <v>97116</v>
      </c>
      <c r="AZ43" s="88">
        <v>97132</v>
      </c>
      <c r="BA43" s="88">
        <v>97174</v>
      </c>
      <c r="BB43" s="88">
        <v>97241</v>
      </c>
      <c r="BC43" s="88">
        <v>97337</v>
      </c>
      <c r="BD43" s="88">
        <v>97453</v>
      </c>
      <c r="BE43" s="88">
        <v>97587</v>
      </c>
      <c r="BF43" s="88">
        <v>97743</v>
      </c>
      <c r="BG43" s="88">
        <v>97912</v>
      </c>
      <c r="BH43" s="88">
        <v>98094</v>
      </c>
      <c r="BI43" s="88">
        <v>98279</v>
      </c>
      <c r="BJ43" s="88">
        <v>98469</v>
      </c>
      <c r="BK43" s="88">
        <v>98657</v>
      </c>
      <c r="BL43" s="88">
        <v>98839</v>
      </c>
      <c r="BM43" s="88">
        <v>99010</v>
      </c>
      <c r="BN43" s="88">
        <v>99182</v>
      </c>
      <c r="BO43" s="88">
        <v>99334</v>
      </c>
      <c r="BP43" s="88">
        <v>99478</v>
      </c>
      <c r="BQ43" s="88">
        <v>99612</v>
      </c>
      <c r="BR43" s="88">
        <v>99730</v>
      </c>
      <c r="BS43" s="88">
        <v>99836</v>
      </c>
      <c r="BT43" s="88">
        <v>99934</v>
      </c>
      <c r="BU43" s="88">
        <v>100016</v>
      </c>
      <c r="BV43" s="88">
        <v>100091</v>
      </c>
      <c r="BW43" s="88">
        <v>100153</v>
      </c>
      <c r="BX43" s="88">
        <v>100209</v>
      </c>
      <c r="BY43" s="88">
        <v>100257</v>
      </c>
      <c r="BZ43" s="88">
        <v>100298</v>
      </c>
      <c r="CA43" s="88">
        <v>100335</v>
      </c>
      <c r="CB43" s="88">
        <v>100371</v>
      </c>
      <c r="CC43" s="88">
        <v>100403</v>
      </c>
      <c r="CD43" s="88">
        <v>100439</v>
      </c>
      <c r="CE43" s="88">
        <v>100473</v>
      </c>
      <c r="CF43" s="88">
        <v>100515</v>
      </c>
      <c r="CG43" s="88">
        <v>100557</v>
      </c>
    </row>
    <row r="44" spans="1:85" x14ac:dyDescent="0.25">
      <c r="A44" s="8">
        <v>35</v>
      </c>
      <c r="B44" s="13">
        <v>39</v>
      </c>
      <c r="C44" s="88">
        <v>105765</v>
      </c>
      <c r="D44" s="88">
        <v>107686</v>
      </c>
      <c r="E44" s="88">
        <v>108730</v>
      </c>
      <c r="F44" s="88">
        <v>108717</v>
      </c>
      <c r="G44" s="88">
        <v>108210</v>
      </c>
      <c r="H44" s="88">
        <v>108119</v>
      </c>
      <c r="I44" s="88">
        <v>108667</v>
      </c>
      <c r="J44" s="88">
        <v>109484</v>
      </c>
      <c r="K44" s="88">
        <v>110662</v>
      </c>
      <c r="L44" s="88">
        <v>111736</v>
      </c>
      <c r="M44" s="88">
        <v>112283</v>
      </c>
      <c r="N44" s="88">
        <v>112331</v>
      </c>
      <c r="O44" s="88">
        <v>111736</v>
      </c>
      <c r="P44" s="88">
        <v>110694</v>
      </c>
      <c r="Q44" s="88">
        <v>109580</v>
      </c>
      <c r="R44" s="88">
        <v>108325</v>
      </c>
      <c r="S44" s="88">
        <v>106924</v>
      </c>
      <c r="T44" s="88">
        <v>105726</v>
      </c>
      <c r="U44" s="88">
        <v>104495</v>
      </c>
      <c r="V44" s="88">
        <v>103408</v>
      </c>
      <c r="W44" s="88">
        <v>102773</v>
      </c>
      <c r="X44" s="88">
        <v>102495</v>
      </c>
      <c r="Y44" s="88">
        <v>102463</v>
      </c>
      <c r="Z44" s="88">
        <v>102569</v>
      </c>
      <c r="AA44" s="88">
        <v>102550</v>
      </c>
      <c r="AB44" s="88">
        <v>102457</v>
      </c>
      <c r="AC44" s="88">
        <v>102422</v>
      </c>
      <c r="AD44" s="88">
        <v>102427</v>
      </c>
      <c r="AE44" s="88">
        <v>102614</v>
      </c>
      <c r="AF44" s="88">
        <v>102931</v>
      </c>
      <c r="AG44" s="88">
        <v>103261</v>
      </c>
      <c r="AH44" s="88">
        <v>103631</v>
      </c>
      <c r="AI44" s="88">
        <v>104060</v>
      </c>
      <c r="AJ44" s="88">
        <v>104555</v>
      </c>
      <c r="AK44" s="88">
        <v>105141</v>
      </c>
      <c r="AL44" s="88">
        <v>105444</v>
      </c>
      <c r="AM44" s="88">
        <v>105502</v>
      </c>
      <c r="AN44" s="88">
        <v>105495</v>
      </c>
      <c r="AO44" s="88">
        <v>105348</v>
      </c>
      <c r="AP44" s="88">
        <v>105160</v>
      </c>
      <c r="AQ44" s="88">
        <v>105261</v>
      </c>
      <c r="AR44" s="88">
        <v>105541</v>
      </c>
      <c r="AS44" s="88">
        <v>105775</v>
      </c>
      <c r="AT44" s="88">
        <v>105946</v>
      </c>
      <c r="AU44" s="88">
        <v>106029</v>
      </c>
      <c r="AV44" s="88">
        <v>106061</v>
      </c>
      <c r="AW44" s="88">
        <v>106050</v>
      </c>
      <c r="AX44" s="88">
        <v>106012</v>
      </c>
      <c r="AY44" s="88">
        <v>105957</v>
      </c>
      <c r="AZ44" s="88">
        <v>105895</v>
      </c>
      <c r="BA44" s="88">
        <v>105834</v>
      </c>
      <c r="BB44" s="88">
        <v>105790</v>
      </c>
      <c r="BC44" s="88">
        <v>105755</v>
      </c>
      <c r="BD44" s="88">
        <v>105745</v>
      </c>
      <c r="BE44" s="88">
        <v>105755</v>
      </c>
      <c r="BF44" s="88">
        <v>105797</v>
      </c>
      <c r="BG44" s="88">
        <v>105856</v>
      </c>
      <c r="BH44" s="88">
        <v>105947</v>
      </c>
      <c r="BI44" s="88">
        <v>106053</v>
      </c>
      <c r="BJ44" s="88">
        <v>106182</v>
      </c>
      <c r="BK44" s="88">
        <v>106327</v>
      </c>
      <c r="BL44" s="88">
        <v>106486</v>
      </c>
      <c r="BM44" s="88">
        <v>106655</v>
      </c>
      <c r="BN44" s="88">
        <v>106832</v>
      </c>
      <c r="BO44" s="88">
        <v>107010</v>
      </c>
      <c r="BP44" s="88">
        <v>107184</v>
      </c>
      <c r="BQ44" s="88">
        <v>107355</v>
      </c>
      <c r="BR44" s="88">
        <v>107521</v>
      </c>
      <c r="BS44" s="88">
        <v>107676</v>
      </c>
      <c r="BT44" s="88">
        <v>107821</v>
      </c>
      <c r="BU44" s="88">
        <v>107953</v>
      </c>
      <c r="BV44" s="88">
        <v>108077</v>
      </c>
      <c r="BW44" s="88">
        <v>108190</v>
      </c>
      <c r="BX44" s="88">
        <v>108286</v>
      </c>
      <c r="BY44" s="88">
        <v>108376</v>
      </c>
      <c r="BZ44" s="88">
        <v>108452</v>
      </c>
      <c r="CA44" s="88">
        <v>108519</v>
      </c>
      <c r="CB44" s="88">
        <v>108578</v>
      </c>
      <c r="CC44" s="88">
        <v>108626</v>
      </c>
      <c r="CD44" s="88">
        <v>108670</v>
      </c>
      <c r="CE44" s="88">
        <v>108705</v>
      </c>
      <c r="CF44" s="88">
        <v>108742</v>
      </c>
      <c r="CG44" s="88">
        <v>108768</v>
      </c>
    </row>
    <row r="45" spans="1:85" x14ac:dyDescent="0.25">
      <c r="A45" s="8">
        <v>40</v>
      </c>
      <c r="B45" s="13">
        <v>44</v>
      </c>
      <c r="C45" s="88">
        <v>107441</v>
      </c>
      <c r="D45" s="88">
        <v>105897</v>
      </c>
      <c r="E45" s="88">
        <v>105441</v>
      </c>
      <c r="F45" s="88">
        <v>106972</v>
      </c>
      <c r="G45" s="88">
        <v>109655</v>
      </c>
      <c r="H45" s="88">
        <v>112212</v>
      </c>
      <c r="I45" s="88">
        <v>114146</v>
      </c>
      <c r="J45" s="88">
        <v>115177</v>
      </c>
      <c r="K45" s="88">
        <v>115174</v>
      </c>
      <c r="L45" s="88">
        <v>114707</v>
      </c>
      <c r="M45" s="88">
        <v>114658</v>
      </c>
      <c r="N45" s="88">
        <v>115190</v>
      </c>
      <c r="O45" s="88">
        <v>115963</v>
      </c>
      <c r="P45" s="88">
        <v>117074</v>
      </c>
      <c r="Q45" s="88">
        <v>118087</v>
      </c>
      <c r="R45" s="88">
        <v>118591</v>
      </c>
      <c r="S45" s="88">
        <v>118613</v>
      </c>
      <c r="T45" s="88">
        <v>118048</v>
      </c>
      <c r="U45" s="88">
        <v>117059</v>
      </c>
      <c r="V45" s="88">
        <v>116001</v>
      </c>
      <c r="W45" s="88">
        <v>114798</v>
      </c>
      <c r="X45" s="88">
        <v>113465</v>
      </c>
      <c r="Y45" s="88">
        <v>112326</v>
      </c>
      <c r="Z45" s="88">
        <v>111161</v>
      </c>
      <c r="AA45" s="88">
        <v>110133</v>
      </c>
      <c r="AB45" s="88">
        <v>109539</v>
      </c>
      <c r="AC45" s="88">
        <v>109283</v>
      </c>
      <c r="AD45" s="88">
        <v>109261</v>
      </c>
      <c r="AE45" s="88">
        <v>109373</v>
      </c>
      <c r="AF45" s="88">
        <v>109373</v>
      </c>
      <c r="AG45" s="88">
        <v>109297</v>
      </c>
      <c r="AH45" s="88">
        <v>109274</v>
      </c>
      <c r="AI45" s="88">
        <v>109287</v>
      </c>
      <c r="AJ45" s="88">
        <v>109472</v>
      </c>
      <c r="AK45" s="88">
        <v>109772</v>
      </c>
      <c r="AL45" s="88">
        <v>110096</v>
      </c>
      <c r="AM45" s="88">
        <v>110455</v>
      </c>
      <c r="AN45" s="88">
        <v>110873</v>
      </c>
      <c r="AO45" s="88">
        <v>111353</v>
      </c>
      <c r="AP45" s="88">
        <v>111929</v>
      </c>
      <c r="AQ45" s="88">
        <v>112230</v>
      </c>
      <c r="AR45" s="88">
        <v>112294</v>
      </c>
      <c r="AS45" s="88">
        <v>112294</v>
      </c>
      <c r="AT45" s="88">
        <v>112156</v>
      </c>
      <c r="AU45" s="88">
        <v>111977</v>
      </c>
      <c r="AV45" s="88">
        <v>112077</v>
      </c>
      <c r="AW45" s="88">
        <v>112343</v>
      </c>
      <c r="AX45" s="88">
        <v>112567</v>
      </c>
      <c r="AY45" s="88">
        <v>112734</v>
      </c>
      <c r="AZ45" s="88">
        <v>112815</v>
      </c>
      <c r="BA45" s="88">
        <v>112845</v>
      </c>
      <c r="BB45" s="88">
        <v>112839</v>
      </c>
      <c r="BC45" s="88">
        <v>112801</v>
      </c>
      <c r="BD45" s="88">
        <v>112747</v>
      </c>
      <c r="BE45" s="88">
        <v>112689</v>
      </c>
      <c r="BF45" s="88">
        <v>112634</v>
      </c>
      <c r="BG45" s="88">
        <v>112588</v>
      </c>
      <c r="BH45" s="88">
        <v>112558</v>
      </c>
      <c r="BI45" s="88">
        <v>112549</v>
      </c>
      <c r="BJ45" s="88">
        <v>112564</v>
      </c>
      <c r="BK45" s="88">
        <v>112602</v>
      </c>
      <c r="BL45" s="88">
        <v>112660</v>
      </c>
      <c r="BM45" s="88">
        <v>112741</v>
      </c>
      <c r="BN45" s="88">
        <v>112848</v>
      </c>
      <c r="BO45" s="88">
        <v>112972</v>
      </c>
      <c r="BP45" s="88">
        <v>113112</v>
      </c>
      <c r="BQ45" s="88">
        <v>113264</v>
      </c>
      <c r="BR45" s="88">
        <v>113424</v>
      </c>
      <c r="BS45" s="88">
        <v>113591</v>
      </c>
      <c r="BT45" s="88">
        <v>113759</v>
      </c>
      <c r="BU45" s="88">
        <v>113927</v>
      </c>
      <c r="BV45" s="88">
        <v>114090</v>
      </c>
      <c r="BW45" s="88">
        <v>114246</v>
      </c>
      <c r="BX45" s="88">
        <v>114396</v>
      </c>
      <c r="BY45" s="88">
        <v>114533</v>
      </c>
      <c r="BZ45" s="88">
        <v>114659</v>
      </c>
      <c r="CA45" s="88">
        <v>114775</v>
      </c>
      <c r="CB45" s="88">
        <v>114881</v>
      </c>
      <c r="CC45" s="88">
        <v>114975</v>
      </c>
      <c r="CD45" s="88">
        <v>115061</v>
      </c>
      <c r="CE45" s="88">
        <v>115130</v>
      </c>
      <c r="CF45" s="88">
        <v>115195</v>
      </c>
      <c r="CG45" s="88">
        <v>115248</v>
      </c>
    </row>
    <row r="46" spans="1:85" x14ac:dyDescent="0.25">
      <c r="A46" s="8">
        <v>45</v>
      </c>
      <c r="B46" s="13">
        <v>49</v>
      </c>
      <c r="C46" s="88">
        <v>129777</v>
      </c>
      <c r="D46" s="88">
        <v>125256</v>
      </c>
      <c r="E46" s="88">
        <v>121291</v>
      </c>
      <c r="F46" s="88">
        <v>117614</v>
      </c>
      <c r="G46" s="88">
        <v>114217</v>
      </c>
      <c r="H46" s="88">
        <v>111886</v>
      </c>
      <c r="I46" s="88">
        <v>110339</v>
      </c>
      <c r="J46" s="88">
        <v>109977</v>
      </c>
      <c r="K46" s="88">
        <v>111504</v>
      </c>
      <c r="L46" s="88">
        <v>114110</v>
      </c>
      <c r="M46" s="88">
        <v>116577</v>
      </c>
      <c r="N46" s="88">
        <v>118459</v>
      </c>
      <c r="O46" s="88">
        <v>119484</v>
      </c>
      <c r="P46" s="88">
        <v>119509</v>
      </c>
      <c r="Q46" s="88">
        <v>119101</v>
      </c>
      <c r="R46" s="88">
        <v>119095</v>
      </c>
      <c r="S46" s="88">
        <v>119634</v>
      </c>
      <c r="T46" s="88">
        <v>120386</v>
      </c>
      <c r="U46" s="88">
        <v>121456</v>
      </c>
      <c r="V46" s="88">
        <v>122431</v>
      </c>
      <c r="W46" s="88">
        <v>122912</v>
      </c>
      <c r="X46" s="88">
        <v>122928</v>
      </c>
      <c r="Y46" s="88">
        <v>122395</v>
      </c>
      <c r="Z46" s="88">
        <v>121453</v>
      </c>
      <c r="AA46" s="88">
        <v>120443</v>
      </c>
      <c r="AB46" s="88">
        <v>119294</v>
      </c>
      <c r="AC46" s="88">
        <v>118019</v>
      </c>
      <c r="AD46" s="88">
        <v>116932</v>
      </c>
      <c r="AE46" s="88">
        <v>115819</v>
      </c>
      <c r="AF46" s="88">
        <v>114842</v>
      </c>
      <c r="AG46" s="88">
        <v>114281</v>
      </c>
      <c r="AH46" s="88">
        <v>114046</v>
      </c>
      <c r="AI46" s="88">
        <v>114038</v>
      </c>
      <c r="AJ46" s="88">
        <v>114155</v>
      </c>
      <c r="AK46" s="88">
        <v>114164</v>
      </c>
      <c r="AL46" s="88">
        <v>114109</v>
      </c>
      <c r="AM46" s="88">
        <v>114095</v>
      </c>
      <c r="AN46" s="88">
        <v>114120</v>
      </c>
      <c r="AO46" s="88">
        <v>114305</v>
      </c>
      <c r="AP46" s="88">
        <v>114595</v>
      </c>
      <c r="AQ46" s="88">
        <v>114912</v>
      </c>
      <c r="AR46" s="88">
        <v>115270</v>
      </c>
      <c r="AS46" s="88">
        <v>115681</v>
      </c>
      <c r="AT46" s="88">
        <v>116152</v>
      </c>
      <c r="AU46" s="88">
        <v>116720</v>
      </c>
      <c r="AV46" s="88">
        <v>117016</v>
      </c>
      <c r="AW46" s="88">
        <v>117092</v>
      </c>
      <c r="AX46" s="88">
        <v>117096</v>
      </c>
      <c r="AY46" s="88">
        <v>116970</v>
      </c>
      <c r="AZ46" s="88">
        <v>116803</v>
      </c>
      <c r="BA46" s="88">
        <v>116897</v>
      </c>
      <c r="BB46" s="88">
        <v>117163</v>
      </c>
      <c r="BC46" s="88">
        <v>117381</v>
      </c>
      <c r="BD46" s="88">
        <v>117546</v>
      </c>
      <c r="BE46" s="88">
        <v>117626</v>
      </c>
      <c r="BF46" s="88">
        <v>117661</v>
      </c>
      <c r="BG46" s="88">
        <v>117657</v>
      </c>
      <c r="BH46" s="88">
        <v>117623</v>
      </c>
      <c r="BI46" s="88">
        <v>117578</v>
      </c>
      <c r="BJ46" s="88">
        <v>117522</v>
      </c>
      <c r="BK46" s="88">
        <v>117472</v>
      </c>
      <c r="BL46" s="88">
        <v>117429</v>
      </c>
      <c r="BM46" s="88">
        <v>117403</v>
      </c>
      <c r="BN46" s="88">
        <v>117398</v>
      </c>
      <c r="BO46" s="88">
        <v>117411</v>
      </c>
      <c r="BP46" s="88">
        <v>117446</v>
      </c>
      <c r="BQ46" s="88">
        <v>117506</v>
      </c>
      <c r="BR46" s="88">
        <v>117585</v>
      </c>
      <c r="BS46" s="88">
        <v>117686</v>
      </c>
      <c r="BT46" s="88">
        <v>117804</v>
      </c>
      <c r="BU46" s="88">
        <v>117939</v>
      </c>
      <c r="BV46" s="88">
        <v>118083</v>
      </c>
      <c r="BW46" s="88">
        <v>118237</v>
      </c>
      <c r="BX46" s="88">
        <v>118401</v>
      </c>
      <c r="BY46" s="88">
        <v>118560</v>
      </c>
      <c r="BZ46" s="88">
        <v>118724</v>
      </c>
      <c r="CA46" s="88">
        <v>118880</v>
      </c>
      <c r="CB46" s="88">
        <v>119028</v>
      </c>
      <c r="CC46" s="88">
        <v>119171</v>
      </c>
      <c r="CD46" s="88">
        <v>119305</v>
      </c>
      <c r="CE46" s="88">
        <v>119426</v>
      </c>
      <c r="CF46" s="88">
        <v>119538</v>
      </c>
      <c r="CG46" s="88">
        <v>119639</v>
      </c>
    </row>
    <row r="47" spans="1:85" x14ac:dyDescent="0.25">
      <c r="A47" s="8">
        <v>50</v>
      </c>
      <c r="B47" s="13">
        <v>54</v>
      </c>
      <c r="C47" s="88">
        <v>143494</v>
      </c>
      <c r="D47" s="88">
        <v>143197</v>
      </c>
      <c r="E47" s="88">
        <v>141625</v>
      </c>
      <c r="F47" s="88">
        <v>139119</v>
      </c>
      <c r="G47" s="88">
        <v>135772</v>
      </c>
      <c r="H47" s="88">
        <v>131301</v>
      </c>
      <c r="I47" s="88">
        <v>126756</v>
      </c>
      <c r="J47" s="88">
        <v>122991</v>
      </c>
      <c r="K47" s="88">
        <v>119505</v>
      </c>
      <c r="L47" s="88">
        <v>116291</v>
      </c>
      <c r="M47" s="88">
        <v>114116</v>
      </c>
      <c r="N47" s="88">
        <v>112687</v>
      </c>
      <c r="O47" s="88">
        <v>112408</v>
      </c>
      <c r="P47" s="88">
        <v>113943</v>
      </c>
      <c r="Q47" s="88">
        <v>116500</v>
      </c>
      <c r="R47" s="88">
        <v>118909</v>
      </c>
      <c r="S47" s="88">
        <v>120762</v>
      </c>
      <c r="T47" s="88">
        <v>121792</v>
      </c>
      <c r="U47" s="88">
        <v>121843</v>
      </c>
      <c r="V47" s="88">
        <v>121490</v>
      </c>
      <c r="W47" s="88">
        <v>121521</v>
      </c>
      <c r="X47" s="88">
        <v>122071</v>
      </c>
      <c r="Y47" s="88">
        <v>122817</v>
      </c>
      <c r="Z47" s="88">
        <v>123858</v>
      </c>
      <c r="AA47" s="88">
        <v>124808</v>
      </c>
      <c r="AB47" s="88">
        <v>125284</v>
      </c>
      <c r="AC47" s="88">
        <v>125309</v>
      </c>
      <c r="AD47" s="88">
        <v>124805</v>
      </c>
      <c r="AE47" s="88">
        <v>123919</v>
      </c>
      <c r="AF47" s="88">
        <v>122953</v>
      </c>
      <c r="AG47" s="88">
        <v>121858</v>
      </c>
      <c r="AH47" s="88">
        <v>120641</v>
      </c>
      <c r="AI47" s="88">
        <v>119607</v>
      </c>
      <c r="AJ47" s="88">
        <v>118549</v>
      </c>
      <c r="AK47" s="88">
        <v>117617</v>
      </c>
      <c r="AL47" s="88">
        <v>117094</v>
      </c>
      <c r="AM47" s="88">
        <v>116882</v>
      </c>
      <c r="AN47" s="88">
        <v>116889</v>
      </c>
      <c r="AO47" s="88">
        <v>117017</v>
      </c>
      <c r="AP47" s="88">
        <v>117042</v>
      </c>
      <c r="AQ47" s="88">
        <v>117003</v>
      </c>
      <c r="AR47" s="88">
        <v>117002</v>
      </c>
      <c r="AS47" s="88">
        <v>117040</v>
      </c>
      <c r="AT47" s="88">
        <v>117232</v>
      </c>
      <c r="AU47" s="88">
        <v>117523</v>
      </c>
      <c r="AV47" s="88">
        <v>117841</v>
      </c>
      <c r="AW47" s="88">
        <v>118195</v>
      </c>
      <c r="AX47" s="88">
        <v>118603</v>
      </c>
      <c r="AY47" s="88">
        <v>119074</v>
      </c>
      <c r="AZ47" s="88">
        <v>119634</v>
      </c>
      <c r="BA47" s="88">
        <v>119936</v>
      </c>
      <c r="BB47" s="88">
        <v>120019</v>
      </c>
      <c r="BC47" s="88">
        <v>120035</v>
      </c>
      <c r="BD47" s="88">
        <v>119921</v>
      </c>
      <c r="BE47" s="88">
        <v>119766</v>
      </c>
      <c r="BF47" s="88">
        <v>119871</v>
      </c>
      <c r="BG47" s="88">
        <v>120131</v>
      </c>
      <c r="BH47" s="88">
        <v>120351</v>
      </c>
      <c r="BI47" s="88">
        <v>120518</v>
      </c>
      <c r="BJ47" s="88">
        <v>120602</v>
      </c>
      <c r="BK47" s="88">
        <v>120642</v>
      </c>
      <c r="BL47" s="88">
        <v>120643</v>
      </c>
      <c r="BM47" s="88">
        <v>120618</v>
      </c>
      <c r="BN47" s="88">
        <v>120580</v>
      </c>
      <c r="BO47" s="88">
        <v>120530</v>
      </c>
      <c r="BP47" s="88">
        <v>120480</v>
      </c>
      <c r="BQ47" s="88">
        <v>120444</v>
      </c>
      <c r="BR47" s="88">
        <v>120417</v>
      </c>
      <c r="BS47" s="88">
        <v>120411</v>
      </c>
      <c r="BT47" s="88">
        <v>120422</v>
      </c>
      <c r="BU47" s="88">
        <v>120456</v>
      </c>
      <c r="BV47" s="88">
        <v>120515</v>
      </c>
      <c r="BW47" s="88">
        <v>120589</v>
      </c>
      <c r="BX47" s="88">
        <v>120687</v>
      </c>
      <c r="BY47" s="88">
        <v>120797</v>
      </c>
      <c r="BZ47" s="88">
        <v>120929</v>
      </c>
      <c r="CA47" s="88">
        <v>121068</v>
      </c>
      <c r="CB47" s="88">
        <v>121220</v>
      </c>
      <c r="CC47" s="88">
        <v>121375</v>
      </c>
      <c r="CD47" s="88">
        <v>121530</v>
      </c>
      <c r="CE47" s="88">
        <v>121685</v>
      </c>
      <c r="CF47" s="88">
        <v>121838</v>
      </c>
      <c r="CG47" s="88">
        <v>121982</v>
      </c>
    </row>
    <row r="48" spans="1:85" x14ac:dyDescent="0.25">
      <c r="A48" s="8">
        <v>55</v>
      </c>
      <c r="B48" s="13">
        <v>59</v>
      </c>
      <c r="C48" s="88">
        <v>130978</v>
      </c>
      <c r="D48" s="88">
        <v>135400</v>
      </c>
      <c r="E48" s="88">
        <v>138731</v>
      </c>
      <c r="F48" s="88">
        <v>140567</v>
      </c>
      <c r="G48" s="88">
        <v>141603</v>
      </c>
      <c r="H48" s="88">
        <v>142201</v>
      </c>
      <c r="I48" s="88">
        <v>141901</v>
      </c>
      <c r="J48" s="88">
        <v>140425</v>
      </c>
      <c r="K48" s="88">
        <v>138053</v>
      </c>
      <c r="L48" s="88">
        <v>134880</v>
      </c>
      <c r="M48" s="88">
        <v>130634</v>
      </c>
      <c r="N48" s="88">
        <v>126326</v>
      </c>
      <c r="O48" s="88">
        <v>122780</v>
      </c>
      <c r="P48" s="88">
        <v>119498</v>
      </c>
      <c r="Q48" s="88">
        <v>116485</v>
      </c>
      <c r="R48" s="88">
        <v>114466</v>
      </c>
      <c r="S48" s="88">
        <v>113168</v>
      </c>
      <c r="T48" s="88">
        <v>112974</v>
      </c>
      <c r="U48" s="88">
        <v>114522</v>
      </c>
      <c r="V48" s="88">
        <v>117034</v>
      </c>
      <c r="W48" s="88">
        <v>119397</v>
      </c>
      <c r="X48" s="88">
        <v>121229</v>
      </c>
      <c r="Y48" s="88">
        <v>122261</v>
      </c>
      <c r="Z48" s="88">
        <v>122356</v>
      </c>
      <c r="AA48" s="88">
        <v>122055</v>
      </c>
      <c r="AB48" s="88">
        <v>122134</v>
      </c>
      <c r="AC48" s="88">
        <v>122697</v>
      </c>
      <c r="AD48" s="88">
        <v>123450</v>
      </c>
      <c r="AE48" s="88">
        <v>124484</v>
      </c>
      <c r="AF48" s="88">
        <v>125426</v>
      </c>
      <c r="AG48" s="88">
        <v>125904</v>
      </c>
      <c r="AH48" s="88">
        <v>125944</v>
      </c>
      <c r="AI48" s="88">
        <v>125483</v>
      </c>
      <c r="AJ48" s="88">
        <v>124653</v>
      </c>
      <c r="AK48" s="88">
        <v>123748</v>
      </c>
      <c r="AL48" s="88">
        <v>122713</v>
      </c>
      <c r="AM48" s="88">
        <v>121562</v>
      </c>
      <c r="AN48" s="88">
        <v>120580</v>
      </c>
      <c r="AO48" s="88">
        <v>119581</v>
      </c>
      <c r="AP48" s="88">
        <v>118709</v>
      </c>
      <c r="AQ48" s="88">
        <v>118221</v>
      </c>
      <c r="AR48" s="88">
        <v>118044</v>
      </c>
      <c r="AS48" s="88">
        <v>118071</v>
      </c>
      <c r="AT48" s="88">
        <v>118218</v>
      </c>
      <c r="AU48" s="88">
        <v>118264</v>
      </c>
      <c r="AV48" s="88">
        <v>118247</v>
      </c>
      <c r="AW48" s="88">
        <v>118269</v>
      </c>
      <c r="AX48" s="88">
        <v>118325</v>
      </c>
      <c r="AY48" s="88">
        <v>118526</v>
      </c>
      <c r="AZ48" s="88">
        <v>118826</v>
      </c>
      <c r="BA48" s="88">
        <v>119150</v>
      </c>
      <c r="BB48" s="88">
        <v>119510</v>
      </c>
      <c r="BC48" s="88">
        <v>119927</v>
      </c>
      <c r="BD48" s="88">
        <v>120404</v>
      </c>
      <c r="BE48" s="88">
        <v>120962</v>
      </c>
      <c r="BF48" s="88">
        <v>121276</v>
      </c>
      <c r="BG48" s="88">
        <v>121373</v>
      </c>
      <c r="BH48" s="88">
        <v>121405</v>
      </c>
      <c r="BI48" s="88">
        <v>121309</v>
      </c>
      <c r="BJ48" s="88">
        <v>121174</v>
      </c>
      <c r="BK48" s="88">
        <v>121283</v>
      </c>
      <c r="BL48" s="88">
        <v>121553</v>
      </c>
      <c r="BM48" s="88">
        <v>121780</v>
      </c>
      <c r="BN48" s="88">
        <v>121949</v>
      </c>
      <c r="BO48" s="88">
        <v>122042</v>
      </c>
      <c r="BP48" s="88">
        <v>122085</v>
      </c>
      <c r="BQ48" s="88">
        <v>122090</v>
      </c>
      <c r="BR48" s="88">
        <v>122066</v>
      </c>
      <c r="BS48" s="88">
        <v>122026</v>
      </c>
      <c r="BT48" s="88">
        <v>121981</v>
      </c>
      <c r="BU48" s="88">
        <v>121933</v>
      </c>
      <c r="BV48" s="88">
        <v>121892</v>
      </c>
      <c r="BW48" s="88">
        <v>121868</v>
      </c>
      <c r="BX48" s="88">
        <v>121860</v>
      </c>
      <c r="BY48" s="88">
        <v>121872</v>
      </c>
      <c r="BZ48" s="88">
        <v>121904</v>
      </c>
      <c r="CA48" s="88">
        <v>121957</v>
      </c>
      <c r="CB48" s="88">
        <v>122032</v>
      </c>
      <c r="CC48" s="88">
        <v>122127</v>
      </c>
      <c r="CD48" s="88">
        <v>122237</v>
      </c>
      <c r="CE48" s="88">
        <v>122360</v>
      </c>
      <c r="CF48" s="88">
        <v>122498</v>
      </c>
      <c r="CG48" s="88">
        <v>122642</v>
      </c>
    </row>
    <row r="49" spans="1:85" x14ac:dyDescent="0.25">
      <c r="A49" s="8">
        <v>60</v>
      </c>
      <c r="B49" s="13">
        <v>64</v>
      </c>
      <c r="C49" s="88">
        <v>105242</v>
      </c>
      <c r="D49" s="88">
        <v>109306</v>
      </c>
      <c r="E49" s="88">
        <v>113865</v>
      </c>
      <c r="F49" s="88">
        <v>118469</v>
      </c>
      <c r="G49" s="88">
        <v>122842</v>
      </c>
      <c r="H49" s="88">
        <v>127365</v>
      </c>
      <c r="I49" s="88">
        <v>131749</v>
      </c>
      <c r="J49" s="88">
        <v>134976</v>
      </c>
      <c r="K49" s="88">
        <v>136791</v>
      </c>
      <c r="L49" s="88">
        <v>137846</v>
      </c>
      <c r="M49" s="88">
        <v>138486</v>
      </c>
      <c r="N49" s="88">
        <v>138264</v>
      </c>
      <c r="O49" s="88">
        <v>136924</v>
      </c>
      <c r="P49" s="88">
        <v>134743</v>
      </c>
      <c r="Q49" s="88">
        <v>131792</v>
      </c>
      <c r="R49" s="88">
        <v>127828</v>
      </c>
      <c r="S49" s="88">
        <v>123809</v>
      </c>
      <c r="T49" s="88">
        <v>120512</v>
      </c>
      <c r="U49" s="88">
        <v>117469</v>
      </c>
      <c r="V49" s="88">
        <v>114678</v>
      </c>
      <c r="W49" s="88">
        <v>112830</v>
      </c>
      <c r="X49" s="88">
        <v>111670</v>
      </c>
      <c r="Y49" s="88">
        <v>111572</v>
      </c>
      <c r="Z49" s="88">
        <v>113132</v>
      </c>
      <c r="AA49" s="88">
        <v>115599</v>
      </c>
      <c r="AB49" s="88">
        <v>117914</v>
      </c>
      <c r="AC49" s="88">
        <v>119719</v>
      </c>
      <c r="AD49" s="88">
        <v>120762</v>
      </c>
      <c r="AE49" s="88">
        <v>120899</v>
      </c>
      <c r="AF49" s="88">
        <v>120668</v>
      </c>
      <c r="AG49" s="88">
        <v>120802</v>
      </c>
      <c r="AH49" s="88">
        <v>121396</v>
      </c>
      <c r="AI49" s="88">
        <v>122162</v>
      </c>
      <c r="AJ49" s="88">
        <v>123195</v>
      </c>
      <c r="AK49" s="88">
        <v>124133</v>
      </c>
      <c r="AL49" s="88">
        <v>124633</v>
      </c>
      <c r="AM49" s="88">
        <v>124706</v>
      </c>
      <c r="AN49" s="88">
        <v>124294</v>
      </c>
      <c r="AO49" s="88">
        <v>123540</v>
      </c>
      <c r="AP49" s="88">
        <v>122705</v>
      </c>
      <c r="AQ49" s="88">
        <v>121746</v>
      </c>
      <c r="AR49" s="88">
        <v>120674</v>
      </c>
      <c r="AS49" s="88">
        <v>119766</v>
      </c>
      <c r="AT49" s="88">
        <v>118836</v>
      </c>
      <c r="AU49" s="88">
        <v>118032</v>
      </c>
      <c r="AV49" s="88">
        <v>117599</v>
      </c>
      <c r="AW49" s="88">
        <v>117464</v>
      </c>
      <c r="AX49" s="88">
        <v>117521</v>
      </c>
      <c r="AY49" s="88">
        <v>117693</v>
      </c>
      <c r="AZ49" s="88">
        <v>117771</v>
      </c>
      <c r="BA49" s="88">
        <v>117785</v>
      </c>
      <c r="BB49" s="88">
        <v>117837</v>
      </c>
      <c r="BC49" s="88">
        <v>117921</v>
      </c>
      <c r="BD49" s="88">
        <v>118144</v>
      </c>
      <c r="BE49" s="88">
        <v>118459</v>
      </c>
      <c r="BF49" s="88">
        <v>118797</v>
      </c>
      <c r="BG49" s="88">
        <v>119175</v>
      </c>
      <c r="BH49" s="88">
        <v>119598</v>
      </c>
      <c r="BI49" s="88">
        <v>120087</v>
      </c>
      <c r="BJ49" s="88">
        <v>120655</v>
      </c>
      <c r="BK49" s="88">
        <v>120983</v>
      </c>
      <c r="BL49" s="88">
        <v>121103</v>
      </c>
      <c r="BM49" s="88">
        <v>121156</v>
      </c>
      <c r="BN49" s="88">
        <v>121084</v>
      </c>
      <c r="BO49" s="88">
        <v>120968</v>
      </c>
      <c r="BP49" s="88">
        <v>121087</v>
      </c>
      <c r="BQ49" s="88">
        <v>121351</v>
      </c>
      <c r="BR49" s="88">
        <v>121570</v>
      </c>
      <c r="BS49" s="88">
        <v>121736</v>
      </c>
      <c r="BT49" s="88">
        <v>121826</v>
      </c>
      <c r="BU49" s="88">
        <v>121866</v>
      </c>
      <c r="BV49" s="88">
        <v>121870</v>
      </c>
      <c r="BW49" s="88">
        <v>121848</v>
      </c>
      <c r="BX49" s="88">
        <v>121808</v>
      </c>
      <c r="BY49" s="88">
        <v>121760</v>
      </c>
      <c r="BZ49" s="88">
        <v>121712</v>
      </c>
      <c r="CA49" s="88">
        <v>121675</v>
      </c>
      <c r="CB49" s="88">
        <v>121653</v>
      </c>
      <c r="CC49" s="88">
        <v>121642</v>
      </c>
      <c r="CD49" s="88">
        <v>121651</v>
      </c>
      <c r="CE49" s="88">
        <v>121684</v>
      </c>
      <c r="CF49" s="88">
        <v>121736</v>
      </c>
      <c r="CG49" s="88">
        <v>121810</v>
      </c>
    </row>
    <row r="50" spans="1:85" x14ac:dyDescent="0.25">
      <c r="C50" s="14"/>
      <c r="D50" s="14"/>
      <c r="E50" s="14"/>
      <c r="F50" s="14"/>
      <c r="G50" s="14"/>
      <c r="H50" s="14"/>
      <c r="I50" s="14"/>
      <c r="J50" s="14"/>
      <c r="K50" s="14"/>
      <c r="L50" s="14"/>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row>
    <row r="51" spans="1:85" x14ac:dyDescent="0.25">
      <c r="A51" s="8">
        <f>A39+1</f>
        <v>5</v>
      </c>
      <c r="B51" s="91" t="s">
        <v>41</v>
      </c>
      <c r="C51" s="14"/>
      <c r="D51" s="14"/>
      <c r="E51" s="14"/>
      <c r="F51" s="14"/>
      <c r="G51" s="14"/>
      <c r="H51" s="14"/>
      <c r="I51" s="14"/>
      <c r="J51" s="14"/>
      <c r="K51" s="14"/>
      <c r="L51" s="14"/>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row>
    <row r="52" spans="1:85" x14ac:dyDescent="0.25">
      <c r="A52" s="8">
        <v>15</v>
      </c>
      <c r="B52" s="13">
        <v>19</v>
      </c>
      <c r="C52" s="88">
        <v>77337</v>
      </c>
      <c r="D52" s="88">
        <v>76366</v>
      </c>
      <c r="E52" s="88">
        <v>75795</v>
      </c>
      <c r="F52" s="88">
        <v>75519</v>
      </c>
      <c r="G52" s="88">
        <v>75397</v>
      </c>
      <c r="H52" s="88">
        <v>75281</v>
      </c>
      <c r="I52" s="88">
        <v>75247</v>
      </c>
      <c r="J52" s="88">
        <v>75349</v>
      </c>
      <c r="K52" s="88">
        <v>75689</v>
      </c>
      <c r="L52" s="88">
        <v>76153</v>
      </c>
      <c r="M52" s="88">
        <v>76680</v>
      </c>
      <c r="N52" s="88">
        <v>77408</v>
      </c>
      <c r="O52" s="88">
        <v>78216</v>
      </c>
      <c r="P52" s="88">
        <v>79170</v>
      </c>
      <c r="Q52" s="88">
        <v>80363</v>
      </c>
      <c r="R52" s="88">
        <v>81125</v>
      </c>
      <c r="S52" s="88">
        <v>81383</v>
      </c>
      <c r="T52" s="88">
        <v>81462</v>
      </c>
      <c r="U52" s="88">
        <v>81355</v>
      </c>
      <c r="V52" s="88">
        <v>81086</v>
      </c>
      <c r="W52" s="88">
        <v>81142</v>
      </c>
      <c r="X52" s="88">
        <v>81409</v>
      </c>
      <c r="Y52" s="88">
        <v>81581</v>
      </c>
      <c r="Z52" s="88">
        <v>81646</v>
      </c>
      <c r="AA52" s="88">
        <v>81569</v>
      </c>
      <c r="AB52" s="88">
        <v>81407</v>
      </c>
      <c r="AC52" s="88">
        <v>81177</v>
      </c>
      <c r="AD52" s="88">
        <v>80904</v>
      </c>
      <c r="AE52" s="88">
        <v>80603</v>
      </c>
      <c r="AF52" s="88">
        <v>80296</v>
      </c>
      <c r="AG52" s="88">
        <v>80001</v>
      </c>
      <c r="AH52" s="88">
        <v>79734</v>
      </c>
      <c r="AI52" s="88">
        <v>79506</v>
      </c>
      <c r="AJ52" s="88">
        <v>79322</v>
      </c>
      <c r="AK52" s="88">
        <v>79196</v>
      </c>
      <c r="AL52" s="88">
        <v>79125</v>
      </c>
      <c r="AM52" s="88">
        <v>79111</v>
      </c>
      <c r="AN52" s="88">
        <v>79160</v>
      </c>
      <c r="AO52" s="88">
        <v>79258</v>
      </c>
      <c r="AP52" s="88">
        <v>79411</v>
      </c>
      <c r="AQ52" s="88">
        <v>79606</v>
      </c>
      <c r="AR52" s="88">
        <v>79837</v>
      </c>
      <c r="AS52" s="88">
        <v>80094</v>
      </c>
      <c r="AT52" s="88">
        <v>80371</v>
      </c>
      <c r="AU52" s="88">
        <v>80653</v>
      </c>
      <c r="AV52" s="88">
        <v>80938</v>
      </c>
      <c r="AW52" s="88">
        <v>81213</v>
      </c>
      <c r="AX52" s="88">
        <v>81476</v>
      </c>
      <c r="AY52" s="88">
        <v>81716</v>
      </c>
      <c r="AZ52" s="88">
        <v>81939</v>
      </c>
      <c r="BA52" s="88">
        <v>82132</v>
      </c>
      <c r="BB52" s="88">
        <v>82306</v>
      </c>
      <c r="BC52" s="88">
        <v>82450</v>
      </c>
      <c r="BD52" s="88">
        <v>82570</v>
      </c>
      <c r="BE52" s="88">
        <v>82664</v>
      </c>
      <c r="BF52" s="88">
        <v>82733</v>
      </c>
      <c r="BG52" s="88">
        <v>82784</v>
      </c>
      <c r="BH52" s="88">
        <v>82814</v>
      </c>
      <c r="BI52" s="88">
        <v>82830</v>
      </c>
      <c r="BJ52" s="88">
        <v>82830</v>
      </c>
      <c r="BK52" s="88">
        <v>82821</v>
      </c>
      <c r="BL52" s="88">
        <v>82807</v>
      </c>
      <c r="BM52" s="88">
        <v>82790</v>
      </c>
      <c r="BN52" s="88">
        <v>82774</v>
      </c>
      <c r="BO52" s="88">
        <v>82764</v>
      </c>
      <c r="BP52" s="88">
        <v>82765</v>
      </c>
      <c r="BQ52" s="88">
        <v>82769</v>
      </c>
      <c r="BR52" s="88">
        <v>82789</v>
      </c>
      <c r="BS52" s="88">
        <v>82821</v>
      </c>
      <c r="BT52" s="88">
        <v>82870</v>
      </c>
      <c r="BU52" s="88">
        <v>82930</v>
      </c>
      <c r="BV52" s="88">
        <v>83009</v>
      </c>
      <c r="BW52" s="88">
        <v>83093</v>
      </c>
      <c r="BX52" s="88">
        <v>83193</v>
      </c>
      <c r="BY52" s="88">
        <v>83304</v>
      </c>
      <c r="BZ52" s="88">
        <v>83419</v>
      </c>
      <c r="CA52" s="88">
        <v>83544</v>
      </c>
      <c r="CB52" s="88">
        <v>83670</v>
      </c>
      <c r="CC52" s="88">
        <v>83796</v>
      </c>
      <c r="CD52" s="88">
        <v>83914</v>
      </c>
      <c r="CE52" s="88">
        <v>84028</v>
      </c>
      <c r="CF52" s="88">
        <v>84131</v>
      </c>
      <c r="CG52" s="88">
        <v>84225</v>
      </c>
    </row>
    <row r="53" spans="1:85" x14ac:dyDescent="0.25">
      <c r="A53" s="8">
        <v>20</v>
      </c>
      <c r="B53" s="13">
        <v>24</v>
      </c>
      <c r="C53" s="88">
        <v>89315</v>
      </c>
      <c r="D53" s="88">
        <v>87181</v>
      </c>
      <c r="E53" s="88">
        <v>85068</v>
      </c>
      <c r="F53" s="88">
        <v>82813</v>
      </c>
      <c r="G53" s="88">
        <v>80573</v>
      </c>
      <c r="H53" s="88">
        <v>79080</v>
      </c>
      <c r="I53" s="88">
        <v>78284</v>
      </c>
      <c r="J53" s="88">
        <v>77806</v>
      </c>
      <c r="K53" s="88">
        <v>77547</v>
      </c>
      <c r="L53" s="88">
        <v>77404</v>
      </c>
      <c r="M53" s="88">
        <v>77282</v>
      </c>
      <c r="N53" s="88">
        <v>77244</v>
      </c>
      <c r="O53" s="88">
        <v>77327</v>
      </c>
      <c r="P53" s="88">
        <v>77623</v>
      </c>
      <c r="Q53" s="88">
        <v>78015</v>
      </c>
      <c r="R53" s="88">
        <v>78463</v>
      </c>
      <c r="S53" s="88">
        <v>79090</v>
      </c>
      <c r="T53" s="88">
        <v>79797</v>
      </c>
      <c r="U53" s="88">
        <v>80618</v>
      </c>
      <c r="V53" s="88">
        <v>81647</v>
      </c>
      <c r="W53" s="88">
        <v>82271</v>
      </c>
      <c r="X53" s="88">
        <v>82471</v>
      </c>
      <c r="Y53" s="88">
        <v>82526</v>
      </c>
      <c r="Z53" s="88">
        <v>82427</v>
      </c>
      <c r="AA53" s="88">
        <v>82197</v>
      </c>
      <c r="AB53" s="88">
        <v>82250</v>
      </c>
      <c r="AC53" s="88">
        <v>82486</v>
      </c>
      <c r="AD53" s="88">
        <v>82640</v>
      </c>
      <c r="AE53" s="88">
        <v>82699</v>
      </c>
      <c r="AF53" s="88">
        <v>82640</v>
      </c>
      <c r="AG53" s="88">
        <v>82509</v>
      </c>
      <c r="AH53" s="88">
        <v>82319</v>
      </c>
      <c r="AI53" s="88">
        <v>82091</v>
      </c>
      <c r="AJ53" s="88">
        <v>81843</v>
      </c>
      <c r="AK53" s="88">
        <v>81588</v>
      </c>
      <c r="AL53" s="88">
        <v>81346</v>
      </c>
      <c r="AM53" s="88">
        <v>81125</v>
      </c>
      <c r="AN53" s="88">
        <v>80938</v>
      </c>
      <c r="AO53" s="88">
        <v>80790</v>
      </c>
      <c r="AP53" s="88">
        <v>80689</v>
      </c>
      <c r="AQ53" s="88">
        <v>80636</v>
      </c>
      <c r="AR53" s="88">
        <v>80633</v>
      </c>
      <c r="AS53" s="88">
        <v>80674</v>
      </c>
      <c r="AT53" s="88">
        <v>80765</v>
      </c>
      <c r="AU53" s="88">
        <v>80898</v>
      </c>
      <c r="AV53" s="88">
        <v>81068</v>
      </c>
      <c r="AW53" s="88">
        <v>81268</v>
      </c>
      <c r="AX53" s="88">
        <v>81491</v>
      </c>
      <c r="AY53" s="88">
        <v>81729</v>
      </c>
      <c r="AZ53" s="88">
        <v>81970</v>
      </c>
      <c r="BA53" s="88">
        <v>82211</v>
      </c>
      <c r="BB53" s="88">
        <v>82450</v>
      </c>
      <c r="BC53" s="88">
        <v>82673</v>
      </c>
      <c r="BD53" s="88">
        <v>82881</v>
      </c>
      <c r="BE53" s="88">
        <v>83068</v>
      </c>
      <c r="BF53" s="88">
        <v>83238</v>
      </c>
      <c r="BG53" s="88">
        <v>83387</v>
      </c>
      <c r="BH53" s="88">
        <v>83510</v>
      </c>
      <c r="BI53" s="88">
        <v>83613</v>
      </c>
      <c r="BJ53" s="88">
        <v>83697</v>
      </c>
      <c r="BK53" s="88">
        <v>83759</v>
      </c>
      <c r="BL53" s="88">
        <v>83800</v>
      </c>
      <c r="BM53" s="88">
        <v>83831</v>
      </c>
      <c r="BN53" s="88">
        <v>83844</v>
      </c>
      <c r="BO53" s="88">
        <v>83848</v>
      </c>
      <c r="BP53" s="88">
        <v>83843</v>
      </c>
      <c r="BQ53" s="88">
        <v>83831</v>
      </c>
      <c r="BR53" s="88">
        <v>83823</v>
      </c>
      <c r="BS53" s="88">
        <v>83810</v>
      </c>
      <c r="BT53" s="88">
        <v>83806</v>
      </c>
      <c r="BU53" s="88">
        <v>83803</v>
      </c>
      <c r="BV53" s="88">
        <v>83811</v>
      </c>
      <c r="BW53" s="88">
        <v>83832</v>
      </c>
      <c r="BX53" s="88">
        <v>83859</v>
      </c>
      <c r="BY53" s="88">
        <v>83904</v>
      </c>
      <c r="BZ53" s="88">
        <v>83958</v>
      </c>
      <c r="CA53" s="88">
        <v>84022</v>
      </c>
      <c r="CB53" s="88">
        <v>84098</v>
      </c>
      <c r="CC53" s="88">
        <v>84184</v>
      </c>
      <c r="CD53" s="88">
        <v>84278</v>
      </c>
      <c r="CE53" s="88">
        <v>84377</v>
      </c>
      <c r="CF53" s="88">
        <v>84485</v>
      </c>
      <c r="CG53" s="88">
        <v>84593</v>
      </c>
    </row>
    <row r="54" spans="1:85" x14ac:dyDescent="0.25">
      <c r="A54" s="8">
        <v>25</v>
      </c>
      <c r="B54" s="13">
        <v>29</v>
      </c>
      <c r="C54" s="88">
        <v>97749</v>
      </c>
      <c r="D54" s="88">
        <v>98076</v>
      </c>
      <c r="E54" s="88">
        <v>97651</v>
      </c>
      <c r="F54" s="88">
        <v>96927</v>
      </c>
      <c r="G54" s="88">
        <v>95905</v>
      </c>
      <c r="H54" s="88">
        <v>94288</v>
      </c>
      <c r="I54" s="88">
        <v>92248</v>
      </c>
      <c r="J54" s="88">
        <v>90406</v>
      </c>
      <c r="K54" s="88">
        <v>88434</v>
      </c>
      <c r="L54" s="88">
        <v>86500</v>
      </c>
      <c r="M54" s="88">
        <v>85208</v>
      </c>
      <c r="N54" s="88">
        <v>84501</v>
      </c>
      <c r="O54" s="88">
        <v>84101</v>
      </c>
      <c r="P54" s="88">
        <v>83902</v>
      </c>
      <c r="Q54" s="88">
        <v>83785</v>
      </c>
      <c r="R54" s="88">
        <v>83678</v>
      </c>
      <c r="S54" s="88">
        <v>83641</v>
      </c>
      <c r="T54" s="88">
        <v>83702</v>
      </c>
      <c r="U54" s="88">
        <v>83948</v>
      </c>
      <c r="V54" s="88">
        <v>84288</v>
      </c>
      <c r="W54" s="88">
        <v>84668</v>
      </c>
      <c r="X54" s="88">
        <v>85198</v>
      </c>
      <c r="Y54" s="88">
        <v>85802</v>
      </c>
      <c r="Z54" s="88">
        <v>86507</v>
      </c>
      <c r="AA54" s="88">
        <v>87386</v>
      </c>
      <c r="AB54" s="88">
        <v>87918</v>
      </c>
      <c r="AC54" s="88">
        <v>88084</v>
      </c>
      <c r="AD54" s="88">
        <v>88131</v>
      </c>
      <c r="AE54" s="88">
        <v>88037</v>
      </c>
      <c r="AF54" s="88">
        <v>87828</v>
      </c>
      <c r="AG54" s="88">
        <v>87877</v>
      </c>
      <c r="AH54" s="88">
        <v>88089</v>
      </c>
      <c r="AI54" s="88">
        <v>88225</v>
      </c>
      <c r="AJ54" s="88">
        <v>88289</v>
      </c>
      <c r="AK54" s="88">
        <v>88244</v>
      </c>
      <c r="AL54" s="88">
        <v>88139</v>
      </c>
      <c r="AM54" s="88">
        <v>87987</v>
      </c>
      <c r="AN54" s="88">
        <v>87797</v>
      </c>
      <c r="AO54" s="88">
        <v>87593</v>
      </c>
      <c r="AP54" s="88">
        <v>87383</v>
      </c>
      <c r="AQ54" s="88">
        <v>87181</v>
      </c>
      <c r="AR54" s="88">
        <v>87000</v>
      </c>
      <c r="AS54" s="88">
        <v>86845</v>
      </c>
      <c r="AT54" s="88">
        <v>86724</v>
      </c>
      <c r="AU54" s="88">
        <v>86642</v>
      </c>
      <c r="AV54" s="88">
        <v>86599</v>
      </c>
      <c r="AW54" s="88">
        <v>86599</v>
      </c>
      <c r="AX54" s="88">
        <v>86642</v>
      </c>
      <c r="AY54" s="88">
        <v>86721</v>
      </c>
      <c r="AZ54" s="88">
        <v>86833</v>
      </c>
      <c r="BA54" s="88">
        <v>86980</v>
      </c>
      <c r="BB54" s="88">
        <v>87151</v>
      </c>
      <c r="BC54" s="88">
        <v>87341</v>
      </c>
      <c r="BD54" s="88">
        <v>87544</v>
      </c>
      <c r="BE54" s="88">
        <v>87752</v>
      </c>
      <c r="BF54" s="88">
        <v>87962</v>
      </c>
      <c r="BG54" s="88">
        <v>88162</v>
      </c>
      <c r="BH54" s="88">
        <v>88354</v>
      </c>
      <c r="BI54" s="88">
        <v>88531</v>
      </c>
      <c r="BJ54" s="88">
        <v>88695</v>
      </c>
      <c r="BK54" s="88">
        <v>88842</v>
      </c>
      <c r="BL54" s="88">
        <v>88966</v>
      </c>
      <c r="BM54" s="88">
        <v>89078</v>
      </c>
      <c r="BN54" s="88">
        <v>89163</v>
      </c>
      <c r="BO54" s="88">
        <v>89239</v>
      </c>
      <c r="BP54" s="88">
        <v>89294</v>
      </c>
      <c r="BQ54" s="88">
        <v>89333</v>
      </c>
      <c r="BR54" s="88">
        <v>89360</v>
      </c>
      <c r="BS54" s="88">
        <v>89373</v>
      </c>
      <c r="BT54" s="88">
        <v>89379</v>
      </c>
      <c r="BU54" s="88">
        <v>89376</v>
      </c>
      <c r="BV54" s="88">
        <v>89371</v>
      </c>
      <c r="BW54" s="88">
        <v>89360</v>
      </c>
      <c r="BX54" s="88">
        <v>89356</v>
      </c>
      <c r="BY54" s="88">
        <v>89350</v>
      </c>
      <c r="BZ54" s="88">
        <v>89355</v>
      </c>
      <c r="CA54" s="88">
        <v>89362</v>
      </c>
      <c r="CB54" s="88">
        <v>89378</v>
      </c>
      <c r="CC54" s="88">
        <v>89405</v>
      </c>
      <c r="CD54" s="88">
        <v>89441</v>
      </c>
      <c r="CE54" s="88">
        <v>89486</v>
      </c>
      <c r="CF54" s="88">
        <v>89543</v>
      </c>
      <c r="CG54" s="88">
        <v>89607</v>
      </c>
    </row>
    <row r="55" spans="1:85" x14ac:dyDescent="0.25">
      <c r="A55" s="8">
        <v>30</v>
      </c>
      <c r="B55" s="13">
        <v>34</v>
      </c>
      <c r="C55" s="88">
        <v>97595</v>
      </c>
      <c r="D55" s="88">
        <v>98451</v>
      </c>
      <c r="E55" s="88">
        <v>99248</v>
      </c>
      <c r="F55" s="88">
        <v>100078</v>
      </c>
      <c r="G55" s="88">
        <v>100826</v>
      </c>
      <c r="H55" s="88">
        <v>101339</v>
      </c>
      <c r="I55" s="88">
        <v>101424</v>
      </c>
      <c r="J55" s="88">
        <v>100960</v>
      </c>
      <c r="K55" s="88">
        <v>100228</v>
      </c>
      <c r="L55" s="88">
        <v>99240</v>
      </c>
      <c r="M55" s="88">
        <v>97760</v>
      </c>
      <c r="N55" s="88">
        <v>95924</v>
      </c>
      <c r="O55" s="88">
        <v>94290</v>
      </c>
      <c r="P55" s="88">
        <v>92555</v>
      </c>
      <c r="Q55" s="88">
        <v>90862</v>
      </c>
      <c r="R55" s="88">
        <v>89728</v>
      </c>
      <c r="S55" s="88">
        <v>89116</v>
      </c>
      <c r="T55" s="88">
        <v>88769</v>
      </c>
      <c r="U55" s="88">
        <v>88605</v>
      </c>
      <c r="V55" s="88">
        <v>88501</v>
      </c>
      <c r="W55" s="88">
        <v>88409</v>
      </c>
      <c r="X55" s="88">
        <v>88369</v>
      </c>
      <c r="Y55" s="88">
        <v>88417</v>
      </c>
      <c r="Z55" s="88">
        <v>88629</v>
      </c>
      <c r="AA55" s="88">
        <v>88928</v>
      </c>
      <c r="AB55" s="88">
        <v>89267</v>
      </c>
      <c r="AC55" s="88">
        <v>89741</v>
      </c>
      <c r="AD55" s="88">
        <v>90271</v>
      </c>
      <c r="AE55" s="88">
        <v>90894</v>
      </c>
      <c r="AF55" s="88">
        <v>91678</v>
      </c>
      <c r="AG55" s="88">
        <v>92153</v>
      </c>
      <c r="AH55" s="88">
        <v>92303</v>
      </c>
      <c r="AI55" s="88">
        <v>92345</v>
      </c>
      <c r="AJ55" s="88">
        <v>92257</v>
      </c>
      <c r="AK55" s="88">
        <v>92066</v>
      </c>
      <c r="AL55" s="88">
        <v>92108</v>
      </c>
      <c r="AM55" s="88">
        <v>92301</v>
      </c>
      <c r="AN55" s="88">
        <v>92431</v>
      </c>
      <c r="AO55" s="88">
        <v>92492</v>
      </c>
      <c r="AP55" s="88">
        <v>92463</v>
      </c>
      <c r="AQ55" s="88">
        <v>92371</v>
      </c>
      <c r="AR55" s="88">
        <v>92241</v>
      </c>
      <c r="AS55" s="88">
        <v>92079</v>
      </c>
      <c r="AT55" s="88">
        <v>91904</v>
      </c>
      <c r="AU55" s="88">
        <v>91720</v>
      </c>
      <c r="AV55" s="88">
        <v>91545</v>
      </c>
      <c r="AW55" s="88">
        <v>91388</v>
      </c>
      <c r="AX55" s="88">
        <v>91254</v>
      </c>
      <c r="AY55" s="88">
        <v>91152</v>
      </c>
      <c r="AZ55" s="88">
        <v>91081</v>
      </c>
      <c r="BA55" s="88">
        <v>91047</v>
      </c>
      <c r="BB55" s="88">
        <v>91046</v>
      </c>
      <c r="BC55" s="88">
        <v>91088</v>
      </c>
      <c r="BD55" s="88">
        <v>91157</v>
      </c>
      <c r="BE55" s="88">
        <v>91263</v>
      </c>
      <c r="BF55" s="88">
        <v>91390</v>
      </c>
      <c r="BG55" s="88">
        <v>91544</v>
      </c>
      <c r="BH55" s="88">
        <v>91714</v>
      </c>
      <c r="BI55" s="88">
        <v>91895</v>
      </c>
      <c r="BJ55" s="88">
        <v>92078</v>
      </c>
      <c r="BK55" s="88">
        <v>92262</v>
      </c>
      <c r="BL55" s="88">
        <v>92444</v>
      </c>
      <c r="BM55" s="88">
        <v>92613</v>
      </c>
      <c r="BN55" s="88">
        <v>92772</v>
      </c>
      <c r="BO55" s="88">
        <v>92921</v>
      </c>
      <c r="BP55" s="88">
        <v>93048</v>
      </c>
      <c r="BQ55" s="88">
        <v>93161</v>
      </c>
      <c r="BR55" s="88">
        <v>93259</v>
      </c>
      <c r="BS55" s="88">
        <v>93339</v>
      </c>
      <c r="BT55" s="88">
        <v>93403</v>
      </c>
      <c r="BU55" s="88">
        <v>93454</v>
      </c>
      <c r="BV55" s="88">
        <v>93492</v>
      </c>
      <c r="BW55" s="88">
        <v>93516</v>
      </c>
      <c r="BX55" s="88">
        <v>93528</v>
      </c>
      <c r="BY55" s="88">
        <v>93536</v>
      </c>
      <c r="BZ55" s="88">
        <v>93536</v>
      </c>
      <c r="CA55" s="88">
        <v>93533</v>
      </c>
      <c r="CB55" s="88">
        <v>93524</v>
      </c>
      <c r="CC55" s="88">
        <v>93520</v>
      </c>
      <c r="CD55" s="88">
        <v>93516</v>
      </c>
      <c r="CE55" s="88">
        <v>93518</v>
      </c>
      <c r="CF55" s="88">
        <v>93527</v>
      </c>
      <c r="CG55" s="88">
        <v>93542</v>
      </c>
    </row>
    <row r="56" spans="1:85" x14ac:dyDescent="0.25">
      <c r="A56" s="8">
        <v>35</v>
      </c>
      <c r="B56" s="13">
        <v>39</v>
      </c>
      <c r="C56" s="88">
        <v>96973</v>
      </c>
      <c r="D56" s="88">
        <v>98993</v>
      </c>
      <c r="E56" s="88">
        <v>100132</v>
      </c>
      <c r="F56" s="88">
        <v>100309</v>
      </c>
      <c r="G56" s="88">
        <v>100055</v>
      </c>
      <c r="H56" s="88">
        <v>100119</v>
      </c>
      <c r="I56" s="88">
        <v>100702</v>
      </c>
      <c r="J56" s="88">
        <v>101389</v>
      </c>
      <c r="K56" s="88">
        <v>102108</v>
      </c>
      <c r="L56" s="88">
        <v>102757</v>
      </c>
      <c r="M56" s="88">
        <v>103180</v>
      </c>
      <c r="N56" s="88">
        <v>103211</v>
      </c>
      <c r="O56" s="88">
        <v>102765</v>
      </c>
      <c r="P56" s="88">
        <v>102083</v>
      </c>
      <c r="Q56" s="88">
        <v>101166</v>
      </c>
      <c r="R56" s="88">
        <v>99810</v>
      </c>
      <c r="S56" s="88">
        <v>98149</v>
      </c>
      <c r="T56" s="88">
        <v>96661</v>
      </c>
      <c r="U56" s="88">
        <v>95087</v>
      </c>
      <c r="V56" s="88">
        <v>93555</v>
      </c>
      <c r="W56" s="88">
        <v>92529</v>
      </c>
      <c r="X56" s="88">
        <v>91979</v>
      </c>
      <c r="Y56" s="88">
        <v>91667</v>
      </c>
      <c r="Z56" s="88">
        <v>91523</v>
      </c>
      <c r="AA56" s="88">
        <v>91435</v>
      </c>
      <c r="AB56" s="88">
        <v>91347</v>
      </c>
      <c r="AC56" s="88">
        <v>91309</v>
      </c>
      <c r="AD56" s="88">
        <v>91348</v>
      </c>
      <c r="AE56" s="88">
        <v>91542</v>
      </c>
      <c r="AF56" s="88">
        <v>91816</v>
      </c>
      <c r="AG56" s="88">
        <v>92130</v>
      </c>
      <c r="AH56" s="88">
        <v>92562</v>
      </c>
      <c r="AI56" s="88">
        <v>93046</v>
      </c>
      <c r="AJ56" s="88">
        <v>93620</v>
      </c>
      <c r="AK56" s="88">
        <v>94334</v>
      </c>
      <c r="AL56" s="88">
        <v>94772</v>
      </c>
      <c r="AM56" s="88">
        <v>94917</v>
      </c>
      <c r="AN56" s="88">
        <v>94957</v>
      </c>
      <c r="AO56" s="88">
        <v>94879</v>
      </c>
      <c r="AP56" s="88">
        <v>94701</v>
      </c>
      <c r="AQ56" s="88">
        <v>94743</v>
      </c>
      <c r="AR56" s="88">
        <v>94922</v>
      </c>
      <c r="AS56" s="88">
        <v>95044</v>
      </c>
      <c r="AT56" s="88">
        <v>95105</v>
      </c>
      <c r="AU56" s="88">
        <v>95079</v>
      </c>
      <c r="AV56" s="88">
        <v>95003</v>
      </c>
      <c r="AW56" s="88">
        <v>94890</v>
      </c>
      <c r="AX56" s="88">
        <v>94743</v>
      </c>
      <c r="AY56" s="88">
        <v>94585</v>
      </c>
      <c r="AZ56" s="88">
        <v>94418</v>
      </c>
      <c r="BA56" s="88">
        <v>94265</v>
      </c>
      <c r="BB56" s="88">
        <v>94122</v>
      </c>
      <c r="BC56" s="88">
        <v>94004</v>
      </c>
      <c r="BD56" s="88">
        <v>93911</v>
      </c>
      <c r="BE56" s="88">
        <v>93849</v>
      </c>
      <c r="BF56" s="88">
        <v>93821</v>
      </c>
      <c r="BG56" s="88">
        <v>93823</v>
      </c>
      <c r="BH56" s="88">
        <v>93860</v>
      </c>
      <c r="BI56" s="88">
        <v>93925</v>
      </c>
      <c r="BJ56" s="88">
        <v>94022</v>
      </c>
      <c r="BK56" s="88">
        <v>94144</v>
      </c>
      <c r="BL56" s="88">
        <v>94284</v>
      </c>
      <c r="BM56" s="88">
        <v>94437</v>
      </c>
      <c r="BN56" s="88">
        <v>94605</v>
      </c>
      <c r="BO56" s="88">
        <v>94773</v>
      </c>
      <c r="BP56" s="88">
        <v>94943</v>
      </c>
      <c r="BQ56" s="88">
        <v>95107</v>
      </c>
      <c r="BR56" s="88">
        <v>95265</v>
      </c>
      <c r="BS56" s="88">
        <v>95408</v>
      </c>
      <c r="BT56" s="88">
        <v>95544</v>
      </c>
      <c r="BU56" s="88">
        <v>95662</v>
      </c>
      <c r="BV56" s="88">
        <v>95768</v>
      </c>
      <c r="BW56" s="88">
        <v>95855</v>
      </c>
      <c r="BX56" s="88">
        <v>95929</v>
      </c>
      <c r="BY56" s="88">
        <v>95990</v>
      </c>
      <c r="BZ56" s="88">
        <v>96037</v>
      </c>
      <c r="CA56" s="88">
        <v>96072</v>
      </c>
      <c r="CB56" s="88">
        <v>96093</v>
      </c>
      <c r="CC56" s="88">
        <v>96107</v>
      </c>
      <c r="CD56" s="88">
        <v>96114</v>
      </c>
      <c r="CE56" s="88">
        <v>96114</v>
      </c>
      <c r="CF56" s="88">
        <v>96110</v>
      </c>
      <c r="CG56" s="88">
        <v>96106</v>
      </c>
    </row>
    <row r="57" spans="1:85" x14ac:dyDescent="0.25">
      <c r="A57" s="8">
        <v>40</v>
      </c>
      <c r="B57" s="13">
        <v>44</v>
      </c>
      <c r="C57" s="88">
        <v>91745</v>
      </c>
      <c r="D57" s="88">
        <v>91450</v>
      </c>
      <c r="E57" s="88">
        <v>91840</v>
      </c>
      <c r="F57" s="88">
        <v>93666</v>
      </c>
      <c r="G57" s="88">
        <v>96449</v>
      </c>
      <c r="H57" s="88">
        <v>98917</v>
      </c>
      <c r="I57" s="88">
        <v>100713</v>
      </c>
      <c r="J57" s="88">
        <v>101770</v>
      </c>
      <c r="K57" s="88">
        <v>101908</v>
      </c>
      <c r="L57" s="88">
        <v>101643</v>
      </c>
      <c r="M57" s="88">
        <v>101669</v>
      </c>
      <c r="N57" s="88">
        <v>102190</v>
      </c>
      <c r="O57" s="88">
        <v>102819</v>
      </c>
      <c r="P57" s="88">
        <v>103506</v>
      </c>
      <c r="Q57" s="88">
        <v>104117</v>
      </c>
      <c r="R57" s="88">
        <v>104513</v>
      </c>
      <c r="S57" s="88">
        <v>104543</v>
      </c>
      <c r="T57" s="88">
        <v>104128</v>
      </c>
      <c r="U57" s="88">
        <v>103482</v>
      </c>
      <c r="V57" s="88">
        <v>102619</v>
      </c>
      <c r="W57" s="88">
        <v>101356</v>
      </c>
      <c r="X57" s="88">
        <v>99810</v>
      </c>
      <c r="Y57" s="88">
        <v>98427</v>
      </c>
      <c r="Z57" s="88">
        <v>96969</v>
      </c>
      <c r="AA57" s="88">
        <v>95543</v>
      </c>
      <c r="AB57" s="88">
        <v>94591</v>
      </c>
      <c r="AC57" s="88">
        <v>94080</v>
      </c>
      <c r="AD57" s="88">
        <v>93799</v>
      </c>
      <c r="AE57" s="88">
        <v>93670</v>
      </c>
      <c r="AF57" s="88">
        <v>93592</v>
      </c>
      <c r="AG57" s="88">
        <v>93509</v>
      </c>
      <c r="AH57" s="88">
        <v>93474</v>
      </c>
      <c r="AI57" s="88">
        <v>93512</v>
      </c>
      <c r="AJ57" s="88">
        <v>93692</v>
      </c>
      <c r="AK57" s="88">
        <v>93949</v>
      </c>
      <c r="AL57" s="88">
        <v>94251</v>
      </c>
      <c r="AM57" s="88">
        <v>94657</v>
      </c>
      <c r="AN57" s="88">
        <v>95109</v>
      </c>
      <c r="AO57" s="88">
        <v>95649</v>
      </c>
      <c r="AP57" s="88">
        <v>96325</v>
      </c>
      <c r="AQ57" s="88">
        <v>96739</v>
      </c>
      <c r="AR57" s="88">
        <v>96878</v>
      </c>
      <c r="AS57" s="88">
        <v>96923</v>
      </c>
      <c r="AT57" s="88">
        <v>96851</v>
      </c>
      <c r="AU57" s="88">
        <v>96686</v>
      </c>
      <c r="AV57" s="88">
        <v>96724</v>
      </c>
      <c r="AW57" s="88">
        <v>96895</v>
      </c>
      <c r="AX57" s="88">
        <v>97017</v>
      </c>
      <c r="AY57" s="88">
        <v>97078</v>
      </c>
      <c r="AZ57" s="88">
        <v>97056</v>
      </c>
      <c r="BA57" s="88">
        <v>96991</v>
      </c>
      <c r="BB57" s="88">
        <v>96886</v>
      </c>
      <c r="BC57" s="88">
        <v>96751</v>
      </c>
      <c r="BD57" s="88">
        <v>96609</v>
      </c>
      <c r="BE57" s="88">
        <v>96458</v>
      </c>
      <c r="BF57" s="88">
        <v>96313</v>
      </c>
      <c r="BG57" s="88">
        <v>96182</v>
      </c>
      <c r="BH57" s="88">
        <v>96073</v>
      </c>
      <c r="BI57" s="88">
        <v>95991</v>
      </c>
      <c r="BJ57" s="88">
        <v>95933</v>
      </c>
      <c r="BK57" s="88">
        <v>95909</v>
      </c>
      <c r="BL57" s="88">
        <v>95915</v>
      </c>
      <c r="BM57" s="88">
        <v>95949</v>
      </c>
      <c r="BN57" s="88">
        <v>96014</v>
      </c>
      <c r="BO57" s="88">
        <v>96105</v>
      </c>
      <c r="BP57" s="88">
        <v>96219</v>
      </c>
      <c r="BQ57" s="88">
        <v>96349</v>
      </c>
      <c r="BR57" s="88">
        <v>96495</v>
      </c>
      <c r="BS57" s="88">
        <v>96651</v>
      </c>
      <c r="BT57" s="88">
        <v>96810</v>
      </c>
      <c r="BU57" s="88">
        <v>96972</v>
      </c>
      <c r="BV57" s="88">
        <v>97122</v>
      </c>
      <c r="BW57" s="88">
        <v>97272</v>
      </c>
      <c r="BX57" s="88">
        <v>97405</v>
      </c>
      <c r="BY57" s="88">
        <v>97531</v>
      </c>
      <c r="BZ57" s="88">
        <v>97642</v>
      </c>
      <c r="CA57" s="88">
        <v>97740</v>
      </c>
      <c r="CB57" s="88">
        <v>97826</v>
      </c>
      <c r="CC57" s="88">
        <v>97894</v>
      </c>
      <c r="CD57" s="88">
        <v>97949</v>
      </c>
      <c r="CE57" s="88">
        <v>97995</v>
      </c>
      <c r="CF57" s="88">
        <v>98028</v>
      </c>
      <c r="CG57" s="88">
        <v>98050</v>
      </c>
    </row>
    <row r="58" spans="1:85" x14ac:dyDescent="0.25">
      <c r="A58" s="8">
        <v>45</v>
      </c>
      <c r="B58" s="13">
        <v>49</v>
      </c>
      <c r="C58" s="88">
        <v>107282</v>
      </c>
      <c r="D58" s="88">
        <v>103209</v>
      </c>
      <c r="E58" s="88">
        <v>100045</v>
      </c>
      <c r="F58" s="88">
        <v>97399</v>
      </c>
      <c r="G58" s="88">
        <v>94961</v>
      </c>
      <c r="H58" s="88">
        <v>93683</v>
      </c>
      <c r="I58" s="88">
        <v>93254</v>
      </c>
      <c r="J58" s="88">
        <v>93599</v>
      </c>
      <c r="K58" s="88">
        <v>95312</v>
      </c>
      <c r="L58" s="88">
        <v>97954</v>
      </c>
      <c r="M58" s="88">
        <v>100294</v>
      </c>
      <c r="N58" s="88">
        <v>102014</v>
      </c>
      <c r="O58" s="88">
        <v>103037</v>
      </c>
      <c r="P58" s="88">
        <v>103182</v>
      </c>
      <c r="Q58" s="88">
        <v>102934</v>
      </c>
      <c r="R58" s="88">
        <v>102965</v>
      </c>
      <c r="S58" s="88">
        <v>103463</v>
      </c>
      <c r="T58" s="88">
        <v>104077</v>
      </c>
      <c r="U58" s="88">
        <v>104737</v>
      </c>
      <c r="V58" s="88">
        <v>105332</v>
      </c>
      <c r="W58" s="88">
        <v>105721</v>
      </c>
      <c r="X58" s="88">
        <v>105750</v>
      </c>
      <c r="Y58" s="88">
        <v>105361</v>
      </c>
      <c r="Z58" s="88">
        <v>104746</v>
      </c>
      <c r="AA58" s="88">
        <v>103934</v>
      </c>
      <c r="AB58" s="88">
        <v>102733</v>
      </c>
      <c r="AC58" s="88">
        <v>101272</v>
      </c>
      <c r="AD58" s="88">
        <v>99964</v>
      </c>
      <c r="AE58" s="88">
        <v>98582</v>
      </c>
      <c r="AF58" s="88">
        <v>97232</v>
      </c>
      <c r="AG58" s="88">
        <v>96335</v>
      </c>
      <c r="AH58" s="88">
        <v>95858</v>
      </c>
      <c r="AI58" s="88">
        <v>95596</v>
      </c>
      <c r="AJ58" s="88">
        <v>95484</v>
      </c>
      <c r="AK58" s="88">
        <v>95415</v>
      </c>
      <c r="AL58" s="88">
        <v>95338</v>
      </c>
      <c r="AM58" s="88">
        <v>95315</v>
      </c>
      <c r="AN58" s="88">
        <v>95349</v>
      </c>
      <c r="AO58" s="88">
        <v>95529</v>
      </c>
      <c r="AP58" s="88">
        <v>95778</v>
      </c>
      <c r="AQ58" s="88">
        <v>96071</v>
      </c>
      <c r="AR58" s="88">
        <v>96464</v>
      </c>
      <c r="AS58" s="88">
        <v>96902</v>
      </c>
      <c r="AT58" s="88">
        <v>97416</v>
      </c>
      <c r="AU58" s="88">
        <v>98068</v>
      </c>
      <c r="AV58" s="88">
        <v>98469</v>
      </c>
      <c r="AW58" s="88">
        <v>98611</v>
      </c>
      <c r="AX58" s="88">
        <v>98661</v>
      </c>
      <c r="AY58" s="88">
        <v>98593</v>
      </c>
      <c r="AZ58" s="88">
        <v>98437</v>
      </c>
      <c r="BA58" s="88">
        <v>98478</v>
      </c>
      <c r="BB58" s="88">
        <v>98650</v>
      </c>
      <c r="BC58" s="88">
        <v>98769</v>
      </c>
      <c r="BD58" s="88">
        <v>98834</v>
      </c>
      <c r="BE58" s="88">
        <v>98819</v>
      </c>
      <c r="BF58" s="88">
        <v>98758</v>
      </c>
      <c r="BG58" s="88">
        <v>98662</v>
      </c>
      <c r="BH58" s="88">
        <v>98543</v>
      </c>
      <c r="BI58" s="88">
        <v>98405</v>
      </c>
      <c r="BJ58" s="88">
        <v>98267</v>
      </c>
      <c r="BK58" s="88">
        <v>98134</v>
      </c>
      <c r="BL58" s="88">
        <v>98012</v>
      </c>
      <c r="BM58" s="88">
        <v>97908</v>
      </c>
      <c r="BN58" s="88">
        <v>97837</v>
      </c>
      <c r="BO58" s="88">
        <v>97784</v>
      </c>
      <c r="BP58" s="88">
        <v>97760</v>
      </c>
      <c r="BQ58" s="88">
        <v>97769</v>
      </c>
      <c r="BR58" s="88">
        <v>97802</v>
      </c>
      <c r="BS58" s="88">
        <v>97863</v>
      </c>
      <c r="BT58" s="88">
        <v>97948</v>
      </c>
      <c r="BU58" s="88">
        <v>98059</v>
      </c>
      <c r="BV58" s="88">
        <v>98183</v>
      </c>
      <c r="BW58" s="88">
        <v>98323</v>
      </c>
      <c r="BX58" s="88">
        <v>98472</v>
      </c>
      <c r="BY58" s="88">
        <v>98621</v>
      </c>
      <c r="BZ58" s="88">
        <v>98776</v>
      </c>
      <c r="CA58" s="88">
        <v>98921</v>
      </c>
      <c r="CB58" s="88">
        <v>99061</v>
      </c>
      <c r="CC58" s="88">
        <v>99194</v>
      </c>
      <c r="CD58" s="88">
        <v>99312</v>
      </c>
      <c r="CE58" s="88">
        <v>99420</v>
      </c>
      <c r="CF58" s="88">
        <v>99512</v>
      </c>
      <c r="CG58" s="88">
        <v>99593</v>
      </c>
    </row>
    <row r="59" spans="1:85" x14ac:dyDescent="0.25">
      <c r="A59" s="8">
        <v>50</v>
      </c>
      <c r="B59" s="13">
        <v>54</v>
      </c>
      <c r="C59" s="88">
        <v>120696</v>
      </c>
      <c r="D59" s="88">
        <v>119757</v>
      </c>
      <c r="E59" s="88">
        <v>117565</v>
      </c>
      <c r="F59" s="88">
        <v>114662</v>
      </c>
      <c r="G59" s="88">
        <v>111461</v>
      </c>
      <c r="H59" s="88">
        <v>107575</v>
      </c>
      <c r="I59" s="88">
        <v>103557</v>
      </c>
      <c r="J59" s="88">
        <v>100519</v>
      </c>
      <c r="K59" s="88">
        <v>97964</v>
      </c>
      <c r="L59" s="88">
        <v>95616</v>
      </c>
      <c r="M59" s="88">
        <v>94385</v>
      </c>
      <c r="N59" s="88">
        <v>93966</v>
      </c>
      <c r="O59" s="88">
        <v>94306</v>
      </c>
      <c r="P59" s="88">
        <v>95969</v>
      </c>
      <c r="Q59" s="88">
        <v>98523</v>
      </c>
      <c r="R59" s="88">
        <v>100798</v>
      </c>
      <c r="S59" s="88">
        <v>102474</v>
      </c>
      <c r="T59" s="88">
        <v>103482</v>
      </c>
      <c r="U59" s="88">
        <v>103637</v>
      </c>
      <c r="V59" s="88">
        <v>103413</v>
      </c>
      <c r="W59" s="88">
        <v>103456</v>
      </c>
      <c r="X59" s="88">
        <v>103952</v>
      </c>
      <c r="Y59" s="88">
        <v>104551</v>
      </c>
      <c r="Z59" s="88">
        <v>105210</v>
      </c>
      <c r="AA59" s="88">
        <v>105792</v>
      </c>
      <c r="AB59" s="88">
        <v>106180</v>
      </c>
      <c r="AC59" s="88">
        <v>106222</v>
      </c>
      <c r="AD59" s="88">
        <v>105858</v>
      </c>
      <c r="AE59" s="88">
        <v>105276</v>
      </c>
      <c r="AF59" s="88">
        <v>104497</v>
      </c>
      <c r="AG59" s="88">
        <v>103360</v>
      </c>
      <c r="AH59" s="88">
        <v>101961</v>
      </c>
      <c r="AI59" s="88">
        <v>100713</v>
      </c>
      <c r="AJ59" s="88">
        <v>99399</v>
      </c>
      <c r="AK59" s="88">
        <v>98109</v>
      </c>
      <c r="AL59" s="88">
        <v>97256</v>
      </c>
      <c r="AM59" s="88">
        <v>96810</v>
      </c>
      <c r="AN59" s="88">
        <v>96570</v>
      </c>
      <c r="AO59" s="88">
        <v>96469</v>
      </c>
      <c r="AP59" s="88">
        <v>96415</v>
      </c>
      <c r="AQ59" s="88">
        <v>96350</v>
      </c>
      <c r="AR59" s="88">
        <v>96329</v>
      </c>
      <c r="AS59" s="88">
        <v>96376</v>
      </c>
      <c r="AT59" s="88">
        <v>96555</v>
      </c>
      <c r="AU59" s="88">
        <v>96805</v>
      </c>
      <c r="AV59" s="88">
        <v>97092</v>
      </c>
      <c r="AW59" s="88">
        <v>97482</v>
      </c>
      <c r="AX59" s="88">
        <v>97912</v>
      </c>
      <c r="AY59" s="88">
        <v>98419</v>
      </c>
      <c r="AZ59" s="88">
        <v>99054</v>
      </c>
      <c r="BA59" s="88">
        <v>99453</v>
      </c>
      <c r="BB59" s="88">
        <v>99594</v>
      </c>
      <c r="BC59" s="88">
        <v>99652</v>
      </c>
      <c r="BD59" s="88">
        <v>99594</v>
      </c>
      <c r="BE59" s="88">
        <v>99450</v>
      </c>
      <c r="BF59" s="88">
        <v>99494</v>
      </c>
      <c r="BG59" s="88">
        <v>99667</v>
      </c>
      <c r="BH59" s="88">
        <v>99791</v>
      </c>
      <c r="BI59" s="88">
        <v>99860</v>
      </c>
      <c r="BJ59" s="88">
        <v>99850</v>
      </c>
      <c r="BK59" s="88">
        <v>99801</v>
      </c>
      <c r="BL59" s="88">
        <v>99715</v>
      </c>
      <c r="BM59" s="88">
        <v>99604</v>
      </c>
      <c r="BN59" s="88">
        <v>99478</v>
      </c>
      <c r="BO59" s="88">
        <v>99347</v>
      </c>
      <c r="BP59" s="88">
        <v>99221</v>
      </c>
      <c r="BQ59" s="88">
        <v>99105</v>
      </c>
      <c r="BR59" s="88">
        <v>99008</v>
      </c>
      <c r="BS59" s="88">
        <v>98932</v>
      </c>
      <c r="BT59" s="88">
        <v>98887</v>
      </c>
      <c r="BU59" s="88">
        <v>98864</v>
      </c>
      <c r="BV59" s="88">
        <v>98869</v>
      </c>
      <c r="BW59" s="88">
        <v>98902</v>
      </c>
      <c r="BX59" s="88">
        <v>98960</v>
      </c>
      <c r="BY59" s="88">
        <v>99048</v>
      </c>
      <c r="BZ59" s="88">
        <v>99150</v>
      </c>
      <c r="CA59" s="88">
        <v>99271</v>
      </c>
      <c r="CB59" s="88">
        <v>99404</v>
      </c>
      <c r="CC59" s="88">
        <v>99548</v>
      </c>
      <c r="CD59" s="88">
        <v>99695</v>
      </c>
      <c r="CE59" s="88">
        <v>99843</v>
      </c>
      <c r="CF59" s="88">
        <v>99986</v>
      </c>
      <c r="CG59" s="88">
        <v>100118</v>
      </c>
    </row>
    <row r="60" spans="1:85" x14ac:dyDescent="0.25">
      <c r="A60" s="8">
        <v>55</v>
      </c>
      <c r="B60" s="13">
        <v>59</v>
      </c>
      <c r="C60" s="88">
        <v>113227</v>
      </c>
      <c r="D60" s="88">
        <v>116273</v>
      </c>
      <c r="E60" s="88">
        <v>118420</v>
      </c>
      <c r="F60" s="88">
        <v>119431</v>
      </c>
      <c r="G60" s="88">
        <v>119510</v>
      </c>
      <c r="H60" s="88">
        <v>118932</v>
      </c>
      <c r="I60" s="88">
        <v>117828</v>
      </c>
      <c r="J60" s="88">
        <v>115758</v>
      </c>
      <c r="K60" s="88">
        <v>112992</v>
      </c>
      <c r="L60" s="88">
        <v>109940</v>
      </c>
      <c r="M60" s="88">
        <v>106222</v>
      </c>
      <c r="N60" s="88">
        <v>102381</v>
      </c>
      <c r="O60" s="88">
        <v>99480</v>
      </c>
      <c r="P60" s="88">
        <v>97052</v>
      </c>
      <c r="Q60" s="88">
        <v>94816</v>
      </c>
      <c r="R60" s="88">
        <v>93652</v>
      </c>
      <c r="S60" s="88">
        <v>93274</v>
      </c>
      <c r="T60" s="88">
        <v>93624</v>
      </c>
      <c r="U60" s="88">
        <v>95258</v>
      </c>
      <c r="V60" s="88">
        <v>97744</v>
      </c>
      <c r="W60" s="88">
        <v>99962</v>
      </c>
      <c r="X60" s="88">
        <v>101609</v>
      </c>
      <c r="Y60" s="88">
        <v>102604</v>
      </c>
      <c r="Z60" s="88">
        <v>102778</v>
      </c>
      <c r="AA60" s="88">
        <v>102590</v>
      </c>
      <c r="AB60" s="88">
        <v>102654</v>
      </c>
      <c r="AC60" s="88">
        <v>103155</v>
      </c>
      <c r="AD60" s="88">
        <v>103754</v>
      </c>
      <c r="AE60" s="88">
        <v>104414</v>
      </c>
      <c r="AF60" s="88">
        <v>105000</v>
      </c>
      <c r="AG60" s="88">
        <v>105393</v>
      </c>
      <c r="AH60" s="88">
        <v>105456</v>
      </c>
      <c r="AI60" s="88">
        <v>105119</v>
      </c>
      <c r="AJ60" s="88">
        <v>104577</v>
      </c>
      <c r="AK60" s="88">
        <v>103841</v>
      </c>
      <c r="AL60" s="88">
        <v>102754</v>
      </c>
      <c r="AM60" s="88">
        <v>101425</v>
      </c>
      <c r="AN60" s="88">
        <v>100236</v>
      </c>
      <c r="AO60" s="88">
        <v>98983</v>
      </c>
      <c r="AP60" s="88">
        <v>97757</v>
      </c>
      <c r="AQ60" s="88">
        <v>96951</v>
      </c>
      <c r="AR60" s="88">
        <v>96537</v>
      </c>
      <c r="AS60" s="88">
        <v>96320</v>
      </c>
      <c r="AT60" s="88">
        <v>96242</v>
      </c>
      <c r="AU60" s="88">
        <v>96201</v>
      </c>
      <c r="AV60" s="88">
        <v>96155</v>
      </c>
      <c r="AW60" s="88">
        <v>96150</v>
      </c>
      <c r="AX60" s="88">
        <v>96208</v>
      </c>
      <c r="AY60" s="88">
        <v>96395</v>
      </c>
      <c r="AZ60" s="88">
        <v>96649</v>
      </c>
      <c r="BA60" s="88">
        <v>96945</v>
      </c>
      <c r="BB60" s="88">
        <v>97334</v>
      </c>
      <c r="BC60" s="88">
        <v>97760</v>
      </c>
      <c r="BD60" s="88">
        <v>98267</v>
      </c>
      <c r="BE60" s="88">
        <v>98893</v>
      </c>
      <c r="BF60" s="88">
        <v>99294</v>
      </c>
      <c r="BG60" s="88">
        <v>99445</v>
      </c>
      <c r="BH60" s="88">
        <v>99511</v>
      </c>
      <c r="BI60" s="88">
        <v>99464</v>
      </c>
      <c r="BJ60" s="88">
        <v>99336</v>
      </c>
      <c r="BK60" s="88">
        <v>99391</v>
      </c>
      <c r="BL60" s="88">
        <v>99570</v>
      </c>
      <c r="BM60" s="88">
        <v>99701</v>
      </c>
      <c r="BN60" s="88">
        <v>99777</v>
      </c>
      <c r="BO60" s="88">
        <v>99776</v>
      </c>
      <c r="BP60" s="88">
        <v>99730</v>
      </c>
      <c r="BQ60" s="88">
        <v>99650</v>
      </c>
      <c r="BR60" s="88">
        <v>99542</v>
      </c>
      <c r="BS60" s="88">
        <v>99423</v>
      </c>
      <c r="BT60" s="88">
        <v>99296</v>
      </c>
      <c r="BU60" s="88">
        <v>99172</v>
      </c>
      <c r="BV60" s="88">
        <v>99060</v>
      </c>
      <c r="BW60" s="88">
        <v>98965</v>
      </c>
      <c r="BX60" s="88">
        <v>98895</v>
      </c>
      <c r="BY60" s="88">
        <v>98847</v>
      </c>
      <c r="BZ60" s="88">
        <v>98825</v>
      </c>
      <c r="CA60" s="88">
        <v>98833</v>
      </c>
      <c r="CB60" s="88">
        <v>98863</v>
      </c>
      <c r="CC60" s="88">
        <v>98924</v>
      </c>
      <c r="CD60" s="88">
        <v>99004</v>
      </c>
      <c r="CE60" s="88">
        <v>99104</v>
      </c>
      <c r="CF60" s="88">
        <v>99223</v>
      </c>
      <c r="CG60" s="88">
        <v>99352</v>
      </c>
    </row>
    <row r="61" spans="1:85" x14ac:dyDescent="0.25">
      <c r="A61" s="8">
        <v>60</v>
      </c>
      <c r="B61" s="13">
        <v>64</v>
      </c>
      <c r="C61" s="88">
        <v>91536</v>
      </c>
      <c r="D61" s="88">
        <v>95115</v>
      </c>
      <c r="E61" s="88">
        <v>99021</v>
      </c>
      <c r="F61" s="88">
        <v>102664</v>
      </c>
      <c r="G61" s="88">
        <v>106042</v>
      </c>
      <c r="H61" s="88">
        <v>109401</v>
      </c>
      <c r="I61" s="88">
        <v>112397</v>
      </c>
      <c r="J61" s="88">
        <v>114490</v>
      </c>
      <c r="K61" s="88">
        <v>115505</v>
      </c>
      <c r="L61" s="88">
        <v>115635</v>
      </c>
      <c r="M61" s="88">
        <v>115143</v>
      </c>
      <c r="N61" s="88">
        <v>114149</v>
      </c>
      <c r="O61" s="88">
        <v>112233</v>
      </c>
      <c r="P61" s="88">
        <v>109646</v>
      </c>
      <c r="Q61" s="88">
        <v>106789</v>
      </c>
      <c r="R61" s="88">
        <v>103282</v>
      </c>
      <c r="S61" s="88">
        <v>99658</v>
      </c>
      <c r="T61" s="88">
        <v>96931</v>
      </c>
      <c r="U61" s="88">
        <v>94648</v>
      </c>
      <c r="V61" s="88">
        <v>92547</v>
      </c>
      <c r="W61" s="88">
        <v>91469</v>
      </c>
      <c r="X61" s="88">
        <v>91140</v>
      </c>
      <c r="Y61" s="88">
        <v>91515</v>
      </c>
      <c r="Z61" s="88">
        <v>93116</v>
      </c>
      <c r="AA61" s="88">
        <v>95538</v>
      </c>
      <c r="AB61" s="88">
        <v>97703</v>
      </c>
      <c r="AC61" s="88">
        <v>99311</v>
      </c>
      <c r="AD61" s="88">
        <v>100304</v>
      </c>
      <c r="AE61" s="88">
        <v>100509</v>
      </c>
      <c r="AF61" s="88">
        <v>100358</v>
      </c>
      <c r="AG61" s="88">
        <v>100456</v>
      </c>
      <c r="AH61" s="88">
        <v>100970</v>
      </c>
      <c r="AI61" s="88">
        <v>101579</v>
      </c>
      <c r="AJ61" s="88">
        <v>102245</v>
      </c>
      <c r="AK61" s="88">
        <v>102841</v>
      </c>
      <c r="AL61" s="88">
        <v>103250</v>
      </c>
      <c r="AM61" s="88">
        <v>103337</v>
      </c>
      <c r="AN61" s="88">
        <v>103045</v>
      </c>
      <c r="AO61" s="88">
        <v>102543</v>
      </c>
      <c r="AP61" s="88">
        <v>101862</v>
      </c>
      <c r="AQ61" s="88">
        <v>100844</v>
      </c>
      <c r="AR61" s="88">
        <v>99589</v>
      </c>
      <c r="AS61" s="88">
        <v>98473</v>
      </c>
      <c r="AT61" s="88">
        <v>97287</v>
      </c>
      <c r="AU61" s="88">
        <v>96136</v>
      </c>
      <c r="AV61" s="88">
        <v>95386</v>
      </c>
      <c r="AW61" s="88">
        <v>95012</v>
      </c>
      <c r="AX61" s="88">
        <v>94830</v>
      </c>
      <c r="AY61" s="88">
        <v>94778</v>
      </c>
      <c r="AZ61" s="88">
        <v>94759</v>
      </c>
      <c r="BA61" s="88">
        <v>94736</v>
      </c>
      <c r="BB61" s="88">
        <v>94750</v>
      </c>
      <c r="BC61" s="88">
        <v>94826</v>
      </c>
      <c r="BD61" s="88">
        <v>95027</v>
      </c>
      <c r="BE61" s="88">
        <v>95293</v>
      </c>
      <c r="BF61" s="88">
        <v>95599</v>
      </c>
      <c r="BG61" s="88">
        <v>95990</v>
      </c>
      <c r="BH61" s="88">
        <v>96428</v>
      </c>
      <c r="BI61" s="88">
        <v>96934</v>
      </c>
      <c r="BJ61" s="88">
        <v>97559</v>
      </c>
      <c r="BK61" s="88">
        <v>97960</v>
      </c>
      <c r="BL61" s="88">
        <v>98126</v>
      </c>
      <c r="BM61" s="88">
        <v>98206</v>
      </c>
      <c r="BN61" s="88">
        <v>98180</v>
      </c>
      <c r="BO61" s="88">
        <v>98060</v>
      </c>
      <c r="BP61" s="88">
        <v>98127</v>
      </c>
      <c r="BQ61" s="88">
        <v>98304</v>
      </c>
      <c r="BR61" s="88">
        <v>98430</v>
      </c>
      <c r="BS61" s="88">
        <v>98503</v>
      </c>
      <c r="BT61" s="88">
        <v>98503</v>
      </c>
      <c r="BU61" s="88">
        <v>98459</v>
      </c>
      <c r="BV61" s="88">
        <v>98383</v>
      </c>
      <c r="BW61" s="88">
        <v>98276</v>
      </c>
      <c r="BX61" s="88">
        <v>98162</v>
      </c>
      <c r="BY61" s="88">
        <v>98037</v>
      </c>
      <c r="BZ61" s="88">
        <v>97920</v>
      </c>
      <c r="CA61" s="88">
        <v>97812</v>
      </c>
      <c r="CB61" s="88">
        <v>97721</v>
      </c>
      <c r="CC61" s="88">
        <v>97653</v>
      </c>
      <c r="CD61" s="88">
        <v>97606</v>
      </c>
      <c r="CE61" s="88">
        <v>97585</v>
      </c>
      <c r="CF61" s="88">
        <v>97592</v>
      </c>
      <c r="CG61" s="88">
        <v>97621</v>
      </c>
    </row>
    <row r="62" spans="1:85" x14ac:dyDescent="0.25">
      <c r="C62" s="14"/>
      <c r="D62" s="14"/>
      <c r="E62" s="14"/>
      <c r="F62" s="14"/>
      <c r="G62" s="14"/>
      <c r="H62" s="14"/>
      <c r="I62" s="14"/>
      <c r="J62" s="14"/>
      <c r="K62" s="14"/>
      <c r="L62" s="14"/>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row>
    <row r="63" spans="1:85" x14ac:dyDescent="0.25">
      <c r="A63" s="8">
        <f>A51+1</f>
        <v>6</v>
      </c>
      <c r="B63" s="91" t="s">
        <v>42</v>
      </c>
      <c r="C63" s="14"/>
      <c r="D63" s="14"/>
      <c r="E63" s="14"/>
      <c r="F63" s="14"/>
      <c r="G63" s="14"/>
      <c r="H63" s="14"/>
      <c r="I63" s="14"/>
      <c r="J63" s="14"/>
      <c r="K63" s="14"/>
      <c r="L63" s="14"/>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row>
    <row r="64" spans="1:85" x14ac:dyDescent="0.25">
      <c r="A64" s="8">
        <v>15</v>
      </c>
      <c r="B64" s="13">
        <v>19</v>
      </c>
      <c r="C64" s="88">
        <v>29109</v>
      </c>
      <c r="D64" s="88">
        <v>28478</v>
      </c>
      <c r="E64" s="88">
        <v>28123</v>
      </c>
      <c r="F64" s="88">
        <v>27920</v>
      </c>
      <c r="G64" s="88">
        <v>27695</v>
      </c>
      <c r="H64" s="88">
        <v>27502</v>
      </c>
      <c r="I64" s="88">
        <v>27342</v>
      </c>
      <c r="J64" s="88">
        <v>27193</v>
      </c>
      <c r="K64" s="88">
        <v>27175</v>
      </c>
      <c r="L64" s="88">
        <v>27224</v>
      </c>
      <c r="M64" s="88">
        <v>27337</v>
      </c>
      <c r="N64" s="88">
        <v>27616</v>
      </c>
      <c r="O64" s="88">
        <v>27938</v>
      </c>
      <c r="P64" s="88">
        <v>28286</v>
      </c>
      <c r="Q64" s="88">
        <v>28738</v>
      </c>
      <c r="R64" s="88">
        <v>28990</v>
      </c>
      <c r="S64" s="88">
        <v>29011</v>
      </c>
      <c r="T64" s="88">
        <v>28966</v>
      </c>
      <c r="U64" s="88">
        <v>28872</v>
      </c>
      <c r="V64" s="88">
        <v>28708</v>
      </c>
      <c r="W64" s="88">
        <v>28676</v>
      </c>
      <c r="X64" s="88">
        <v>28744</v>
      </c>
      <c r="Y64" s="88">
        <v>28779</v>
      </c>
      <c r="Z64" s="88">
        <v>28795</v>
      </c>
      <c r="AA64" s="88">
        <v>28764</v>
      </c>
      <c r="AB64" s="88">
        <v>28713</v>
      </c>
      <c r="AC64" s="88">
        <v>28638</v>
      </c>
      <c r="AD64" s="88">
        <v>28553</v>
      </c>
      <c r="AE64" s="88">
        <v>28460</v>
      </c>
      <c r="AF64" s="88">
        <v>28362</v>
      </c>
      <c r="AG64" s="88">
        <v>28269</v>
      </c>
      <c r="AH64" s="88">
        <v>28175</v>
      </c>
      <c r="AI64" s="88">
        <v>28101</v>
      </c>
      <c r="AJ64" s="88">
        <v>28035</v>
      </c>
      <c r="AK64" s="88">
        <v>27984</v>
      </c>
      <c r="AL64" s="88">
        <v>27949</v>
      </c>
      <c r="AM64" s="88">
        <v>27935</v>
      </c>
      <c r="AN64" s="88">
        <v>27933</v>
      </c>
      <c r="AO64" s="88">
        <v>27949</v>
      </c>
      <c r="AP64" s="88">
        <v>27981</v>
      </c>
      <c r="AQ64" s="88">
        <v>28024</v>
      </c>
      <c r="AR64" s="88">
        <v>28078</v>
      </c>
      <c r="AS64" s="88">
        <v>28142</v>
      </c>
      <c r="AT64" s="88">
        <v>28211</v>
      </c>
      <c r="AU64" s="88">
        <v>28281</v>
      </c>
      <c r="AV64" s="88">
        <v>28359</v>
      </c>
      <c r="AW64" s="88">
        <v>28429</v>
      </c>
      <c r="AX64" s="88">
        <v>28501</v>
      </c>
      <c r="AY64" s="88">
        <v>28563</v>
      </c>
      <c r="AZ64" s="88">
        <v>28625</v>
      </c>
      <c r="BA64" s="88">
        <v>28676</v>
      </c>
      <c r="BB64" s="88">
        <v>28718</v>
      </c>
      <c r="BC64" s="88">
        <v>28759</v>
      </c>
      <c r="BD64" s="88">
        <v>28787</v>
      </c>
      <c r="BE64" s="88">
        <v>28812</v>
      </c>
      <c r="BF64" s="88">
        <v>28830</v>
      </c>
      <c r="BG64" s="88">
        <v>28846</v>
      </c>
      <c r="BH64" s="88">
        <v>28854</v>
      </c>
      <c r="BI64" s="88">
        <v>28854</v>
      </c>
      <c r="BJ64" s="88">
        <v>28857</v>
      </c>
      <c r="BK64" s="88">
        <v>28857</v>
      </c>
      <c r="BL64" s="88">
        <v>28851</v>
      </c>
      <c r="BM64" s="88">
        <v>28847</v>
      </c>
      <c r="BN64" s="88">
        <v>28844</v>
      </c>
      <c r="BO64" s="88">
        <v>28839</v>
      </c>
      <c r="BP64" s="88">
        <v>28839</v>
      </c>
      <c r="BQ64" s="88">
        <v>28839</v>
      </c>
      <c r="BR64" s="88">
        <v>28842</v>
      </c>
      <c r="BS64" s="88">
        <v>28845</v>
      </c>
      <c r="BT64" s="88">
        <v>28860</v>
      </c>
      <c r="BU64" s="88">
        <v>28871</v>
      </c>
      <c r="BV64" s="88">
        <v>28889</v>
      </c>
      <c r="BW64" s="88">
        <v>28908</v>
      </c>
      <c r="BX64" s="88">
        <v>28930</v>
      </c>
      <c r="BY64" s="88">
        <v>28958</v>
      </c>
      <c r="BZ64" s="88">
        <v>28982</v>
      </c>
      <c r="CA64" s="88">
        <v>29014</v>
      </c>
      <c r="CB64" s="88">
        <v>29040</v>
      </c>
      <c r="CC64" s="88">
        <v>29073</v>
      </c>
      <c r="CD64" s="88">
        <v>29099</v>
      </c>
      <c r="CE64" s="88">
        <v>29128</v>
      </c>
      <c r="CF64" s="88">
        <v>29152</v>
      </c>
      <c r="CG64" s="88">
        <v>29171</v>
      </c>
    </row>
    <row r="65" spans="1:85" x14ac:dyDescent="0.25">
      <c r="A65" s="8">
        <v>20</v>
      </c>
      <c r="B65" s="13">
        <v>24</v>
      </c>
      <c r="C65" s="88">
        <v>32907</v>
      </c>
      <c r="D65" s="88">
        <v>32516</v>
      </c>
      <c r="E65" s="88">
        <v>31941</v>
      </c>
      <c r="F65" s="88">
        <v>31156</v>
      </c>
      <c r="G65" s="88">
        <v>30434</v>
      </c>
      <c r="H65" s="88">
        <v>29808</v>
      </c>
      <c r="I65" s="88">
        <v>29307</v>
      </c>
      <c r="J65" s="88">
        <v>29035</v>
      </c>
      <c r="K65" s="88">
        <v>28863</v>
      </c>
      <c r="L65" s="88">
        <v>28676</v>
      </c>
      <c r="M65" s="88">
        <v>28526</v>
      </c>
      <c r="N65" s="88">
        <v>28403</v>
      </c>
      <c r="O65" s="88">
        <v>28298</v>
      </c>
      <c r="P65" s="88">
        <v>28300</v>
      </c>
      <c r="Q65" s="88">
        <v>28351</v>
      </c>
      <c r="R65" s="88">
        <v>28451</v>
      </c>
      <c r="S65" s="88">
        <v>28673</v>
      </c>
      <c r="T65" s="88">
        <v>28932</v>
      </c>
      <c r="U65" s="88">
        <v>29208</v>
      </c>
      <c r="V65" s="88">
        <v>29560</v>
      </c>
      <c r="W65" s="88">
        <v>29749</v>
      </c>
      <c r="X65" s="88">
        <v>29752</v>
      </c>
      <c r="Y65" s="88">
        <v>29724</v>
      </c>
      <c r="Z65" s="88">
        <v>29652</v>
      </c>
      <c r="AA65" s="88">
        <v>29536</v>
      </c>
      <c r="AB65" s="88">
        <v>29519</v>
      </c>
      <c r="AC65" s="88">
        <v>29571</v>
      </c>
      <c r="AD65" s="88">
        <v>29609</v>
      </c>
      <c r="AE65" s="88">
        <v>29617</v>
      </c>
      <c r="AF65" s="88">
        <v>29594</v>
      </c>
      <c r="AG65" s="88">
        <v>29555</v>
      </c>
      <c r="AH65" s="88">
        <v>29496</v>
      </c>
      <c r="AI65" s="88">
        <v>29429</v>
      </c>
      <c r="AJ65" s="88">
        <v>29355</v>
      </c>
      <c r="AK65" s="88">
        <v>29277</v>
      </c>
      <c r="AL65" s="88">
        <v>29200</v>
      </c>
      <c r="AM65" s="88">
        <v>29133</v>
      </c>
      <c r="AN65" s="88">
        <v>29072</v>
      </c>
      <c r="AO65" s="88">
        <v>29022</v>
      </c>
      <c r="AP65" s="88">
        <v>28984</v>
      </c>
      <c r="AQ65" s="88">
        <v>28959</v>
      </c>
      <c r="AR65" s="88">
        <v>28948</v>
      </c>
      <c r="AS65" s="88">
        <v>28950</v>
      </c>
      <c r="AT65" s="88">
        <v>28966</v>
      </c>
      <c r="AU65" s="88">
        <v>28992</v>
      </c>
      <c r="AV65" s="88">
        <v>29032</v>
      </c>
      <c r="AW65" s="88">
        <v>29075</v>
      </c>
      <c r="AX65" s="88">
        <v>29129</v>
      </c>
      <c r="AY65" s="88">
        <v>29185</v>
      </c>
      <c r="AZ65" s="88">
        <v>29247</v>
      </c>
      <c r="BA65" s="88">
        <v>29307</v>
      </c>
      <c r="BB65" s="88">
        <v>29368</v>
      </c>
      <c r="BC65" s="88">
        <v>29423</v>
      </c>
      <c r="BD65" s="88">
        <v>29478</v>
      </c>
      <c r="BE65" s="88">
        <v>29524</v>
      </c>
      <c r="BF65" s="88">
        <v>29567</v>
      </c>
      <c r="BG65" s="88">
        <v>29604</v>
      </c>
      <c r="BH65" s="88">
        <v>29636</v>
      </c>
      <c r="BI65" s="88">
        <v>29661</v>
      </c>
      <c r="BJ65" s="88">
        <v>29682</v>
      </c>
      <c r="BK65" s="88">
        <v>29697</v>
      </c>
      <c r="BL65" s="88">
        <v>29707</v>
      </c>
      <c r="BM65" s="88">
        <v>29716</v>
      </c>
      <c r="BN65" s="88">
        <v>29720</v>
      </c>
      <c r="BO65" s="88">
        <v>29721</v>
      </c>
      <c r="BP65" s="88">
        <v>29717</v>
      </c>
      <c r="BQ65" s="88">
        <v>29714</v>
      </c>
      <c r="BR65" s="88">
        <v>29711</v>
      </c>
      <c r="BS65" s="88">
        <v>29711</v>
      </c>
      <c r="BT65" s="88">
        <v>29706</v>
      </c>
      <c r="BU65" s="88">
        <v>29705</v>
      </c>
      <c r="BV65" s="88">
        <v>29707</v>
      </c>
      <c r="BW65" s="88">
        <v>29709</v>
      </c>
      <c r="BX65" s="88">
        <v>29715</v>
      </c>
      <c r="BY65" s="88">
        <v>29724</v>
      </c>
      <c r="BZ65" s="88">
        <v>29735</v>
      </c>
      <c r="CA65" s="88">
        <v>29748</v>
      </c>
      <c r="CB65" s="88">
        <v>29766</v>
      </c>
      <c r="CC65" s="88">
        <v>29787</v>
      </c>
      <c r="CD65" s="88">
        <v>29808</v>
      </c>
      <c r="CE65" s="88">
        <v>29831</v>
      </c>
      <c r="CF65" s="88">
        <v>29852</v>
      </c>
      <c r="CG65" s="88">
        <v>29882</v>
      </c>
    </row>
    <row r="66" spans="1:85" x14ac:dyDescent="0.25">
      <c r="A66" s="8">
        <v>25</v>
      </c>
      <c r="B66" s="13">
        <v>29</v>
      </c>
      <c r="C66" s="88">
        <v>37529</v>
      </c>
      <c r="D66" s="88">
        <v>37320</v>
      </c>
      <c r="E66" s="88">
        <v>37001</v>
      </c>
      <c r="F66" s="88">
        <v>36635</v>
      </c>
      <c r="G66" s="88">
        <v>36141</v>
      </c>
      <c r="H66" s="88">
        <v>35666</v>
      </c>
      <c r="I66" s="88">
        <v>35227</v>
      </c>
      <c r="J66" s="88">
        <v>34707</v>
      </c>
      <c r="K66" s="88">
        <v>34034</v>
      </c>
      <c r="L66" s="88">
        <v>33419</v>
      </c>
      <c r="M66" s="88">
        <v>32909</v>
      </c>
      <c r="N66" s="88">
        <v>32520</v>
      </c>
      <c r="O66" s="88">
        <v>32312</v>
      </c>
      <c r="P66" s="88">
        <v>32197</v>
      </c>
      <c r="Q66" s="88">
        <v>32064</v>
      </c>
      <c r="R66" s="88">
        <v>31956</v>
      </c>
      <c r="S66" s="88">
        <v>31871</v>
      </c>
      <c r="T66" s="88">
        <v>31799</v>
      </c>
      <c r="U66" s="88">
        <v>31813</v>
      </c>
      <c r="V66" s="88">
        <v>31860</v>
      </c>
      <c r="W66" s="88">
        <v>31950</v>
      </c>
      <c r="X66" s="88">
        <v>32125</v>
      </c>
      <c r="Y66" s="88">
        <v>32329</v>
      </c>
      <c r="Z66" s="88">
        <v>32556</v>
      </c>
      <c r="AA66" s="88">
        <v>32840</v>
      </c>
      <c r="AB66" s="88">
        <v>33000</v>
      </c>
      <c r="AC66" s="88">
        <v>33018</v>
      </c>
      <c r="AD66" s="88">
        <v>32996</v>
      </c>
      <c r="AE66" s="88">
        <v>32939</v>
      </c>
      <c r="AF66" s="88">
        <v>32847</v>
      </c>
      <c r="AG66" s="88">
        <v>32833</v>
      </c>
      <c r="AH66" s="88">
        <v>32886</v>
      </c>
      <c r="AI66" s="88">
        <v>32915</v>
      </c>
      <c r="AJ66" s="88">
        <v>32931</v>
      </c>
      <c r="AK66" s="88">
        <v>32912</v>
      </c>
      <c r="AL66" s="88">
        <v>32878</v>
      </c>
      <c r="AM66" s="88">
        <v>32831</v>
      </c>
      <c r="AN66" s="88">
        <v>32775</v>
      </c>
      <c r="AO66" s="88">
        <v>32715</v>
      </c>
      <c r="AP66" s="88">
        <v>32652</v>
      </c>
      <c r="AQ66" s="88">
        <v>32591</v>
      </c>
      <c r="AR66" s="88">
        <v>32533</v>
      </c>
      <c r="AS66" s="88">
        <v>32486</v>
      </c>
      <c r="AT66" s="88">
        <v>32445</v>
      </c>
      <c r="AU66" s="88">
        <v>32417</v>
      </c>
      <c r="AV66" s="88">
        <v>32398</v>
      </c>
      <c r="AW66" s="88">
        <v>32391</v>
      </c>
      <c r="AX66" s="88">
        <v>32393</v>
      </c>
      <c r="AY66" s="88">
        <v>32409</v>
      </c>
      <c r="AZ66" s="88">
        <v>32434</v>
      </c>
      <c r="BA66" s="88">
        <v>32466</v>
      </c>
      <c r="BB66" s="88">
        <v>32505</v>
      </c>
      <c r="BC66" s="88">
        <v>32551</v>
      </c>
      <c r="BD66" s="88">
        <v>32604</v>
      </c>
      <c r="BE66" s="88">
        <v>32651</v>
      </c>
      <c r="BF66" s="88">
        <v>32707</v>
      </c>
      <c r="BG66" s="88">
        <v>32753</v>
      </c>
      <c r="BH66" s="88">
        <v>32808</v>
      </c>
      <c r="BI66" s="88">
        <v>32850</v>
      </c>
      <c r="BJ66" s="88">
        <v>32891</v>
      </c>
      <c r="BK66" s="88">
        <v>32930</v>
      </c>
      <c r="BL66" s="88">
        <v>32962</v>
      </c>
      <c r="BM66" s="88">
        <v>32988</v>
      </c>
      <c r="BN66" s="88">
        <v>33010</v>
      </c>
      <c r="BO66" s="88">
        <v>33028</v>
      </c>
      <c r="BP66" s="88">
        <v>33041</v>
      </c>
      <c r="BQ66" s="88">
        <v>33054</v>
      </c>
      <c r="BR66" s="88">
        <v>33059</v>
      </c>
      <c r="BS66" s="88">
        <v>33063</v>
      </c>
      <c r="BT66" s="88">
        <v>33064</v>
      </c>
      <c r="BU66" s="88">
        <v>33064</v>
      </c>
      <c r="BV66" s="88">
        <v>33061</v>
      </c>
      <c r="BW66" s="88">
        <v>33058</v>
      </c>
      <c r="BX66" s="88">
        <v>33055</v>
      </c>
      <c r="BY66" s="88">
        <v>33054</v>
      </c>
      <c r="BZ66" s="88">
        <v>33054</v>
      </c>
      <c r="CA66" s="88">
        <v>33054</v>
      </c>
      <c r="CB66" s="88">
        <v>33058</v>
      </c>
      <c r="CC66" s="88">
        <v>33064</v>
      </c>
      <c r="CD66" s="88">
        <v>33071</v>
      </c>
      <c r="CE66" s="88">
        <v>33082</v>
      </c>
      <c r="CF66" s="88">
        <v>33096</v>
      </c>
      <c r="CG66" s="88">
        <v>33111</v>
      </c>
    </row>
    <row r="67" spans="1:85" x14ac:dyDescent="0.25">
      <c r="A67" s="8">
        <v>30</v>
      </c>
      <c r="B67" s="13">
        <v>34</v>
      </c>
      <c r="C67" s="88">
        <v>38072</v>
      </c>
      <c r="D67" s="88">
        <v>38141</v>
      </c>
      <c r="E67" s="88">
        <v>38139</v>
      </c>
      <c r="F67" s="88">
        <v>38263</v>
      </c>
      <c r="G67" s="88">
        <v>38471</v>
      </c>
      <c r="H67" s="88">
        <v>38540</v>
      </c>
      <c r="I67" s="88">
        <v>38335</v>
      </c>
      <c r="J67" s="88">
        <v>38038</v>
      </c>
      <c r="K67" s="88">
        <v>37693</v>
      </c>
      <c r="L67" s="88">
        <v>37245</v>
      </c>
      <c r="M67" s="88">
        <v>36798</v>
      </c>
      <c r="N67" s="88">
        <v>36378</v>
      </c>
      <c r="O67" s="88">
        <v>35922</v>
      </c>
      <c r="P67" s="88">
        <v>35364</v>
      </c>
      <c r="Q67" s="88">
        <v>34852</v>
      </c>
      <c r="R67" s="88">
        <v>34439</v>
      </c>
      <c r="S67" s="88">
        <v>34138</v>
      </c>
      <c r="T67" s="88">
        <v>33976</v>
      </c>
      <c r="U67" s="88">
        <v>33887</v>
      </c>
      <c r="V67" s="88">
        <v>33787</v>
      </c>
      <c r="W67" s="88">
        <v>33709</v>
      </c>
      <c r="X67" s="88">
        <v>33644</v>
      </c>
      <c r="Y67" s="88">
        <v>33594</v>
      </c>
      <c r="Z67" s="88">
        <v>33608</v>
      </c>
      <c r="AA67" s="88">
        <v>33656</v>
      </c>
      <c r="AB67" s="88">
        <v>33736</v>
      </c>
      <c r="AC67" s="88">
        <v>33881</v>
      </c>
      <c r="AD67" s="88">
        <v>34050</v>
      </c>
      <c r="AE67" s="88">
        <v>34245</v>
      </c>
      <c r="AF67" s="88">
        <v>34485</v>
      </c>
      <c r="AG67" s="88">
        <v>34622</v>
      </c>
      <c r="AH67" s="88">
        <v>34638</v>
      </c>
      <c r="AI67" s="88">
        <v>34628</v>
      </c>
      <c r="AJ67" s="88">
        <v>34580</v>
      </c>
      <c r="AK67" s="88">
        <v>34502</v>
      </c>
      <c r="AL67" s="88">
        <v>34497</v>
      </c>
      <c r="AM67" s="88">
        <v>34543</v>
      </c>
      <c r="AN67" s="88">
        <v>34573</v>
      </c>
      <c r="AO67" s="88">
        <v>34583</v>
      </c>
      <c r="AP67" s="88">
        <v>34570</v>
      </c>
      <c r="AQ67" s="88">
        <v>34541</v>
      </c>
      <c r="AR67" s="88">
        <v>34504</v>
      </c>
      <c r="AS67" s="88">
        <v>34457</v>
      </c>
      <c r="AT67" s="88">
        <v>34403</v>
      </c>
      <c r="AU67" s="88">
        <v>34350</v>
      </c>
      <c r="AV67" s="88">
        <v>34301</v>
      </c>
      <c r="AW67" s="88">
        <v>34250</v>
      </c>
      <c r="AX67" s="88">
        <v>34213</v>
      </c>
      <c r="AY67" s="88">
        <v>34179</v>
      </c>
      <c r="AZ67" s="88">
        <v>34154</v>
      </c>
      <c r="BA67" s="88">
        <v>34138</v>
      </c>
      <c r="BB67" s="88">
        <v>34137</v>
      </c>
      <c r="BC67" s="88">
        <v>34140</v>
      </c>
      <c r="BD67" s="88">
        <v>34154</v>
      </c>
      <c r="BE67" s="88">
        <v>34176</v>
      </c>
      <c r="BF67" s="88">
        <v>34205</v>
      </c>
      <c r="BG67" s="88">
        <v>34242</v>
      </c>
      <c r="BH67" s="88">
        <v>34283</v>
      </c>
      <c r="BI67" s="88">
        <v>34327</v>
      </c>
      <c r="BJ67" s="88">
        <v>34372</v>
      </c>
      <c r="BK67" s="88">
        <v>34418</v>
      </c>
      <c r="BL67" s="88">
        <v>34463</v>
      </c>
      <c r="BM67" s="88">
        <v>34506</v>
      </c>
      <c r="BN67" s="88">
        <v>34544</v>
      </c>
      <c r="BO67" s="88">
        <v>34581</v>
      </c>
      <c r="BP67" s="88">
        <v>34614</v>
      </c>
      <c r="BQ67" s="88">
        <v>34641</v>
      </c>
      <c r="BR67" s="88">
        <v>34665</v>
      </c>
      <c r="BS67" s="88">
        <v>34687</v>
      </c>
      <c r="BT67" s="88">
        <v>34701</v>
      </c>
      <c r="BU67" s="88">
        <v>34715</v>
      </c>
      <c r="BV67" s="88">
        <v>34722</v>
      </c>
      <c r="BW67" s="88">
        <v>34729</v>
      </c>
      <c r="BX67" s="88">
        <v>34733</v>
      </c>
      <c r="BY67" s="88">
        <v>34734</v>
      </c>
      <c r="BZ67" s="88">
        <v>34734</v>
      </c>
      <c r="CA67" s="88">
        <v>34732</v>
      </c>
      <c r="CB67" s="88">
        <v>34730</v>
      </c>
      <c r="CC67" s="88">
        <v>34727</v>
      </c>
      <c r="CD67" s="88">
        <v>34726</v>
      </c>
      <c r="CE67" s="88">
        <v>34727</v>
      </c>
      <c r="CF67" s="88">
        <v>34727</v>
      </c>
      <c r="CG67" s="88">
        <v>34730</v>
      </c>
    </row>
    <row r="68" spans="1:85" x14ac:dyDescent="0.25">
      <c r="A68" s="8">
        <v>35</v>
      </c>
      <c r="B68" s="13">
        <v>39</v>
      </c>
      <c r="C68" s="88">
        <v>37276</v>
      </c>
      <c r="D68" s="88">
        <v>37968</v>
      </c>
      <c r="E68" s="88">
        <v>38289</v>
      </c>
      <c r="F68" s="88">
        <v>38325</v>
      </c>
      <c r="G68" s="88">
        <v>38191</v>
      </c>
      <c r="H68" s="88">
        <v>38096</v>
      </c>
      <c r="I68" s="88">
        <v>38099</v>
      </c>
      <c r="J68" s="88">
        <v>38090</v>
      </c>
      <c r="K68" s="88">
        <v>38182</v>
      </c>
      <c r="L68" s="88">
        <v>38342</v>
      </c>
      <c r="M68" s="88">
        <v>38391</v>
      </c>
      <c r="N68" s="88">
        <v>38211</v>
      </c>
      <c r="O68" s="88">
        <v>37953</v>
      </c>
      <c r="P68" s="88">
        <v>37653</v>
      </c>
      <c r="Q68" s="88">
        <v>37260</v>
      </c>
      <c r="R68" s="88">
        <v>36863</v>
      </c>
      <c r="S68" s="88">
        <v>36480</v>
      </c>
      <c r="T68" s="88">
        <v>36083</v>
      </c>
      <c r="U68" s="88">
        <v>35602</v>
      </c>
      <c r="V68" s="88">
        <v>35161</v>
      </c>
      <c r="W68" s="88">
        <v>34807</v>
      </c>
      <c r="X68" s="88">
        <v>34553</v>
      </c>
      <c r="Y68" s="88">
        <v>34418</v>
      </c>
      <c r="Z68" s="88">
        <v>34348</v>
      </c>
      <c r="AA68" s="88">
        <v>34269</v>
      </c>
      <c r="AB68" s="88">
        <v>34201</v>
      </c>
      <c r="AC68" s="88">
        <v>34153</v>
      </c>
      <c r="AD68" s="88">
        <v>34113</v>
      </c>
      <c r="AE68" s="88">
        <v>34127</v>
      </c>
      <c r="AF68" s="88">
        <v>34175</v>
      </c>
      <c r="AG68" s="88">
        <v>34244</v>
      </c>
      <c r="AH68" s="88">
        <v>34370</v>
      </c>
      <c r="AI68" s="88">
        <v>34521</v>
      </c>
      <c r="AJ68" s="88">
        <v>34687</v>
      </c>
      <c r="AK68" s="88">
        <v>34902</v>
      </c>
      <c r="AL68" s="88">
        <v>35020</v>
      </c>
      <c r="AM68" s="88">
        <v>35044</v>
      </c>
      <c r="AN68" s="88">
        <v>35035</v>
      </c>
      <c r="AO68" s="88">
        <v>34994</v>
      </c>
      <c r="AP68" s="88">
        <v>34929</v>
      </c>
      <c r="AQ68" s="88">
        <v>34924</v>
      </c>
      <c r="AR68" s="88">
        <v>34964</v>
      </c>
      <c r="AS68" s="88">
        <v>34994</v>
      </c>
      <c r="AT68" s="88">
        <v>35003</v>
      </c>
      <c r="AU68" s="88">
        <v>34994</v>
      </c>
      <c r="AV68" s="88">
        <v>34972</v>
      </c>
      <c r="AW68" s="88">
        <v>34940</v>
      </c>
      <c r="AX68" s="88">
        <v>34896</v>
      </c>
      <c r="AY68" s="88">
        <v>34855</v>
      </c>
      <c r="AZ68" s="88">
        <v>34808</v>
      </c>
      <c r="BA68" s="88">
        <v>34762</v>
      </c>
      <c r="BB68" s="88">
        <v>34722</v>
      </c>
      <c r="BC68" s="88">
        <v>34687</v>
      </c>
      <c r="BD68" s="88">
        <v>34661</v>
      </c>
      <c r="BE68" s="88">
        <v>34638</v>
      </c>
      <c r="BF68" s="88">
        <v>34626</v>
      </c>
      <c r="BG68" s="88">
        <v>34625</v>
      </c>
      <c r="BH68" s="88">
        <v>34629</v>
      </c>
      <c r="BI68" s="88">
        <v>34640</v>
      </c>
      <c r="BJ68" s="88">
        <v>34666</v>
      </c>
      <c r="BK68" s="88">
        <v>34691</v>
      </c>
      <c r="BL68" s="88">
        <v>34724</v>
      </c>
      <c r="BM68" s="88">
        <v>34760</v>
      </c>
      <c r="BN68" s="88">
        <v>34797</v>
      </c>
      <c r="BO68" s="88">
        <v>34839</v>
      </c>
      <c r="BP68" s="88">
        <v>34879</v>
      </c>
      <c r="BQ68" s="88">
        <v>34919</v>
      </c>
      <c r="BR68" s="88">
        <v>34958</v>
      </c>
      <c r="BS68" s="88">
        <v>34994</v>
      </c>
      <c r="BT68" s="88">
        <v>35024</v>
      </c>
      <c r="BU68" s="88">
        <v>35056</v>
      </c>
      <c r="BV68" s="88">
        <v>35081</v>
      </c>
      <c r="BW68" s="88">
        <v>35103</v>
      </c>
      <c r="BX68" s="88">
        <v>35119</v>
      </c>
      <c r="BY68" s="88">
        <v>35135</v>
      </c>
      <c r="BZ68" s="88">
        <v>35148</v>
      </c>
      <c r="CA68" s="88">
        <v>35152</v>
      </c>
      <c r="CB68" s="88">
        <v>35158</v>
      </c>
      <c r="CC68" s="88">
        <v>35161</v>
      </c>
      <c r="CD68" s="88">
        <v>35164</v>
      </c>
      <c r="CE68" s="88">
        <v>35164</v>
      </c>
      <c r="CF68" s="88">
        <v>35160</v>
      </c>
      <c r="CG68" s="88">
        <v>35159</v>
      </c>
    </row>
    <row r="69" spans="1:85" x14ac:dyDescent="0.25">
      <c r="A69" s="8">
        <v>40</v>
      </c>
      <c r="B69" s="13">
        <v>44</v>
      </c>
      <c r="C69" s="88">
        <v>35105</v>
      </c>
      <c r="D69" s="88">
        <v>35131</v>
      </c>
      <c r="E69" s="88">
        <v>35367</v>
      </c>
      <c r="F69" s="88">
        <v>35961</v>
      </c>
      <c r="G69" s="88">
        <v>36780</v>
      </c>
      <c r="H69" s="88">
        <v>37511</v>
      </c>
      <c r="I69" s="88">
        <v>38082</v>
      </c>
      <c r="J69" s="88">
        <v>38359</v>
      </c>
      <c r="K69" s="88">
        <v>38379</v>
      </c>
      <c r="L69" s="88">
        <v>38249</v>
      </c>
      <c r="M69" s="88">
        <v>38157</v>
      </c>
      <c r="N69" s="88">
        <v>38155</v>
      </c>
      <c r="O69" s="88">
        <v>38158</v>
      </c>
      <c r="P69" s="88">
        <v>38246</v>
      </c>
      <c r="Q69" s="88">
        <v>38393</v>
      </c>
      <c r="R69" s="88">
        <v>38446</v>
      </c>
      <c r="S69" s="88">
        <v>38294</v>
      </c>
      <c r="T69" s="88">
        <v>38065</v>
      </c>
      <c r="U69" s="88">
        <v>37793</v>
      </c>
      <c r="V69" s="88">
        <v>37441</v>
      </c>
      <c r="W69" s="88">
        <v>37070</v>
      </c>
      <c r="X69" s="88">
        <v>36722</v>
      </c>
      <c r="Y69" s="88">
        <v>36360</v>
      </c>
      <c r="Z69" s="88">
        <v>35926</v>
      </c>
      <c r="AA69" s="88">
        <v>35526</v>
      </c>
      <c r="AB69" s="88">
        <v>35212</v>
      </c>
      <c r="AC69" s="88">
        <v>34989</v>
      </c>
      <c r="AD69" s="88">
        <v>34871</v>
      </c>
      <c r="AE69" s="88">
        <v>34812</v>
      </c>
      <c r="AF69" s="88">
        <v>34746</v>
      </c>
      <c r="AG69" s="88">
        <v>34686</v>
      </c>
      <c r="AH69" s="88">
        <v>34642</v>
      </c>
      <c r="AI69" s="88">
        <v>34612</v>
      </c>
      <c r="AJ69" s="88">
        <v>34628</v>
      </c>
      <c r="AK69" s="88">
        <v>34676</v>
      </c>
      <c r="AL69" s="88">
        <v>34737</v>
      </c>
      <c r="AM69" s="88">
        <v>34858</v>
      </c>
      <c r="AN69" s="88">
        <v>34989</v>
      </c>
      <c r="AO69" s="88">
        <v>35143</v>
      </c>
      <c r="AP69" s="88">
        <v>35339</v>
      </c>
      <c r="AQ69" s="88">
        <v>35449</v>
      </c>
      <c r="AR69" s="88">
        <v>35475</v>
      </c>
      <c r="AS69" s="88">
        <v>35474</v>
      </c>
      <c r="AT69" s="88">
        <v>35435</v>
      </c>
      <c r="AU69" s="88">
        <v>35375</v>
      </c>
      <c r="AV69" s="88">
        <v>35372</v>
      </c>
      <c r="AW69" s="88">
        <v>35411</v>
      </c>
      <c r="AX69" s="88">
        <v>35441</v>
      </c>
      <c r="AY69" s="88">
        <v>35451</v>
      </c>
      <c r="AZ69" s="88">
        <v>35444</v>
      </c>
      <c r="BA69" s="88">
        <v>35425</v>
      </c>
      <c r="BB69" s="88">
        <v>35394</v>
      </c>
      <c r="BC69" s="88">
        <v>35357</v>
      </c>
      <c r="BD69" s="88">
        <v>35320</v>
      </c>
      <c r="BE69" s="88">
        <v>35277</v>
      </c>
      <c r="BF69" s="88">
        <v>35238</v>
      </c>
      <c r="BG69" s="88">
        <v>35201</v>
      </c>
      <c r="BH69" s="88">
        <v>35171</v>
      </c>
      <c r="BI69" s="88">
        <v>35147</v>
      </c>
      <c r="BJ69" s="88">
        <v>35128</v>
      </c>
      <c r="BK69" s="88">
        <v>35119</v>
      </c>
      <c r="BL69" s="88">
        <v>35117</v>
      </c>
      <c r="BM69" s="88">
        <v>35124</v>
      </c>
      <c r="BN69" s="88">
        <v>35137</v>
      </c>
      <c r="BO69" s="88">
        <v>35156</v>
      </c>
      <c r="BP69" s="88">
        <v>35179</v>
      </c>
      <c r="BQ69" s="88">
        <v>35209</v>
      </c>
      <c r="BR69" s="88">
        <v>35245</v>
      </c>
      <c r="BS69" s="88">
        <v>35281</v>
      </c>
      <c r="BT69" s="88">
        <v>35318</v>
      </c>
      <c r="BU69" s="88">
        <v>35355</v>
      </c>
      <c r="BV69" s="88">
        <v>35393</v>
      </c>
      <c r="BW69" s="88">
        <v>35427</v>
      </c>
      <c r="BX69" s="88">
        <v>35462</v>
      </c>
      <c r="BY69" s="88">
        <v>35490</v>
      </c>
      <c r="BZ69" s="88">
        <v>35519</v>
      </c>
      <c r="CA69" s="88">
        <v>35541</v>
      </c>
      <c r="CB69" s="88">
        <v>35560</v>
      </c>
      <c r="CC69" s="88">
        <v>35577</v>
      </c>
      <c r="CD69" s="88">
        <v>35591</v>
      </c>
      <c r="CE69" s="88">
        <v>35600</v>
      </c>
      <c r="CF69" s="88">
        <v>35608</v>
      </c>
      <c r="CG69" s="88">
        <v>35615</v>
      </c>
    </row>
    <row r="70" spans="1:85" x14ac:dyDescent="0.25">
      <c r="A70" s="8">
        <v>45</v>
      </c>
      <c r="B70" s="13">
        <v>49</v>
      </c>
      <c r="C70" s="88">
        <v>40875</v>
      </c>
      <c r="D70" s="88">
        <v>39118</v>
      </c>
      <c r="E70" s="88">
        <v>37824</v>
      </c>
      <c r="F70" s="88">
        <v>36839</v>
      </c>
      <c r="G70" s="88">
        <v>36002</v>
      </c>
      <c r="H70" s="88">
        <v>35594</v>
      </c>
      <c r="I70" s="88">
        <v>35561</v>
      </c>
      <c r="J70" s="88">
        <v>35765</v>
      </c>
      <c r="K70" s="88">
        <v>36303</v>
      </c>
      <c r="L70" s="88">
        <v>37058</v>
      </c>
      <c r="M70" s="88">
        <v>37732</v>
      </c>
      <c r="N70" s="88">
        <v>38255</v>
      </c>
      <c r="O70" s="88">
        <v>38517</v>
      </c>
      <c r="P70" s="88">
        <v>38539</v>
      </c>
      <c r="Q70" s="88">
        <v>38427</v>
      </c>
      <c r="R70" s="88">
        <v>38345</v>
      </c>
      <c r="S70" s="88">
        <v>38355</v>
      </c>
      <c r="T70" s="88">
        <v>38363</v>
      </c>
      <c r="U70" s="88">
        <v>38455</v>
      </c>
      <c r="V70" s="88">
        <v>38594</v>
      </c>
      <c r="W70" s="88">
        <v>38649</v>
      </c>
      <c r="X70" s="88">
        <v>38516</v>
      </c>
      <c r="Y70" s="88">
        <v>38311</v>
      </c>
      <c r="Z70" s="88">
        <v>38060</v>
      </c>
      <c r="AA70" s="88">
        <v>37739</v>
      </c>
      <c r="AB70" s="88">
        <v>37390</v>
      </c>
      <c r="AC70" s="88">
        <v>37068</v>
      </c>
      <c r="AD70" s="88">
        <v>36734</v>
      </c>
      <c r="AE70" s="88">
        <v>36334</v>
      </c>
      <c r="AF70" s="88">
        <v>35963</v>
      </c>
      <c r="AG70" s="88">
        <v>35677</v>
      </c>
      <c r="AH70" s="88">
        <v>35476</v>
      </c>
      <c r="AI70" s="88">
        <v>35372</v>
      </c>
      <c r="AJ70" s="88">
        <v>35321</v>
      </c>
      <c r="AK70" s="88">
        <v>35266</v>
      </c>
      <c r="AL70" s="88">
        <v>35213</v>
      </c>
      <c r="AM70" s="88">
        <v>35177</v>
      </c>
      <c r="AN70" s="88">
        <v>35149</v>
      </c>
      <c r="AO70" s="88">
        <v>35168</v>
      </c>
      <c r="AP70" s="88">
        <v>35214</v>
      </c>
      <c r="AQ70" s="88">
        <v>35278</v>
      </c>
      <c r="AR70" s="88">
        <v>35384</v>
      </c>
      <c r="AS70" s="88">
        <v>35512</v>
      </c>
      <c r="AT70" s="88">
        <v>35657</v>
      </c>
      <c r="AU70" s="88">
        <v>35840</v>
      </c>
      <c r="AV70" s="88">
        <v>35947</v>
      </c>
      <c r="AW70" s="88">
        <v>35973</v>
      </c>
      <c r="AX70" s="88">
        <v>35972</v>
      </c>
      <c r="AY70" s="88">
        <v>35942</v>
      </c>
      <c r="AZ70" s="88">
        <v>35885</v>
      </c>
      <c r="BA70" s="88">
        <v>35886</v>
      </c>
      <c r="BB70" s="88">
        <v>35922</v>
      </c>
      <c r="BC70" s="88">
        <v>35953</v>
      </c>
      <c r="BD70" s="88">
        <v>35965</v>
      </c>
      <c r="BE70" s="88">
        <v>35958</v>
      </c>
      <c r="BF70" s="88">
        <v>35942</v>
      </c>
      <c r="BG70" s="88">
        <v>35918</v>
      </c>
      <c r="BH70" s="88">
        <v>35884</v>
      </c>
      <c r="BI70" s="88">
        <v>35848</v>
      </c>
      <c r="BJ70" s="88">
        <v>35810</v>
      </c>
      <c r="BK70" s="88">
        <v>35777</v>
      </c>
      <c r="BL70" s="88">
        <v>35742</v>
      </c>
      <c r="BM70" s="88">
        <v>35717</v>
      </c>
      <c r="BN70" s="88">
        <v>35693</v>
      </c>
      <c r="BO70" s="88">
        <v>35681</v>
      </c>
      <c r="BP70" s="88">
        <v>35668</v>
      </c>
      <c r="BQ70" s="88">
        <v>35667</v>
      </c>
      <c r="BR70" s="88">
        <v>35673</v>
      </c>
      <c r="BS70" s="88">
        <v>35685</v>
      </c>
      <c r="BT70" s="88">
        <v>35706</v>
      </c>
      <c r="BU70" s="88">
        <v>35730</v>
      </c>
      <c r="BV70" s="88">
        <v>35757</v>
      </c>
      <c r="BW70" s="88">
        <v>35786</v>
      </c>
      <c r="BX70" s="88">
        <v>35821</v>
      </c>
      <c r="BY70" s="88">
        <v>35858</v>
      </c>
      <c r="BZ70" s="88">
        <v>35895</v>
      </c>
      <c r="CA70" s="88">
        <v>35926</v>
      </c>
      <c r="CB70" s="88">
        <v>35960</v>
      </c>
      <c r="CC70" s="88">
        <v>35992</v>
      </c>
      <c r="CD70" s="88">
        <v>36019</v>
      </c>
      <c r="CE70" s="88">
        <v>36045</v>
      </c>
      <c r="CF70" s="88">
        <v>36065</v>
      </c>
      <c r="CG70" s="88">
        <v>36085</v>
      </c>
    </row>
    <row r="71" spans="1:85" x14ac:dyDescent="0.25">
      <c r="A71" s="8">
        <v>50</v>
      </c>
      <c r="B71" s="13">
        <v>54</v>
      </c>
      <c r="C71" s="88">
        <v>44742</v>
      </c>
      <c r="D71" s="88">
        <v>44845</v>
      </c>
      <c r="E71" s="88">
        <v>44259</v>
      </c>
      <c r="F71" s="88">
        <v>43350</v>
      </c>
      <c r="G71" s="88">
        <v>42257</v>
      </c>
      <c r="H71" s="88">
        <v>40660</v>
      </c>
      <c r="I71" s="88">
        <v>38970</v>
      </c>
      <c r="J71" s="88">
        <v>37754</v>
      </c>
      <c r="K71" s="88">
        <v>36826</v>
      </c>
      <c r="L71" s="88">
        <v>36036</v>
      </c>
      <c r="M71" s="88">
        <v>35646</v>
      </c>
      <c r="N71" s="88">
        <v>35606</v>
      </c>
      <c r="O71" s="88">
        <v>35797</v>
      </c>
      <c r="P71" s="88">
        <v>36312</v>
      </c>
      <c r="Q71" s="88">
        <v>37024</v>
      </c>
      <c r="R71" s="88">
        <v>37665</v>
      </c>
      <c r="S71" s="88">
        <v>38165</v>
      </c>
      <c r="T71" s="88">
        <v>38419</v>
      </c>
      <c r="U71" s="88">
        <v>38450</v>
      </c>
      <c r="V71" s="88">
        <v>38348</v>
      </c>
      <c r="W71" s="88">
        <v>38280</v>
      </c>
      <c r="X71" s="88">
        <v>38297</v>
      </c>
      <c r="Y71" s="88">
        <v>38314</v>
      </c>
      <c r="Z71" s="88">
        <v>38404</v>
      </c>
      <c r="AA71" s="88">
        <v>38544</v>
      </c>
      <c r="AB71" s="88">
        <v>38600</v>
      </c>
      <c r="AC71" s="88">
        <v>38484</v>
      </c>
      <c r="AD71" s="88">
        <v>38297</v>
      </c>
      <c r="AE71" s="88">
        <v>38065</v>
      </c>
      <c r="AF71" s="88">
        <v>37766</v>
      </c>
      <c r="AG71" s="88">
        <v>37446</v>
      </c>
      <c r="AH71" s="88">
        <v>37139</v>
      </c>
      <c r="AI71" s="88">
        <v>36827</v>
      </c>
      <c r="AJ71" s="88">
        <v>36455</v>
      </c>
      <c r="AK71" s="88">
        <v>36111</v>
      </c>
      <c r="AL71" s="88">
        <v>35850</v>
      </c>
      <c r="AM71" s="88">
        <v>35665</v>
      </c>
      <c r="AN71" s="88">
        <v>35574</v>
      </c>
      <c r="AO71" s="88">
        <v>35529</v>
      </c>
      <c r="AP71" s="88">
        <v>35478</v>
      </c>
      <c r="AQ71" s="88">
        <v>35437</v>
      </c>
      <c r="AR71" s="88">
        <v>35404</v>
      </c>
      <c r="AS71" s="88">
        <v>35381</v>
      </c>
      <c r="AT71" s="88">
        <v>35404</v>
      </c>
      <c r="AU71" s="88">
        <v>35449</v>
      </c>
      <c r="AV71" s="88">
        <v>35514</v>
      </c>
      <c r="AW71" s="88">
        <v>35618</v>
      </c>
      <c r="AX71" s="88">
        <v>35740</v>
      </c>
      <c r="AY71" s="88">
        <v>35879</v>
      </c>
      <c r="AZ71" s="88">
        <v>36057</v>
      </c>
      <c r="BA71" s="88">
        <v>36158</v>
      </c>
      <c r="BB71" s="88">
        <v>36186</v>
      </c>
      <c r="BC71" s="88">
        <v>36190</v>
      </c>
      <c r="BD71" s="88">
        <v>36162</v>
      </c>
      <c r="BE71" s="88">
        <v>36113</v>
      </c>
      <c r="BF71" s="88">
        <v>36115</v>
      </c>
      <c r="BG71" s="88">
        <v>36152</v>
      </c>
      <c r="BH71" s="88">
        <v>36183</v>
      </c>
      <c r="BI71" s="88">
        <v>36194</v>
      </c>
      <c r="BJ71" s="88">
        <v>36194</v>
      </c>
      <c r="BK71" s="88">
        <v>36179</v>
      </c>
      <c r="BL71" s="88">
        <v>36157</v>
      </c>
      <c r="BM71" s="88">
        <v>36128</v>
      </c>
      <c r="BN71" s="88">
        <v>36096</v>
      </c>
      <c r="BO71" s="88">
        <v>36062</v>
      </c>
      <c r="BP71" s="88">
        <v>36031</v>
      </c>
      <c r="BQ71" s="88">
        <v>36000</v>
      </c>
      <c r="BR71" s="88">
        <v>35976</v>
      </c>
      <c r="BS71" s="88">
        <v>35952</v>
      </c>
      <c r="BT71" s="88">
        <v>35940</v>
      </c>
      <c r="BU71" s="88">
        <v>35930</v>
      </c>
      <c r="BV71" s="88">
        <v>35932</v>
      </c>
      <c r="BW71" s="88">
        <v>35933</v>
      </c>
      <c r="BX71" s="88">
        <v>35948</v>
      </c>
      <c r="BY71" s="88">
        <v>35962</v>
      </c>
      <c r="BZ71" s="88">
        <v>35985</v>
      </c>
      <c r="CA71" s="88">
        <v>36014</v>
      </c>
      <c r="CB71" s="88">
        <v>36039</v>
      </c>
      <c r="CC71" s="88">
        <v>36076</v>
      </c>
      <c r="CD71" s="88">
        <v>36109</v>
      </c>
      <c r="CE71" s="88">
        <v>36141</v>
      </c>
      <c r="CF71" s="88">
        <v>36176</v>
      </c>
      <c r="CG71" s="88">
        <v>36206</v>
      </c>
    </row>
    <row r="72" spans="1:85" x14ac:dyDescent="0.25">
      <c r="A72" s="8">
        <v>55</v>
      </c>
      <c r="B72" s="13">
        <v>59</v>
      </c>
      <c r="C72" s="88">
        <v>40692</v>
      </c>
      <c r="D72" s="88">
        <v>41796</v>
      </c>
      <c r="E72" s="88">
        <v>42652</v>
      </c>
      <c r="F72" s="88">
        <v>43179</v>
      </c>
      <c r="G72" s="88">
        <v>43437</v>
      </c>
      <c r="H72" s="88">
        <v>43636</v>
      </c>
      <c r="I72" s="88">
        <v>43594</v>
      </c>
      <c r="J72" s="88">
        <v>43055</v>
      </c>
      <c r="K72" s="88">
        <v>42200</v>
      </c>
      <c r="L72" s="88">
        <v>41179</v>
      </c>
      <c r="M72" s="88">
        <v>39695</v>
      </c>
      <c r="N72" s="88">
        <v>38122</v>
      </c>
      <c r="O72" s="88">
        <v>36991</v>
      </c>
      <c r="P72" s="88">
        <v>36131</v>
      </c>
      <c r="Q72" s="88">
        <v>35396</v>
      </c>
      <c r="R72" s="88">
        <v>35038</v>
      </c>
      <c r="S72" s="88">
        <v>35003</v>
      </c>
      <c r="T72" s="88">
        <v>35189</v>
      </c>
      <c r="U72" s="88">
        <v>35688</v>
      </c>
      <c r="V72" s="88">
        <v>36374</v>
      </c>
      <c r="W72" s="88">
        <v>36986</v>
      </c>
      <c r="X72" s="88">
        <v>37467</v>
      </c>
      <c r="Y72" s="88">
        <v>37714</v>
      </c>
      <c r="Z72" s="88">
        <v>37752</v>
      </c>
      <c r="AA72" s="88">
        <v>37663</v>
      </c>
      <c r="AB72" s="88">
        <v>37610</v>
      </c>
      <c r="AC72" s="88">
        <v>37637</v>
      </c>
      <c r="AD72" s="88">
        <v>37667</v>
      </c>
      <c r="AE72" s="88">
        <v>37760</v>
      </c>
      <c r="AF72" s="88">
        <v>37898</v>
      </c>
      <c r="AG72" s="88">
        <v>37964</v>
      </c>
      <c r="AH72" s="88">
        <v>37860</v>
      </c>
      <c r="AI72" s="88">
        <v>37690</v>
      </c>
      <c r="AJ72" s="88">
        <v>37480</v>
      </c>
      <c r="AK72" s="88">
        <v>37200</v>
      </c>
      <c r="AL72" s="88">
        <v>36902</v>
      </c>
      <c r="AM72" s="88">
        <v>36618</v>
      </c>
      <c r="AN72" s="88">
        <v>36328</v>
      </c>
      <c r="AO72" s="88">
        <v>35980</v>
      </c>
      <c r="AP72" s="88">
        <v>35664</v>
      </c>
      <c r="AQ72" s="88">
        <v>35419</v>
      </c>
      <c r="AR72" s="88">
        <v>35255</v>
      </c>
      <c r="AS72" s="88">
        <v>35175</v>
      </c>
      <c r="AT72" s="88">
        <v>35139</v>
      </c>
      <c r="AU72" s="88">
        <v>35096</v>
      </c>
      <c r="AV72" s="88">
        <v>35061</v>
      </c>
      <c r="AW72" s="88">
        <v>35040</v>
      </c>
      <c r="AX72" s="88">
        <v>35023</v>
      </c>
      <c r="AY72" s="88">
        <v>35049</v>
      </c>
      <c r="AZ72" s="88">
        <v>35096</v>
      </c>
      <c r="BA72" s="88">
        <v>35161</v>
      </c>
      <c r="BB72" s="88">
        <v>35264</v>
      </c>
      <c r="BC72" s="88">
        <v>35384</v>
      </c>
      <c r="BD72" s="88">
        <v>35523</v>
      </c>
      <c r="BE72" s="88">
        <v>35694</v>
      </c>
      <c r="BF72" s="88">
        <v>35797</v>
      </c>
      <c r="BG72" s="88">
        <v>35826</v>
      </c>
      <c r="BH72" s="88">
        <v>35833</v>
      </c>
      <c r="BI72" s="88">
        <v>35812</v>
      </c>
      <c r="BJ72" s="88">
        <v>35768</v>
      </c>
      <c r="BK72" s="88">
        <v>35774</v>
      </c>
      <c r="BL72" s="88">
        <v>35817</v>
      </c>
      <c r="BM72" s="88">
        <v>35846</v>
      </c>
      <c r="BN72" s="88">
        <v>35863</v>
      </c>
      <c r="BO72" s="88">
        <v>35864</v>
      </c>
      <c r="BP72" s="88">
        <v>35849</v>
      </c>
      <c r="BQ72" s="88">
        <v>35830</v>
      </c>
      <c r="BR72" s="88">
        <v>35802</v>
      </c>
      <c r="BS72" s="88">
        <v>35771</v>
      </c>
      <c r="BT72" s="88">
        <v>35745</v>
      </c>
      <c r="BU72" s="88">
        <v>35707</v>
      </c>
      <c r="BV72" s="88">
        <v>35681</v>
      </c>
      <c r="BW72" s="88">
        <v>35657</v>
      </c>
      <c r="BX72" s="88">
        <v>35634</v>
      </c>
      <c r="BY72" s="88">
        <v>35623</v>
      </c>
      <c r="BZ72" s="88">
        <v>35615</v>
      </c>
      <c r="CA72" s="88">
        <v>35613</v>
      </c>
      <c r="CB72" s="88">
        <v>35618</v>
      </c>
      <c r="CC72" s="88">
        <v>35629</v>
      </c>
      <c r="CD72" s="88">
        <v>35643</v>
      </c>
      <c r="CE72" s="88">
        <v>35669</v>
      </c>
      <c r="CF72" s="88">
        <v>35691</v>
      </c>
      <c r="CG72" s="88">
        <v>35722</v>
      </c>
    </row>
    <row r="73" spans="1:85" x14ac:dyDescent="0.25">
      <c r="A73" s="8">
        <v>60</v>
      </c>
      <c r="B73" s="13">
        <v>64</v>
      </c>
      <c r="C73" s="88">
        <v>33491</v>
      </c>
      <c r="D73" s="88">
        <v>34538</v>
      </c>
      <c r="E73" s="88">
        <v>35731</v>
      </c>
      <c r="F73" s="88">
        <v>36680</v>
      </c>
      <c r="G73" s="88">
        <v>37567</v>
      </c>
      <c r="H73" s="88">
        <v>38714</v>
      </c>
      <c r="I73" s="88">
        <v>39752</v>
      </c>
      <c r="J73" s="88">
        <v>40557</v>
      </c>
      <c r="K73" s="88">
        <v>41057</v>
      </c>
      <c r="L73" s="88">
        <v>41305</v>
      </c>
      <c r="M73" s="88">
        <v>41499</v>
      </c>
      <c r="N73" s="88">
        <v>41474</v>
      </c>
      <c r="O73" s="88">
        <v>40986</v>
      </c>
      <c r="P73" s="88">
        <v>40211</v>
      </c>
      <c r="Q73" s="88">
        <v>39284</v>
      </c>
      <c r="R73" s="88">
        <v>37927</v>
      </c>
      <c r="S73" s="88">
        <v>36485</v>
      </c>
      <c r="T73" s="88">
        <v>35454</v>
      </c>
      <c r="U73" s="88">
        <v>34666</v>
      </c>
      <c r="V73" s="88">
        <v>33999</v>
      </c>
      <c r="W73" s="88">
        <v>33675</v>
      </c>
      <c r="X73" s="88">
        <v>33656</v>
      </c>
      <c r="Y73" s="88">
        <v>33844</v>
      </c>
      <c r="Z73" s="88">
        <v>34322</v>
      </c>
      <c r="AA73" s="88">
        <v>34977</v>
      </c>
      <c r="AB73" s="88">
        <v>35562</v>
      </c>
      <c r="AC73" s="88">
        <v>36026</v>
      </c>
      <c r="AD73" s="88">
        <v>36267</v>
      </c>
      <c r="AE73" s="88">
        <v>36313</v>
      </c>
      <c r="AF73" s="88">
        <v>36246</v>
      </c>
      <c r="AG73" s="88">
        <v>36211</v>
      </c>
      <c r="AH73" s="88">
        <v>36249</v>
      </c>
      <c r="AI73" s="88">
        <v>36292</v>
      </c>
      <c r="AJ73" s="88">
        <v>36392</v>
      </c>
      <c r="AK73" s="88">
        <v>36528</v>
      </c>
      <c r="AL73" s="88">
        <v>36604</v>
      </c>
      <c r="AM73" s="88">
        <v>36517</v>
      </c>
      <c r="AN73" s="88">
        <v>36370</v>
      </c>
      <c r="AO73" s="88">
        <v>36181</v>
      </c>
      <c r="AP73" s="88">
        <v>35930</v>
      </c>
      <c r="AQ73" s="88">
        <v>35660</v>
      </c>
      <c r="AR73" s="88">
        <v>35398</v>
      </c>
      <c r="AS73" s="88">
        <v>35135</v>
      </c>
      <c r="AT73" s="88">
        <v>34819</v>
      </c>
      <c r="AU73" s="88">
        <v>34530</v>
      </c>
      <c r="AV73" s="88">
        <v>34310</v>
      </c>
      <c r="AW73" s="88">
        <v>34162</v>
      </c>
      <c r="AX73" s="88">
        <v>34098</v>
      </c>
      <c r="AY73" s="88">
        <v>34074</v>
      </c>
      <c r="AZ73" s="88">
        <v>34043</v>
      </c>
      <c r="BA73" s="88">
        <v>34015</v>
      </c>
      <c r="BB73" s="88">
        <v>34003</v>
      </c>
      <c r="BC73" s="88">
        <v>33998</v>
      </c>
      <c r="BD73" s="88">
        <v>34025</v>
      </c>
      <c r="BE73" s="88">
        <v>34082</v>
      </c>
      <c r="BF73" s="88">
        <v>34150</v>
      </c>
      <c r="BG73" s="88">
        <v>34252</v>
      </c>
      <c r="BH73" s="88">
        <v>34374</v>
      </c>
      <c r="BI73" s="88">
        <v>34506</v>
      </c>
      <c r="BJ73" s="88">
        <v>34674</v>
      </c>
      <c r="BK73" s="88">
        <v>34781</v>
      </c>
      <c r="BL73" s="88">
        <v>34812</v>
      </c>
      <c r="BM73" s="88">
        <v>34827</v>
      </c>
      <c r="BN73" s="88">
        <v>34810</v>
      </c>
      <c r="BO73" s="88">
        <v>34775</v>
      </c>
      <c r="BP73" s="88">
        <v>34783</v>
      </c>
      <c r="BQ73" s="88">
        <v>34824</v>
      </c>
      <c r="BR73" s="88">
        <v>34851</v>
      </c>
      <c r="BS73" s="88">
        <v>34869</v>
      </c>
      <c r="BT73" s="88">
        <v>34868</v>
      </c>
      <c r="BU73" s="88">
        <v>34854</v>
      </c>
      <c r="BV73" s="88">
        <v>34839</v>
      </c>
      <c r="BW73" s="88">
        <v>34811</v>
      </c>
      <c r="BX73" s="88">
        <v>34781</v>
      </c>
      <c r="BY73" s="88">
        <v>34754</v>
      </c>
      <c r="BZ73" s="88">
        <v>34724</v>
      </c>
      <c r="CA73" s="88">
        <v>34693</v>
      </c>
      <c r="CB73" s="88">
        <v>34673</v>
      </c>
      <c r="CC73" s="88">
        <v>34655</v>
      </c>
      <c r="CD73" s="88">
        <v>34641</v>
      </c>
      <c r="CE73" s="88">
        <v>34634</v>
      </c>
      <c r="CF73" s="88">
        <v>34634</v>
      </c>
      <c r="CG73" s="88">
        <v>34639</v>
      </c>
    </row>
    <row r="75" spans="1:85" x14ac:dyDescent="0.25">
      <c r="A75" s="8">
        <f>A63+1</f>
        <v>7</v>
      </c>
      <c r="B75" s="91" t="s">
        <v>43</v>
      </c>
      <c r="C75" s="14"/>
      <c r="D75" s="14"/>
      <c r="E75" s="14"/>
      <c r="F75" s="14"/>
      <c r="G75" s="14"/>
      <c r="H75" s="14"/>
      <c r="I75" s="14"/>
      <c r="J75" s="14"/>
      <c r="K75" s="14"/>
      <c r="L75" s="14"/>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row>
    <row r="76" spans="1:85" x14ac:dyDescent="0.25">
      <c r="A76" s="8">
        <v>15</v>
      </c>
      <c r="B76" s="13">
        <v>19</v>
      </c>
      <c r="C76" s="88">
        <v>58804</v>
      </c>
      <c r="D76" s="88">
        <v>58271</v>
      </c>
      <c r="E76" s="88">
        <v>58075</v>
      </c>
      <c r="F76" s="88">
        <v>58090</v>
      </c>
      <c r="G76" s="88">
        <v>58004</v>
      </c>
      <c r="H76" s="88">
        <v>57785</v>
      </c>
      <c r="I76" s="88">
        <v>57655</v>
      </c>
      <c r="J76" s="88">
        <v>57601</v>
      </c>
      <c r="K76" s="88">
        <v>57668</v>
      </c>
      <c r="L76" s="88">
        <v>57848</v>
      </c>
      <c r="M76" s="88">
        <v>58013</v>
      </c>
      <c r="N76" s="88">
        <v>58155</v>
      </c>
      <c r="O76" s="88">
        <v>58509</v>
      </c>
      <c r="P76" s="88">
        <v>59058</v>
      </c>
      <c r="Q76" s="88">
        <v>59704</v>
      </c>
      <c r="R76" s="88">
        <v>60158</v>
      </c>
      <c r="S76" s="88">
        <v>60346</v>
      </c>
      <c r="T76" s="88">
        <v>60253</v>
      </c>
      <c r="U76" s="88">
        <v>59952</v>
      </c>
      <c r="V76" s="88">
        <v>59593</v>
      </c>
      <c r="W76" s="88">
        <v>59421</v>
      </c>
      <c r="X76" s="88">
        <v>59448</v>
      </c>
      <c r="Y76" s="88">
        <v>59421</v>
      </c>
      <c r="Z76" s="88">
        <v>59337</v>
      </c>
      <c r="AA76" s="88">
        <v>59169</v>
      </c>
      <c r="AB76" s="88">
        <v>58960</v>
      </c>
      <c r="AC76" s="88">
        <v>58715</v>
      </c>
      <c r="AD76" s="88">
        <v>58450</v>
      </c>
      <c r="AE76" s="88">
        <v>58184</v>
      </c>
      <c r="AF76" s="88">
        <v>57925</v>
      </c>
      <c r="AG76" s="88">
        <v>57678</v>
      </c>
      <c r="AH76" s="88">
        <v>57456</v>
      </c>
      <c r="AI76" s="88">
        <v>57267</v>
      </c>
      <c r="AJ76" s="88">
        <v>57109</v>
      </c>
      <c r="AK76" s="88">
        <v>56990</v>
      </c>
      <c r="AL76" s="88">
        <v>56906</v>
      </c>
      <c r="AM76" s="88">
        <v>56856</v>
      </c>
      <c r="AN76" s="88">
        <v>56838</v>
      </c>
      <c r="AO76" s="88">
        <v>56850</v>
      </c>
      <c r="AP76" s="88">
        <v>56892</v>
      </c>
      <c r="AQ76" s="88">
        <v>56961</v>
      </c>
      <c r="AR76" s="88">
        <v>57046</v>
      </c>
      <c r="AS76" s="88">
        <v>57148</v>
      </c>
      <c r="AT76" s="88">
        <v>57265</v>
      </c>
      <c r="AU76" s="88">
        <v>57383</v>
      </c>
      <c r="AV76" s="88">
        <v>57511</v>
      </c>
      <c r="AW76" s="88">
        <v>57633</v>
      </c>
      <c r="AX76" s="88">
        <v>57747</v>
      </c>
      <c r="AY76" s="88">
        <v>57857</v>
      </c>
      <c r="AZ76" s="88">
        <v>57951</v>
      </c>
      <c r="BA76" s="88">
        <v>58036</v>
      </c>
      <c r="BB76" s="88">
        <v>58105</v>
      </c>
      <c r="BC76" s="88">
        <v>58156</v>
      </c>
      <c r="BD76" s="88">
        <v>58195</v>
      </c>
      <c r="BE76" s="88">
        <v>58222</v>
      </c>
      <c r="BF76" s="88">
        <v>58234</v>
      </c>
      <c r="BG76" s="88">
        <v>58236</v>
      </c>
      <c r="BH76" s="88">
        <v>58227</v>
      </c>
      <c r="BI76" s="88">
        <v>58210</v>
      </c>
      <c r="BJ76" s="88">
        <v>58190</v>
      </c>
      <c r="BK76" s="88">
        <v>58160</v>
      </c>
      <c r="BL76" s="88">
        <v>58130</v>
      </c>
      <c r="BM76" s="88">
        <v>58102</v>
      </c>
      <c r="BN76" s="88">
        <v>58073</v>
      </c>
      <c r="BO76" s="88">
        <v>58049</v>
      </c>
      <c r="BP76" s="88">
        <v>58029</v>
      </c>
      <c r="BQ76" s="88">
        <v>58016</v>
      </c>
      <c r="BR76" s="88">
        <v>58008</v>
      </c>
      <c r="BS76" s="88">
        <v>58011</v>
      </c>
      <c r="BT76" s="88">
        <v>58024</v>
      </c>
      <c r="BU76" s="88">
        <v>58042</v>
      </c>
      <c r="BV76" s="88">
        <v>58070</v>
      </c>
      <c r="BW76" s="88">
        <v>58105</v>
      </c>
      <c r="BX76" s="88">
        <v>58146</v>
      </c>
      <c r="BY76" s="88">
        <v>58195</v>
      </c>
      <c r="BZ76" s="88">
        <v>58245</v>
      </c>
      <c r="CA76" s="88">
        <v>58302</v>
      </c>
      <c r="CB76" s="88">
        <v>58360</v>
      </c>
      <c r="CC76" s="88">
        <v>58420</v>
      </c>
      <c r="CD76" s="88">
        <v>58477</v>
      </c>
      <c r="CE76" s="88">
        <v>58526</v>
      </c>
      <c r="CF76" s="88">
        <v>58574</v>
      </c>
      <c r="CG76" s="88">
        <v>58618</v>
      </c>
    </row>
    <row r="77" spans="1:85" x14ac:dyDescent="0.25">
      <c r="A77" s="8">
        <v>20</v>
      </c>
      <c r="B77" s="13">
        <v>24</v>
      </c>
      <c r="C77" s="88">
        <v>74732</v>
      </c>
      <c r="D77" s="88">
        <v>72805</v>
      </c>
      <c r="E77" s="88">
        <v>71163</v>
      </c>
      <c r="F77" s="88">
        <v>69412</v>
      </c>
      <c r="G77" s="88">
        <v>67899</v>
      </c>
      <c r="H77" s="88">
        <v>67134</v>
      </c>
      <c r="I77" s="88">
        <v>66715</v>
      </c>
      <c r="J77" s="88">
        <v>66488</v>
      </c>
      <c r="K77" s="88">
        <v>66424</v>
      </c>
      <c r="L77" s="88">
        <v>66286</v>
      </c>
      <c r="M77" s="88">
        <v>66065</v>
      </c>
      <c r="N77" s="88">
        <v>65926</v>
      </c>
      <c r="O77" s="88">
        <v>65881</v>
      </c>
      <c r="P77" s="88">
        <v>65951</v>
      </c>
      <c r="Q77" s="88">
        <v>66117</v>
      </c>
      <c r="R77" s="88">
        <v>66272</v>
      </c>
      <c r="S77" s="88">
        <v>66432</v>
      </c>
      <c r="T77" s="88">
        <v>66789</v>
      </c>
      <c r="U77" s="88">
        <v>67321</v>
      </c>
      <c r="V77" s="88">
        <v>67935</v>
      </c>
      <c r="W77" s="88">
        <v>68324</v>
      </c>
      <c r="X77" s="88">
        <v>68445</v>
      </c>
      <c r="Y77" s="88">
        <v>68338</v>
      </c>
      <c r="Z77" s="88">
        <v>68062</v>
      </c>
      <c r="AA77" s="88">
        <v>67748</v>
      </c>
      <c r="AB77" s="88">
        <v>67620</v>
      </c>
      <c r="AC77" s="88">
        <v>67662</v>
      </c>
      <c r="AD77" s="88">
        <v>67652</v>
      </c>
      <c r="AE77" s="88">
        <v>67590</v>
      </c>
      <c r="AF77" s="88">
        <v>67446</v>
      </c>
      <c r="AG77" s="88">
        <v>67265</v>
      </c>
      <c r="AH77" s="88">
        <v>67049</v>
      </c>
      <c r="AI77" s="88">
        <v>66819</v>
      </c>
      <c r="AJ77" s="88">
        <v>66582</v>
      </c>
      <c r="AK77" s="88">
        <v>66348</v>
      </c>
      <c r="AL77" s="88">
        <v>66131</v>
      </c>
      <c r="AM77" s="88">
        <v>65932</v>
      </c>
      <c r="AN77" s="88">
        <v>65766</v>
      </c>
      <c r="AO77" s="88">
        <v>65628</v>
      </c>
      <c r="AP77" s="88">
        <v>65526</v>
      </c>
      <c r="AQ77" s="88">
        <v>65456</v>
      </c>
      <c r="AR77" s="88">
        <v>65415</v>
      </c>
      <c r="AS77" s="88">
        <v>65408</v>
      </c>
      <c r="AT77" s="88">
        <v>65429</v>
      </c>
      <c r="AU77" s="88">
        <v>65476</v>
      </c>
      <c r="AV77" s="88">
        <v>65543</v>
      </c>
      <c r="AW77" s="88">
        <v>65631</v>
      </c>
      <c r="AX77" s="88">
        <v>65736</v>
      </c>
      <c r="AY77" s="88">
        <v>65850</v>
      </c>
      <c r="AZ77" s="88">
        <v>65968</v>
      </c>
      <c r="BA77" s="88">
        <v>66091</v>
      </c>
      <c r="BB77" s="88">
        <v>66211</v>
      </c>
      <c r="BC77" s="88">
        <v>66323</v>
      </c>
      <c r="BD77" s="88">
        <v>66426</v>
      </c>
      <c r="BE77" s="88">
        <v>66521</v>
      </c>
      <c r="BF77" s="88">
        <v>66601</v>
      </c>
      <c r="BG77" s="88">
        <v>66670</v>
      </c>
      <c r="BH77" s="88">
        <v>66723</v>
      </c>
      <c r="BI77" s="88">
        <v>66765</v>
      </c>
      <c r="BJ77" s="88">
        <v>66791</v>
      </c>
      <c r="BK77" s="88">
        <v>66808</v>
      </c>
      <c r="BL77" s="88">
        <v>66816</v>
      </c>
      <c r="BM77" s="88">
        <v>66814</v>
      </c>
      <c r="BN77" s="88">
        <v>66801</v>
      </c>
      <c r="BO77" s="88">
        <v>66783</v>
      </c>
      <c r="BP77" s="88">
        <v>66765</v>
      </c>
      <c r="BQ77" s="88">
        <v>66737</v>
      </c>
      <c r="BR77" s="88">
        <v>66714</v>
      </c>
      <c r="BS77" s="88">
        <v>66694</v>
      </c>
      <c r="BT77" s="88">
        <v>66672</v>
      </c>
      <c r="BU77" s="88">
        <v>66655</v>
      </c>
      <c r="BV77" s="88">
        <v>66651</v>
      </c>
      <c r="BW77" s="88">
        <v>66647</v>
      </c>
      <c r="BX77" s="88">
        <v>66655</v>
      </c>
      <c r="BY77" s="88">
        <v>66666</v>
      </c>
      <c r="BZ77" s="88">
        <v>66687</v>
      </c>
      <c r="CA77" s="88">
        <v>66716</v>
      </c>
      <c r="CB77" s="88">
        <v>66751</v>
      </c>
      <c r="CC77" s="88">
        <v>66795</v>
      </c>
      <c r="CD77" s="88">
        <v>66842</v>
      </c>
      <c r="CE77" s="88">
        <v>66891</v>
      </c>
      <c r="CF77" s="88">
        <v>66947</v>
      </c>
      <c r="CG77" s="88">
        <v>67004</v>
      </c>
    </row>
    <row r="78" spans="1:85" x14ac:dyDescent="0.25">
      <c r="A78" s="8">
        <v>25</v>
      </c>
      <c r="B78" s="13">
        <v>29</v>
      </c>
      <c r="C78" s="88">
        <v>82942</v>
      </c>
      <c r="D78" s="88">
        <v>82405</v>
      </c>
      <c r="E78" s="88">
        <v>81407</v>
      </c>
      <c r="F78" s="88">
        <v>80158</v>
      </c>
      <c r="G78" s="88">
        <v>78709</v>
      </c>
      <c r="H78" s="88">
        <v>77045</v>
      </c>
      <c r="I78" s="88">
        <v>75401</v>
      </c>
      <c r="J78" s="88">
        <v>73980</v>
      </c>
      <c r="K78" s="88">
        <v>72465</v>
      </c>
      <c r="L78" s="88">
        <v>71155</v>
      </c>
      <c r="M78" s="88">
        <v>70447</v>
      </c>
      <c r="N78" s="88">
        <v>70053</v>
      </c>
      <c r="O78" s="88">
        <v>69850</v>
      </c>
      <c r="P78" s="88">
        <v>69801</v>
      </c>
      <c r="Q78" s="88">
        <v>69695</v>
      </c>
      <c r="R78" s="88">
        <v>69524</v>
      </c>
      <c r="S78" s="88">
        <v>69415</v>
      </c>
      <c r="T78" s="88">
        <v>69376</v>
      </c>
      <c r="U78" s="88">
        <v>69450</v>
      </c>
      <c r="V78" s="88">
        <v>69593</v>
      </c>
      <c r="W78" s="88">
        <v>69736</v>
      </c>
      <c r="X78" s="88">
        <v>69891</v>
      </c>
      <c r="Y78" s="88">
        <v>70203</v>
      </c>
      <c r="Z78" s="88">
        <v>70648</v>
      </c>
      <c r="AA78" s="88">
        <v>71172</v>
      </c>
      <c r="AB78" s="88">
        <v>71495</v>
      </c>
      <c r="AC78" s="88">
        <v>71585</v>
      </c>
      <c r="AD78" s="88">
        <v>71499</v>
      </c>
      <c r="AE78" s="88">
        <v>71281</v>
      </c>
      <c r="AF78" s="88">
        <v>71027</v>
      </c>
      <c r="AG78" s="88">
        <v>70935</v>
      </c>
      <c r="AH78" s="88">
        <v>70988</v>
      </c>
      <c r="AI78" s="88">
        <v>70996</v>
      </c>
      <c r="AJ78" s="88">
        <v>70955</v>
      </c>
      <c r="AK78" s="88">
        <v>70851</v>
      </c>
      <c r="AL78" s="88">
        <v>70706</v>
      </c>
      <c r="AM78" s="88">
        <v>70539</v>
      </c>
      <c r="AN78" s="88">
        <v>70353</v>
      </c>
      <c r="AO78" s="88">
        <v>70166</v>
      </c>
      <c r="AP78" s="88">
        <v>69976</v>
      </c>
      <c r="AQ78" s="88">
        <v>69803</v>
      </c>
      <c r="AR78" s="88">
        <v>69642</v>
      </c>
      <c r="AS78" s="88">
        <v>69511</v>
      </c>
      <c r="AT78" s="88">
        <v>69402</v>
      </c>
      <c r="AU78" s="88">
        <v>69323</v>
      </c>
      <c r="AV78" s="88">
        <v>69268</v>
      </c>
      <c r="AW78" s="88">
        <v>69241</v>
      </c>
      <c r="AX78" s="88">
        <v>69240</v>
      </c>
      <c r="AY78" s="88">
        <v>69262</v>
      </c>
      <c r="AZ78" s="88">
        <v>69308</v>
      </c>
      <c r="BA78" s="88">
        <v>69372</v>
      </c>
      <c r="BB78" s="88">
        <v>69450</v>
      </c>
      <c r="BC78" s="88">
        <v>69542</v>
      </c>
      <c r="BD78" s="88">
        <v>69644</v>
      </c>
      <c r="BE78" s="88">
        <v>69750</v>
      </c>
      <c r="BF78" s="88">
        <v>69855</v>
      </c>
      <c r="BG78" s="88">
        <v>69961</v>
      </c>
      <c r="BH78" s="88">
        <v>70060</v>
      </c>
      <c r="BI78" s="88">
        <v>70152</v>
      </c>
      <c r="BJ78" s="88">
        <v>70233</v>
      </c>
      <c r="BK78" s="88">
        <v>70307</v>
      </c>
      <c r="BL78" s="88">
        <v>70366</v>
      </c>
      <c r="BM78" s="88">
        <v>70416</v>
      </c>
      <c r="BN78" s="88">
        <v>70458</v>
      </c>
      <c r="BO78" s="88">
        <v>70482</v>
      </c>
      <c r="BP78" s="88">
        <v>70501</v>
      </c>
      <c r="BQ78" s="88">
        <v>70509</v>
      </c>
      <c r="BR78" s="88">
        <v>70509</v>
      </c>
      <c r="BS78" s="88">
        <v>70504</v>
      </c>
      <c r="BT78" s="88">
        <v>70494</v>
      </c>
      <c r="BU78" s="88">
        <v>70479</v>
      </c>
      <c r="BV78" s="88">
        <v>70462</v>
      </c>
      <c r="BW78" s="88">
        <v>70444</v>
      </c>
      <c r="BX78" s="88">
        <v>70427</v>
      </c>
      <c r="BY78" s="88">
        <v>70415</v>
      </c>
      <c r="BZ78" s="88">
        <v>70403</v>
      </c>
      <c r="CA78" s="88">
        <v>70396</v>
      </c>
      <c r="CB78" s="88">
        <v>70400</v>
      </c>
      <c r="CC78" s="88">
        <v>70406</v>
      </c>
      <c r="CD78" s="88">
        <v>70419</v>
      </c>
      <c r="CE78" s="88">
        <v>70438</v>
      </c>
      <c r="CF78" s="88">
        <v>70467</v>
      </c>
      <c r="CG78" s="88">
        <v>70497</v>
      </c>
    </row>
    <row r="79" spans="1:85" x14ac:dyDescent="0.25">
      <c r="A79" s="8">
        <v>30</v>
      </c>
      <c r="B79" s="13">
        <v>34</v>
      </c>
      <c r="C79" s="88">
        <v>80937</v>
      </c>
      <c r="D79" s="88">
        <v>81480</v>
      </c>
      <c r="E79" s="88">
        <v>81818</v>
      </c>
      <c r="F79" s="88">
        <v>82260</v>
      </c>
      <c r="G79" s="88">
        <v>82704</v>
      </c>
      <c r="H79" s="88">
        <v>82597</v>
      </c>
      <c r="I79" s="88">
        <v>82054</v>
      </c>
      <c r="J79" s="88">
        <v>81167</v>
      </c>
      <c r="K79" s="88">
        <v>80053</v>
      </c>
      <c r="L79" s="88">
        <v>78779</v>
      </c>
      <c r="M79" s="88">
        <v>77328</v>
      </c>
      <c r="N79" s="88">
        <v>75897</v>
      </c>
      <c r="O79" s="88">
        <v>74670</v>
      </c>
      <c r="P79" s="88">
        <v>73377</v>
      </c>
      <c r="Q79" s="88">
        <v>72242</v>
      </c>
      <c r="R79" s="88">
        <v>71620</v>
      </c>
      <c r="S79" s="88">
        <v>71280</v>
      </c>
      <c r="T79" s="88">
        <v>71107</v>
      </c>
      <c r="U79" s="88">
        <v>71073</v>
      </c>
      <c r="V79" s="88">
        <v>70993</v>
      </c>
      <c r="W79" s="88">
        <v>70858</v>
      </c>
      <c r="X79" s="88">
        <v>70763</v>
      </c>
      <c r="Y79" s="88">
        <v>70727</v>
      </c>
      <c r="Z79" s="88">
        <v>70792</v>
      </c>
      <c r="AA79" s="88">
        <v>70920</v>
      </c>
      <c r="AB79" s="88">
        <v>71046</v>
      </c>
      <c r="AC79" s="88">
        <v>71191</v>
      </c>
      <c r="AD79" s="88">
        <v>71459</v>
      </c>
      <c r="AE79" s="88">
        <v>71847</v>
      </c>
      <c r="AF79" s="88">
        <v>72303</v>
      </c>
      <c r="AG79" s="88">
        <v>72589</v>
      </c>
      <c r="AH79" s="88">
        <v>72674</v>
      </c>
      <c r="AI79" s="88">
        <v>72616</v>
      </c>
      <c r="AJ79" s="88">
        <v>72430</v>
      </c>
      <c r="AK79" s="88">
        <v>72211</v>
      </c>
      <c r="AL79" s="88">
        <v>72139</v>
      </c>
      <c r="AM79" s="88">
        <v>72196</v>
      </c>
      <c r="AN79" s="88">
        <v>72215</v>
      </c>
      <c r="AO79" s="88">
        <v>72190</v>
      </c>
      <c r="AP79" s="88">
        <v>72110</v>
      </c>
      <c r="AQ79" s="88">
        <v>71991</v>
      </c>
      <c r="AR79" s="88">
        <v>71853</v>
      </c>
      <c r="AS79" s="88">
        <v>71703</v>
      </c>
      <c r="AT79" s="88">
        <v>71544</v>
      </c>
      <c r="AU79" s="88">
        <v>71386</v>
      </c>
      <c r="AV79" s="88">
        <v>71239</v>
      </c>
      <c r="AW79" s="88">
        <v>71108</v>
      </c>
      <c r="AX79" s="88">
        <v>70997</v>
      </c>
      <c r="AY79" s="88">
        <v>70903</v>
      </c>
      <c r="AZ79" s="88">
        <v>70838</v>
      </c>
      <c r="BA79" s="88">
        <v>70796</v>
      </c>
      <c r="BB79" s="88">
        <v>70775</v>
      </c>
      <c r="BC79" s="88">
        <v>70780</v>
      </c>
      <c r="BD79" s="88">
        <v>70799</v>
      </c>
      <c r="BE79" s="88">
        <v>70842</v>
      </c>
      <c r="BF79" s="88">
        <v>70903</v>
      </c>
      <c r="BG79" s="88">
        <v>70974</v>
      </c>
      <c r="BH79" s="88">
        <v>71055</v>
      </c>
      <c r="BI79" s="88">
        <v>71146</v>
      </c>
      <c r="BJ79" s="88">
        <v>71241</v>
      </c>
      <c r="BK79" s="88">
        <v>71336</v>
      </c>
      <c r="BL79" s="88">
        <v>71429</v>
      </c>
      <c r="BM79" s="88">
        <v>71520</v>
      </c>
      <c r="BN79" s="88">
        <v>71598</v>
      </c>
      <c r="BO79" s="88">
        <v>71675</v>
      </c>
      <c r="BP79" s="88">
        <v>71738</v>
      </c>
      <c r="BQ79" s="88">
        <v>71794</v>
      </c>
      <c r="BR79" s="88">
        <v>71841</v>
      </c>
      <c r="BS79" s="88">
        <v>71878</v>
      </c>
      <c r="BT79" s="88">
        <v>71903</v>
      </c>
      <c r="BU79" s="88">
        <v>71920</v>
      </c>
      <c r="BV79" s="88">
        <v>71931</v>
      </c>
      <c r="BW79" s="88">
        <v>71932</v>
      </c>
      <c r="BX79" s="88">
        <v>71928</v>
      </c>
      <c r="BY79" s="88">
        <v>71921</v>
      </c>
      <c r="BZ79" s="88">
        <v>71911</v>
      </c>
      <c r="CA79" s="88">
        <v>71896</v>
      </c>
      <c r="CB79" s="88">
        <v>71885</v>
      </c>
      <c r="CC79" s="88">
        <v>71871</v>
      </c>
      <c r="CD79" s="88">
        <v>71859</v>
      </c>
      <c r="CE79" s="88">
        <v>71855</v>
      </c>
      <c r="CF79" s="88">
        <v>71847</v>
      </c>
      <c r="CG79" s="88">
        <v>71853</v>
      </c>
    </row>
    <row r="80" spans="1:85" x14ac:dyDescent="0.25">
      <c r="A80" s="8">
        <v>35</v>
      </c>
      <c r="B80" s="13">
        <v>39</v>
      </c>
      <c r="C80" s="88">
        <v>80559</v>
      </c>
      <c r="D80" s="88">
        <v>81671</v>
      </c>
      <c r="E80" s="88">
        <v>82054</v>
      </c>
      <c r="F80" s="88">
        <v>81737</v>
      </c>
      <c r="G80" s="88">
        <v>81265</v>
      </c>
      <c r="H80" s="88">
        <v>81316</v>
      </c>
      <c r="I80" s="88">
        <v>81706</v>
      </c>
      <c r="J80" s="88">
        <v>81988</v>
      </c>
      <c r="K80" s="88">
        <v>82357</v>
      </c>
      <c r="L80" s="88">
        <v>82732</v>
      </c>
      <c r="M80" s="88">
        <v>82623</v>
      </c>
      <c r="N80" s="88">
        <v>82132</v>
      </c>
      <c r="O80" s="88">
        <v>81340</v>
      </c>
      <c r="P80" s="88">
        <v>80345</v>
      </c>
      <c r="Q80" s="88">
        <v>79202</v>
      </c>
      <c r="R80" s="88">
        <v>77917</v>
      </c>
      <c r="S80" s="88">
        <v>76638</v>
      </c>
      <c r="T80" s="88">
        <v>75535</v>
      </c>
      <c r="U80" s="88">
        <v>74378</v>
      </c>
      <c r="V80" s="88">
        <v>73354</v>
      </c>
      <c r="W80" s="88">
        <v>72790</v>
      </c>
      <c r="X80" s="88">
        <v>72484</v>
      </c>
      <c r="Y80" s="88">
        <v>72334</v>
      </c>
      <c r="Z80" s="88">
        <v>72309</v>
      </c>
      <c r="AA80" s="88">
        <v>72246</v>
      </c>
      <c r="AB80" s="88">
        <v>72127</v>
      </c>
      <c r="AC80" s="88">
        <v>72051</v>
      </c>
      <c r="AD80" s="88">
        <v>72016</v>
      </c>
      <c r="AE80" s="88">
        <v>72071</v>
      </c>
      <c r="AF80" s="88">
        <v>72191</v>
      </c>
      <c r="AG80" s="88">
        <v>72309</v>
      </c>
      <c r="AH80" s="88">
        <v>72448</v>
      </c>
      <c r="AI80" s="88">
        <v>72691</v>
      </c>
      <c r="AJ80" s="88">
        <v>73040</v>
      </c>
      <c r="AK80" s="88">
        <v>73461</v>
      </c>
      <c r="AL80" s="88">
        <v>73723</v>
      </c>
      <c r="AM80" s="88">
        <v>73808</v>
      </c>
      <c r="AN80" s="88">
        <v>73763</v>
      </c>
      <c r="AO80" s="88">
        <v>73601</v>
      </c>
      <c r="AP80" s="88">
        <v>73405</v>
      </c>
      <c r="AQ80" s="88">
        <v>73347</v>
      </c>
      <c r="AR80" s="88">
        <v>73405</v>
      </c>
      <c r="AS80" s="88">
        <v>73427</v>
      </c>
      <c r="AT80" s="88">
        <v>73413</v>
      </c>
      <c r="AU80" s="88">
        <v>73342</v>
      </c>
      <c r="AV80" s="88">
        <v>73244</v>
      </c>
      <c r="AW80" s="88">
        <v>73123</v>
      </c>
      <c r="AX80" s="88">
        <v>72991</v>
      </c>
      <c r="AY80" s="88">
        <v>72851</v>
      </c>
      <c r="AZ80" s="88">
        <v>72716</v>
      </c>
      <c r="BA80" s="88">
        <v>72583</v>
      </c>
      <c r="BB80" s="88">
        <v>72467</v>
      </c>
      <c r="BC80" s="88">
        <v>72370</v>
      </c>
      <c r="BD80" s="88">
        <v>72293</v>
      </c>
      <c r="BE80" s="88">
        <v>72233</v>
      </c>
      <c r="BF80" s="88">
        <v>72197</v>
      </c>
      <c r="BG80" s="88">
        <v>72179</v>
      </c>
      <c r="BH80" s="88">
        <v>72186</v>
      </c>
      <c r="BI80" s="88">
        <v>72211</v>
      </c>
      <c r="BJ80" s="88">
        <v>72248</v>
      </c>
      <c r="BK80" s="88">
        <v>72306</v>
      </c>
      <c r="BL80" s="88">
        <v>72371</v>
      </c>
      <c r="BM80" s="88">
        <v>72450</v>
      </c>
      <c r="BN80" s="88">
        <v>72533</v>
      </c>
      <c r="BO80" s="88">
        <v>72619</v>
      </c>
      <c r="BP80" s="88">
        <v>72710</v>
      </c>
      <c r="BQ80" s="88">
        <v>72795</v>
      </c>
      <c r="BR80" s="88">
        <v>72876</v>
      </c>
      <c r="BS80" s="88">
        <v>72955</v>
      </c>
      <c r="BT80" s="88">
        <v>73019</v>
      </c>
      <c r="BU80" s="88">
        <v>73082</v>
      </c>
      <c r="BV80" s="88">
        <v>73133</v>
      </c>
      <c r="BW80" s="88">
        <v>73176</v>
      </c>
      <c r="BX80" s="88">
        <v>73210</v>
      </c>
      <c r="BY80" s="88">
        <v>73234</v>
      </c>
      <c r="BZ80" s="88">
        <v>73251</v>
      </c>
      <c r="CA80" s="88">
        <v>73263</v>
      </c>
      <c r="CB80" s="88">
        <v>73265</v>
      </c>
      <c r="CC80" s="88">
        <v>73263</v>
      </c>
      <c r="CD80" s="88">
        <v>73256</v>
      </c>
      <c r="CE80" s="88">
        <v>73246</v>
      </c>
      <c r="CF80" s="88">
        <v>73239</v>
      </c>
      <c r="CG80" s="88">
        <v>73225</v>
      </c>
    </row>
    <row r="81" spans="1:85" x14ac:dyDescent="0.25">
      <c r="A81" s="8">
        <v>40</v>
      </c>
      <c r="B81" s="13">
        <v>44</v>
      </c>
      <c r="C81" s="88">
        <v>78714</v>
      </c>
      <c r="D81" s="88">
        <v>78066</v>
      </c>
      <c r="E81" s="88">
        <v>77897</v>
      </c>
      <c r="F81" s="88">
        <v>78797</v>
      </c>
      <c r="G81" s="88">
        <v>80270</v>
      </c>
      <c r="H81" s="88">
        <v>81541</v>
      </c>
      <c r="I81" s="88">
        <v>82402</v>
      </c>
      <c r="J81" s="88">
        <v>82749</v>
      </c>
      <c r="K81" s="88">
        <v>82433</v>
      </c>
      <c r="L81" s="88">
        <v>81973</v>
      </c>
      <c r="M81" s="88">
        <v>81996</v>
      </c>
      <c r="N81" s="88">
        <v>82344</v>
      </c>
      <c r="O81" s="88">
        <v>82615</v>
      </c>
      <c r="P81" s="88">
        <v>82972</v>
      </c>
      <c r="Q81" s="88">
        <v>83331</v>
      </c>
      <c r="R81" s="88">
        <v>83247</v>
      </c>
      <c r="S81" s="88">
        <v>82804</v>
      </c>
      <c r="T81" s="88">
        <v>82084</v>
      </c>
      <c r="U81" s="88">
        <v>81168</v>
      </c>
      <c r="V81" s="88">
        <v>80116</v>
      </c>
      <c r="W81" s="88">
        <v>78933</v>
      </c>
      <c r="X81" s="88">
        <v>77751</v>
      </c>
      <c r="Y81" s="88">
        <v>76732</v>
      </c>
      <c r="Z81" s="88">
        <v>75661</v>
      </c>
      <c r="AA81" s="88">
        <v>74711</v>
      </c>
      <c r="AB81" s="88">
        <v>74187</v>
      </c>
      <c r="AC81" s="88">
        <v>73905</v>
      </c>
      <c r="AD81" s="88">
        <v>73773</v>
      </c>
      <c r="AE81" s="88">
        <v>73755</v>
      </c>
      <c r="AF81" s="88">
        <v>73709</v>
      </c>
      <c r="AG81" s="88">
        <v>73598</v>
      </c>
      <c r="AH81" s="88">
        <v>73535</v>
      </c>
      <c r="AI81" s="88">
        <v>73504</v>
      </c>
      <c r="AJ81" s="88">
        <v>73562</v>
      </c>
      <c r="AK81" s="88">
        <v>73670</v>
      </c>
      <c r="AL81" s="88">
        <v>73791</v>
      </c>
      <c r="AM81" s="88">
        <v>73921</v>
      </c>
      <c r="AN81" s="88">
        <v>74151</v>
      </c>
      <c r="AO81" s="88">
        <v>74483</v>
      </c>
      <c r="AP81" s="88">
        <v>74879</v>
      </c>
      <c r="AQ81" s="88">
        <v>75131</v>
      </c>
      <c r="AR81" s="88">
        <v>75219</v>
      </c>
      <c r="AS81" s="88">
        <v>75184</v>
      </c>
      <c r="AT81" s="88">
        <v>75035</v>
      </c>
      <c r="AU81" s="88">
        <v>74857</v>
      </c>
      <c r="AV81" s="88">
        <v>74808</v>
      </c>
      <c r="AW81" s="88">
        <v>74866</v>
      </c>
      <c r="AX81" s="88">
        <v>74895</v>
      </c>
      <c r="AY81" s="88">
        <v>74885</v>
      </c>
      <c r="AZ81" s="88">
        <v>74827</v>
      </c>
      <c r="BA81" s="88">
        <v>74739</v>
      </c>
      <c r="BB81" s="88">
        <v>74633</v>
      </c>
      <c r="BC81" s="88">
        <v>74512</v>
      </c>
      <c r="BD81" s="88">
        <v>74387</v>
      </c>
      <c r="BE81" s="88">
        <v>74260</v>
      </c>
      <c r="BF81" s="88">
        <v>74143</v>
      </c>
      <c r="BG81" s="88">
        <v>74038</v>
      </c>
      <c r="BH81" s="88">
        <v>73950</v>
      </c>
      <c r="BI81" s="88">
        <v>73878</v>
      </c>
      <c r="BJ81" s="88">
        <v>73825</v>
      </c>
      <c r="BK81" s="88">
        <v>73794</v>
      </c>
      <c r="BL81" s="88">
        <v>73783</v>
      </c>
      <c r="BM81" s="88">
        <v>73791</v>
      </c>
      <c r="BN81" s="88">
        <v>73813</v>
      </c>
      <c r="BO81" s="88">
        <v>73853</v>
      </c>
      <c r="BP81" s="88">
        <v>73909</v>
      </c>
      <c r="BQ81" s="88">
        <v>73971</v>
      </c>
      <c r="BR81" s="88">
        <v>74044</v>
      </c>
      <c r="BS81" s="88">
        <v>74123</v>
      </c>
      <c r="BT81" s="88">
        <v>74204</v>
      </c>
      <c r="BU81" s="88">
        <v>74289</v>
      </c>
      <c r="BV81" s="88">
        <v>74371</v>
      </c>
      <c r="BW81" s="88">
        <v>74447</v>
      </c>
      <c r="BX81" s="88">
        <v>74518</v>
      </c>
      <c r="BY81" s="88">
        <v>74582</v>
      </c>
      <c r="BZ81" s="88">
        <v>74640</v>
      </c>
      <c r="CA81" s="88">
        <v>74690</v>
      </c>
      <c r="CB81" s="88">
        <v>74731</v>
      </c>
      <c r="CC81" s="88">
        <v>74766</v>
      </c>
      <c r="CD81" s="88">
        <v>74783</v>
      </c>
      <c r="CE81" s="88">
        <v>74806</v>
      </c>
      <c r="CF81" s="88">
        <v>74817</v>
      </c>
      <c r="CG81" s="88">
        <v>74815</v>
      </c>
    </row>
    <row r="82" spans="1:85" x14ac:dyDescent="0.25">
      <c r="A82" s="8">
        <v>45</v>
      </c>
      <c r="B82" s="13">
        <v>49</v>
      </c>
      <c r="C82" s="88">
        <v>91725</v>
      </c>
      <c r="D82" s="88">
        <v>88424</v>
      </c>
      <c r="E82" s="88">
        <v>85773</v>
      </c>
      <c r="F82" s="88">
        <v>83485</v>
      </c>
      <c r="G82" s="88">
        <v>81296</v>
      </c>
      <c r="H82" s="88">
        <v>79846</v>
      </c>
      <c r="I82" s="88">
        <v>79069</v>
      </c>
      <c r="J82" s="88">
        <v>78908</v>
      </c>
      <c r="K82" s="88">
        <v>79754</v>
      </c>
      <c r="L82" s="88">
        <v>81156</v>
      </c>
      <c r="M82" s="88">
        <v>82376</v>
      </c>
      <c r="N82" s="88">
        <v>83202</v>
      </c>
      <c r="O82" s="88">
        <v>83542</v>
      </c>
      <c r="P82" s="88">
        <v>83261</v>
      </c>
      <c r="Q82" s="88">
        <v>82834</v>
      </c>
      <c r="R82" s="88">
        <v>82860</v>
      </c>
      <c r="S82" s="88">
        <v>83201</v>
      </c>
      <c r="T82" s="88">
        <v>83472</v>
      </c>
      <c r="U82" s="88">
        <v>83826</v>
      </c>
      <c r="V82" s="88">
        <v>84176</v>
      </c>
      <c r="W82" s="88">
        <v>84114</v>
      </c>
      <c r="X82" s="88">
        <v>83709</v>
      </c>
      <c r="Y82" s="88">
        <v>83038</v>
      </c>
      <c r="Z82" s="88">
        <v>82176</v>
      </c>
      <c r="AA82" s="88">
        <v>81190</v>
      </c>
      <c r="AB82" s="88">
        <v>80079</v>
      </c>
      <c r="AC82" s="88">
        <v>78966</v>
      </c>
      <c r="AD82" s="88">
        <v>78001</v>
      </c>
      <c r="AE82" s="88">
        <v>76995</v>
      </c>
      <c r="AF82" s="88">
        <v>76099</v>
      </c>
      <c r="AG82" s="88">
        <v>75601</v>
      </c>
      <c r="AH82" s="88">
        <v>75343</v>
      </c>
      <c r="AI82" s="88">
        <v>75225</v>
      </c>
      <c r="AJ82" s="88">
        <v>75217</v>
      </c>
      <c r="AK82" s="88">
        <v>75178</v>
      </c>
      <c r="AL82" s="88">
        <v>75083</v>
      </c>
      <c r="AM82" s="88">
        <v>75028</v>
      </c>
      <c r="AN82" s="88">
        <v>75004</v>
      </c>
      <c r="AO82" s="88">
        <v>75062</v>
      </c>
      <c r="AP82" s="88">
        <v>75173</v>
      </c>
      <c r="AQ82" s="88">
        <v>75289</v>
      </c>
      <c r="AR82" s="88">
        <v>75424</v>
      </c>
      <c r="AS82" s="88">
        <v>75646</v>
      </c>
      <c r="AT82" s="88">
        <v>75969</v>
      </c>
      <c r="AU82" s="88">
        <v>76350</v>
      </c>
      <c r="AV82" s="88">
        <v>76597</v>
      </c>
      <c r="AW82" s="88">
        <v>76689</v>
      </c>
      <c r="AX82" s="88">
        <v>76661</v>
      </c>
      <c r="AY82" s="88">
        <v>76527</v>
      </c>
      <c r="AZ82" s="88">
        <v>76361</v>
      </c>
      <c r="BA82" s="88">
        <v>76317</v>
      </c>
      <c r="BB82" s="88">
        <v>76382</v>
      </c>
      <c r="BC82" s="88">
        <v>76412</v>
      </c>
      <c r="BD82" s="88">
        <v>76412</v>
      </c>
      <c r="BE82" s="88">
        <v>76358</v>
      </c>
      <c r="BF82" s="88">
        <v>76282</v>
      </c>
      <c r="BG82" s="88">
        <v>76183</v>
      </c>
      <c r="BH82" s="88">
        <v>76073</v>
      </c>
      <c r="BI82" s="88">
        <v>75957</v>
      </c>
      <c r="BJ82" s="88">
        <v>75840</v>
      </c>
      <c r="BK82" s="88">
        <v>75734</v>
      </c>
      <c r="BL82" s="88">
        <v>75637</v>
      </c>
      <c r="BM82" s="88">
        <v>75554</v>
      </c>
      <c r="BN82" s="88">
        <v>75490</v>
      </c>
      <c r="BO82" s="88">
        <v>75445</v>
      </c>
      <c r="BP82" s="88">
        <v>75416</v>
      </c>
      <c r="BQ82" s="88">
        <v>75405</v>
      </c>
      <c r="BR82" s="88">
        <v>75412</v>
      </c>
      <c r="BS82" s="88">
        <v>75438</v>
      </c>
      <c r="BT82" s="88">
        <v>75476</v>
      </c>
      <c r="BU82" s="88">
        <v>75526</v>
      </c>
      <c r="BV82" s="88">
        <v>75588</v>
      </c>
      <c r="BW82" s="88">
        <v>75658</v>
      </c>
      <c r="BX82" s="88">
        <v>75736</v>
      </c>
      <c r="BY82" s="88">
        <v>75814</v>
      </c>
      <c r="BZ82" s="88">
        <v>75893</v>
      </c>
      <c r="CA82" s="88">
        <v>75970</v>
      </c>
      <c r="CB82" s="88">
        <v>76045</v>
      </c>
      <c r="CC82" s="88">
        <v>76116</v>
      </c>
      <c r="CD82" s="88">
        <v>76178</v>
      </c>
      <c r="CE82" s="88">
        <v>76232</v>
      </c>
      <c r="CF82" s="88">
        <v>76280</v>
      </c>
      <c r="CG82" s="88">
        <v>76318</v>
      </c>
    </row>
    <row r="83" spans="1:85" x14ac:dyDescent="0.25">
      <c r="A83" s="8">
        <v>50</v>
      </c>
      <c r="B83" s="13">
        <v>54</v>
      </c>
      <c r="C83" s="88">
        <v>100909</v>
      </c>
      <c r="D83" s="88">
        <v>100116</v>
      </c>
      <c r="E83" s="88">
        <v>98675</v>
      </c>
      <c r="F83" s="88">
        <v>96880</v>
      </c>
      <c r="G83" s="88">
        <v>94646</v>
      </c>
      <c r="H83" s="88">
        <v>91567</v>
      </c>
      <c r="I83" s="88">
        <v>88280</v>
      </c>
      <c r="J83" s="88">
        <v>85750</v>
      </c>
      <c r="K83" s="88">
        <v>83554</v>
      </c>
      <c r="L83" s="88">
        <v>81467</v>
      </c>
      <c r="M83" s="88">
        <v>80080</v>
      </c>
      <c r="N83" s="88">
        <v>79345</v>
      </c>
      <c r="O83" s="88">
        <v>79204</v>
      </c>
      <c r="P83" s="88">
        <v>80041</v>
      </c>
      <c r="Q83" s="88">
        <v>81409</v>
      </c>
      <c r="R83" s="88">
        <v>82607</v>
      </c>
      <c r="S83" s="88">
        <v>83423</v>
      </c>
      <c r="T83" s="88">
        <v>83773</v>
      </c>
      <c r="U83" s="88">
        <v>83520</v>
      </c>
      <c r="V83" s="88">
        <v>83125</v>
      </c>
      <c r="W83" s="88">
        <v>83162</v>
      </c>
      <c r="X83" s="88">
        <v>83502</v>
      </c>
      <c r="Y83" s="88">
        <v>83786</v>
      </c>
      <c r="Z83" s="88">
        <v>84137</v>
      </c>
      <c r="AA83" s="88">
        <v>84491</v>
      </c>
      <c r="AB83" s="88">
        <v>84444</v>
      </c>
      <c r="AC83" s="88">
        <v>84074</v>
      </c>
      <c r="AD83" s="88">
        <v>83444</v>
      </c>
      <c r="AE83" s="88">
        <v>82633</v>
      </c>
      <c r="AF83" s="88">
        <v>81695</v>
      </c>
      <c r="AG83" s="88">
        <v>80643</v>
      </c>
      <c r="AH83" s="88">
        <v>79586</v>
      </c>
      <c r="AI83" s="88">
        <v>78672</v>
      </c>
      <c r="AJ83" s="88">
        <v>77713</v>
      </c>
      <c r="AK83" s="88">
        <v>76866</v>
      </c>
      <c r="AL83" s="88">
        <v>76396</v>
      </c>
      <c r="AM83" s="88">
        <v>76155</v>
      </c>
      <c r="AN83" s="88">
        <v>76048</v>
      </c>
      <c r="AO83" s="88">
        <v>76054</v>
      </c>
      <c r="AP83" s="88">
        <v>76026</v>
      </c>
      <c r="AQ83" s="88">
        <v>75945</v>
      </c>
      <c r="AR83" s="88">
        <v>75894</v>
      </c>
      <c r="AS83" s="88">
        <v>75882</v>
      </c>
      <c r="AT83" s="88">
        <v>75944</v>
      </c>
      <c r="AU83" s="88">
        <v>76059</v>
      </c>
      <c r="AV83" s="88">
        <v>76179</v>
      </c>
      <c r="AW83" s="88">
        <v>76314</v>
      </c>
      <c r="AX83" s="88">
        <v>76539</v>
      </c>
      <c r="AY83" s="88">
        <v>76852</v>
      </c>
      <c r="AZ83" s="88">
        <v>77230</v>
      </c>
      <c r="BA83" s="88">
        <v>77475</v>
      </c>
      <c r="BB83" s="88">
        <v>77571</v>
      </c>
      <c r="BC83" s="88">
        <v>77552</v>
      </c>
      <c r="BD83" s="88">
        <v>77430</v>
      </c>
      <c r="BE83" s="88">
        <v>77275</v>
      </c>
      <c r="BF83" s="88">
        <v>77242</v>
      </c>
      <c r="BG83" s="88">
        <v>77309</v>
      </c>
      <c r="BH83" s="88">
        <v>77349</v>
      </c>
      <c r="BI83" s="88">
        <v>77352</v>
      </c>
      <c r="BJ83" s="88">
        <v>77306</v>
      </c>
      <c r="BK83" s="88">
        <v>77241</v>
      </c>
      <c r="BL83" s="88">
        <v>77150</v>
      </c>
      <c r="BM83" s="88">
        <v>77051</v>
      </c>
      <c r="BN83" s="88">
        <v>76942</v>
      </c>
      <c r="BO83" s="88">
        <v>76836</v>
      </c>
      <c r="BP83" s="88">
        <v>76734</v>
      </c>
      <c r="BQ83" s="88">
        <v>76641</v>
      </c>
      <c r="BR83" s="88">
        <v>76564</v>
      </c>
      <c r="BS83" s="88">
        <v>76503</v>
      </c>
      <c r="BT83" s="88">
        <v>76457</v>
      </c>
      <c r="BU83" s="88">
        <v>76432</v>
      </c>
      <c r="BV83" s="88">
        <v>76422</v>
      </c>
      <c r="BW83" s="88">
        <v>76433</v>
      </c>
      <c r="BX83" s="88">
        <v>76453</v>
      </c>
      <c r="BY83" s="88">
        <v>76488</v>
      </c>
      <c r="BZ83" s="88">
        <v>76538</v>
      </c>
      <c r="CA83" s="88">
        <v>76598</v>
      </c>
      <c r="CB83" s="88">
        <v>76667</v>
      </c>
      <c r="CC83" s="88">
        <v>76741</v>
      </c>
      <c r="CD83" s="88">
        <v>76820</v>
      </c>
      <c r="CE83" s="88">
        <v>76895</v>
      </c>
      <c r="CF83" s="88">
        <v>76972</v>
      </c>
      <c r="CG83" s="88">
        <v>77041</v>
      </c>
    </row>
    <row r="84" spans="1:85" x14ac:dyDescent="0.25">
      <c r="A84" s="8">
        <v>55</v>
      </c>
      <c r="B84" s="13">
        <v>59</v>
      </c>
      <c r="C84" s="88">
        <v>95232</v>
      </c>
      <c r="D84" s="88">
        <v>97413</v>
      </c>
      <c r="E84" s="88">
        <v>98966</v>
      </c>
      <c r="F84" s="88">
        <v>99675</v>
      </c>
      <c r="G84" s="88">
        <v>99659</v>
      </c>
      <c r="H84" s="88">
        <v>99320</v>
      </c>
      <c r="I84" s="88">
        <v>98512</v>
      </c>
      <c r="J84" s="88">
        <v>97159</v>
      </c>
      <c r="K84" s="88">
        <v>95457</v>
      </c>
      <c r="L84" s="88">
        <v>93333</v>
      </c>
      <c r="M84" s="88">
        <v>90403</v>
      </c>
      <c r="N84" s="88">
        <v>87270</v>
      </c>
      <c r="O84" s="88">
        <v>84865</v>
      </c>
      <c r="P84" s="88">
        <v>82786</v>
      </c>
      <c r="Q84" s="88">
        <v>80800</v>
      </c>
      <c r="R84" s="88">
        <v>79502</v>
      </c>
      <c r="S84" s="88">
        <v>78821</v>
      </c>
      <c r="T84" s="88">
        <v>78715</v>
      </c>
      <c r="U84" s="88">
        <v>79547</v>
      </c>
      <c r="V84" s="88">
        <v>80898</v>
      </c>
      <c r="W84" s="88">
        <v>82085</v>
      </c>
      <c r="X84" s="88">
        <v>82903</v>
      </c>
      <c r="Y84" s="88">
        <v>83263</v>
      </c>
      <c r="Z84" s="88">
        <v>83042</v>
      </c>
      <c r="AA84" s="88">
        <v>82688</v>
      </c>
      <c r="AB84" s="88">
        <v>82742</v>
      </c>
      <c r="AC84" s="88">
        <v>83093</v>
      </c>
      <c r="AD84" s="88">
        <v>83386</v>
      </c>
      <c r="AE84" s="88">
        <v>83749</v>
      </c>
      <c r="AF84" s="88">
        <v>84110</v>
      </c>
      <c r="AG84" s="88">
        <v>84090</v>
      </c>
      <c r="AH84" s="88">
        <v>83751</v>
      </c>
      <c r="AI84" s="88">
        <v>83164</v>
      </c>
      <c r="AJ84" s="88">
        <v>82399</v>
      </c>
      <c r="AK84" s="88">
        <v>81513</v>
      </c>
      <c r="AL84" s="88">
        <v>80515</v>
      </c>
      <c r="AM84" s="88">
        <v>79507</v>
      </c>
      <c r="AN84" s="88">
        <v>78644</v>
      </c>
      <c r="AO84" s="88">
        <v>77733</v>
      </c>
      <c r="AP84" s="88">
        <v>76923</v>
      </c>
      <c r="AQ84" s="88">
        <v>76485</v>
      </c>
      <c r="AR84" s="88">
        <v>76267</v>
      </c>
      <c r="AS84" s="88">
        <v>76181</v>
      </c>
      <c r="AT84" s="88">
        <v>76197</v>
      </c>
      <c r="AU84" s="88">
        <v>76184</v>
      </c>
      <c r="AV84" s="88">
        <v>76119</v>
      </c>
      <c r="AW84" s="88">
        <v>76084</v>
      </c>
      <c r="AX84" s="88">
        <v>76083</v>
      </c>
      <c r="AY84" s="88">
        <v>76151</v>
      </c>
      <c r="AZ84" s="88">
        <v>76276</v>
      </c>
      <c r="BA84" s="88">
        <v>76406</v>
      </c>
      <c r="BB84" s="88">
        <v>76549</v>
      </c>
      <c r="BC84" s="88">
        <v>76775</v>
      </c>
      <c r="BD84" s="88">
        <v>77092</v>
      </c>
      <c r="BE84" s="88">
        <v>77471</v>
      </c>
      <c r="BF84" s="88">
        <v>77718</v>
      </c>
      <c r="BG84" s="88">
        <v>77822</v>
      </c>
      <c r="BH84" s="88">
        <v>77817</v>
      </c>
      <c r="BI84" s="88">
        <v>77706</v>
      </c>
      <c r="BJ84" s="88">
        <v>77566</v>
      </c>
      <c r="BK84" s="88">
        <v>77544</v>
      </c>
      <c r="BL84" s="88">
        <v>77619</v>
      </c>
      <c r="BM84" s="88">
        <v>77668</v>
      </c>
      <c r="BN84" s="88">
        <v>77680</v>
      </c>
      <c r="BO84" s="88">
        <v>77641</v>
      </c>
      <c r="BP84" s="88">
        <v>77583</v>
      </c>
      <c r="BQ84" s="88">
        <v>77499</v>
      </c>
      <c r="BR84" s="88">
        <v>77398</v>
      </c>
      <c r="BS84" s="88">
        <v>77299</v>
      </c>
      <c r="BT84" s="88">
        <v>77193</v>
      </c>
      <c r="BU84" s="88">
        <v>77093</v>
      </c>
      <c r="BV84" s="88">
        <v>77006</v>
      </c>
      <c r="BW84" s="88">
        <v>76932</v>
      </c>
      <c r="BX84" s="88">
        <v>76870</v>
      </c>
      <c r="BY84" s="88">
        <v>76828</v>
      </c>
      <c r="BZ84" s="88">
        <v>76802</v>
      </c>
      <c r="CA84" s="88">
        <v>76792</v>
      </c>
      <c r="CB84" s="88">
        <v>76800</v>
      </c>
      <c r="CC84" s="88">
        <v>76824</v>
      </c>
      <c r="CD84" s="88">
        <v>76860</v>
      </c>
      <c r="CE84" s="88">
        <v>76908</v>
      </c>
      <c r="CF84" s="88">
        <v>76969</v>
      </c>
      <c r="CG84" s="88">
        <v>77033</v>
      </c>
    </row>
    <row r="85" spans="1:85" x14ac:dyDescent="0.25">
      <c r="A85" s="8">
        <v>60</v>
      </c>
      <c r="B85" s="13">
        <v>64</v>
      </c>
      <c r="C85" s="88">
        <v>80030</v>
      </c>
      <c r="D85" s="88">
        <v>83098</v>
      </c>
      <c r="E85" s="88">
        <v>85834</v>
      </c>
      <c r="F85" s="88">
        <v>88046</v>
      </c>
      <c r="G85" s="88">
        <v>90166</v>
      </c>
      <c r="H85" s="88">
        <v>92485</v>
      </c>
      <c r="I85" s="88">
        <v>94637</v>
      </c>
      <c r="J85" s="88">
        <v>96167</v>
      </c>
      <c r="K85" s="88">
        <v>96896</v>
      </c>
      <c r="L85" s="88">
        <v>96932</v>
      </c>
      <c r="M85" s="88">
        <v>96660</v>
      </c>
      <c r="N85" s="88">
        <v>95939</v>
      </c>
      <c r="O85" s="88">
        <v>94694</v>
      </c>
      <c r="P85" s="88">
        <v>93109</v>
      </c>
      <c r="Q85" s="88">
        <v>91123</v>
      </c>
      <c r="R85" s="88">
        <v>88358</v>
      </c>
      <c r="S85" s="88">
        <v>85397</v>
      </c>
      <c r="T85" s="88">
        <v>83131</v>
      </c>
      <c r="U85" s="88">
        <v>81179</v>
      </c>
      <c r="V85" s="88">
        <v>79311</v>
      </c>
      <c r="W85" s="88">
        <v>78096</v>
      </c>
      <c r="X85" s="88">
        <v>77482</v>
      </c>
      <c r="Y85" s="88">
        <v>77422</v>
      </c>
      <c r="Z85" s="88">
        <v>78264</v>
      </c>
      <c r="AA85" s="88">
        <v>79605</v>
      </c>
      <c r="AB85" s="88">
        <v>80788</v>
      </c>
      <c r="AC85" s="88">
        <v>81611</v>
      </c>
      <c r="AD85" s="88">
        <v>81989</v>
      </c>
      <c r="AE85" s="88">
        <v>81811</v>
      </c>
      <c r="AF85" s="88">
        <v>81500</v>
      </c>
      <c r="AG85" s="88">
        <v>81583</v>
      </c>
      <c r="AH85" s="88">
        <v>81950</v>
      </c>
      <c r="AI85" s="88">
        <v>82265</v>
      </c>
      <c r="AJ85" s="88">
        <v>82648</v>
      </c>
      <c r="AK85" s="88">
        <v>83021</v>
      </c>
      <c r="AL85" s="88">
        <v>83032</v>
      </c>
      <c r="AM85" s="88">
        <v>82733</v>
      </c>
      <c r="AN85" s="88">
        <v>82192</v>
      </c>
      <c r="AO85" s="88">
        <v>81480</v>
      </c>
      <c r="AP85" s="88">
        <v>80651</v>
      </c>
      <c r="AQ85" s="88">
        <v>79711</v>
      </c>
      <c r="AR85" s="88">
        <v>78759</v>
      </c>
      <c r="AS85" s="88">
        <v>77944</v>
      </c>
      <c r="AT85" s="88">
        <v>77085</v>
      </c>
      <c r="AU85" s="88">
        <v>76326</v>
      </c>
      <c r="AV85" s="88">
        <v>75919</v>
      </c>
      <c r="AW85" s="88">
        <v>75728</v>
      </c>
      <c r="AX85" s="88">
        <v>75667</v>
      </c>
      <c r="AY85" s="88">
        <v>75700</v>
      </c>
      <c r="AZ85" s="88">
        <v>75706</v>
      </c>
      <c r="BA85" s="88">
        <v>75662</v>
      </c>
      <c r="BB85" s="88">
        <v>75647</v>
      </c>
      <c r="BC85" s="88">
        <v>75664</v>
      </c>
      <c r="BD85" s="88">
        <v>75747</v>
      </c>
      <c r="BE85" s="88">
        <v>75884</v>
      </c>
      <c r="BF85" s="88">
        <v>76027</v>
      </c>
      <c r="BG85" s="88">
        <v>76183</v>
      </c>
      <c r="BH85" s="88">
        <v>76421</v>
      </c>
      <c r="BI85" s="88">
        <v>76747</v>
      </c>
      <c r="BJ85" s="88">
        <v>77128</v>
      </c>
      <c r="BK85" s="88">
        <v>77384</v>
      </c>
      <c r="BL85" s="88">
        <v>77502</v>
      </c>
      <c r="BM85" s="88">
        <v>77509</v>
      </c>
      <c r="BN85" s="88">
        <v>77417</v>
      </c>
      <c r="BO85" s="88">
        <v>77290</v>
      </c>
      <c r="BP85" s="88">
        <v>77276</v>
      </c>
      <c r="BQ85" s="88">
        <v>77353</v>
      </c>
      <c r="BR85" s="88">
        <v>77403</v>
      </c>
      <c r="BS85" s="88">
        <v>77415</v>
      </c>
      <c r="BT85" s="88">
        <v>77381</v>
      </c>
      <c r="BU85" s="88">
        <v>77323</v>
      </c>
      <c r="BV85" s="88">
        <v>77239</v>
      </c>
      <c r="BW85" s="88">
        <v>77148</v>
      </c>
      <c r="BX85" s="88">
        <v>77046</v>
      </c>
      <c r="BY85" s="88">
        <v>76947</v>
      </c>
      <c r="BZ85" s="88">
        <v>76849</v>
      </c>
      <c r="CA85" s="88">
        <v>76765</v>
      </c>
      <c r="CB85" s="88">
        <v>76691</v>
      </c>
      <c r="CC85" s="88">
        <v>76634</v>
      </c>
      <c r="CD85" s="88">
        <v>76591</v>
      </c>
      <c r="CE85" s="88">
        <v>76567</v>
      </c>
      <c r="CF85" s="88">
        <v>76559</v>
      </c>
      <c r="CG85" s="88">
        <v>76566</v>
      </c>
    </row>
    <row r="87" spans="1:85" x14ac:dyDescent="0.25">
      <c r="A87" s="8">
        <f>A75+1</f>
        <v>8</v>
      </c>
      <c r="B87" s="91" t="s">
        <v>44</v>
      </c>
      <c r="C87" s="14"/>
      <c r="D87" s="14"/>
      <c r="E87" s="14"/>
      <c r="F87" s="14"/>
      <c r="G87" s="14"/>
      <c r="H87" s="14"/>
      <c r="I87" s="14"/>
      <c r="J87" s="14"/>
      <c r="K87" s="14"/>
      <c r="L87" s="14"/>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row>
    <row r="88" spans="1:85" x14ac:dyDescent="0.25">
      <c r="A88" s="8">
        <v>15</v>
      </c>
      <c r="B88" s="13">
        <v>19</v>
      </c>
      <c r="C88" s="88">
        <v>37922</v>
      </c>
      <c r="D88" s="88">
        <v>37695</v>
      </c>
      <c r="E88" s="88">
        <v>37702</v>
      </c>
      <c r="F88" s="88">
        <v>37641</v>
      </c>
      <c r="G88" s="88">
        <v>37572</v>
      </c>
      <c r="H88" s="88">
        <v>37454</v>
      </c>
      <c r="I88" s="88">
        <v>37287</v>
      </c>
      <c r="J88" s="88">
        <v>37139</v>
      </c>
      <c r="K88" s="88">
        <v>37132</v>
      </c>
      <c r="L88" s="88">
        <v>37257</v>
      </c>
      <c r="M88" s="88">
        <v>37484</v>
      </c>
      <c r="N88" s="88">
        <v>37752</v>
      </c>
      <c r="O88" s="88">
        <v>38158</v>
      </c>
      <c r="P88" s="88">
        <v>38674</v>
      </c>
      <c r="Q88" s="88">
        <v>39181</v>
      </c>
      <c r="R88" s="88">
        <v>39493</v>
      </c>
      <c r="S88" s="88">
        <v>39693</v>
      </c>
      <c r="T88" s="88">
        <v>39787</v>
      </c>
      <c r="U88" s="88">
        <v>39752</v>
      </c>
      <c r="V88" s="88">
        <v>39688</v>
      </c>
      <c r="W88" s="88">
        <v>39739</v>
      </c>
      <c r="X88" s="88">
        <v>39847</v>
      </c>
      <c r="Y88" s="88">
        <v>39867</v>
      </c>
      <c r="Z88" s="88">
        <v>39840</v>
      </c>
      <c r="AA88" s="88">
        <v>39749</v>
      </c>
      <c r="AB88" s="88">
        <v>39622</v>
      </c>
      <c r="AC88" s="88">
        <v>39466</v>
      </c>
      <c r="AD88" s="88">
        <v>39293</v>
      </c>
      <c r="AE88" s="88">
        <v>39113</v>
      </c>
      <c r="AF88" s="88">
        <v>38935</v>
      </c>
      <c r="AG88" s="88">
        <v>38767</v>
      </c>
      <c r="AH88" s="88">
        <v>38615</v>
      </c>
      <c r="AI88" s="88">
        <v>38482</v>
      </c>
      <c r="AJ88" s="88">
        <v>38370</v>
      </c>
      <c r="AK88" s="88">
        <v>38287</v>
      </c>
      <c r="AL88" s="88">
        <v>38222</v>
      </c>
      <c r="AM88" s="88">
        <v>38182</v>
      </c>
      <c r="AN88" s="88">
        <v>38168</v>
      </c>
      <c r="AO88" s="88">
        <v>38174</v>
      </c>
      <c r="AP88" s="88">
        <v>38201</v>
      </c>
      <c r="AQ88" s="88">
        <v>38248</v>
      </c>
      <c r="AR88" s="88">
        <v>38309</v>
      </c>
      <c r="AS88" s="88">
        <v>38387</v>
      </c>
      <c r="AT88" s="88">
        <v>38470</v>
      </c>
      <c r="AU88" s="88">
        <v>38562</v>
      </c>
      <c r="AV88" s="88">
        <v>38654</v>
      </c>
      <c r="AW88" s="88">
        <v>38748</v>
      </c>
      <c r="AX88" s="88">
        <v>38833</v>
      </c>
      <c r="AY88" s="88">
        <v>38922</v>
      </c>
      <c r="AZ88" s="88">
        <v>38998</v>
      </c>
      <c r="BA88" s="88">
        <v>39066</v>
      </c>
      <c r="BB88" s="88">
        <v>39127</v>
      </c>
      <c r="BC88" s="88">
        <v>39175</v>
      </c>
      <c r="BD88" s="88">
        <v>39216</v>
      </c>
      <c r="BE88" s="88">
        <v>39246</v>
      </c>
      <c r="BF88" s="88">
        <v>39266</v>
      </c>
      <c r="BG88" s="88">
        <v>39279</v>
      </c>
      <c r="BH88" s="88">
        <v>39279</v>
      </c>
      <c r="BI88" s="88">
        <v>39275</v>
      </c>
      <c r="BJ88" s="88">
        <v>39267</v>
      </c>
      <c r="BK88" s="88">
        <v>39254</v>
      </c>
      <c r="BL88" s="88">
        <v>39236</v>
      </c>
      <c r="BM88" s="88">
        <v>39218</v>
      </c>
      <c r="BN88" s="88">
        <v>39199</v>
      </c>
      <c r="BO88" s="88">
        <v>39181</v>
      </c>
      <c r="BP88" s="88">
        <v>39170</v>
      </c>
      <c r="BQ88" s="88">
        <v>39158</v>
      </c>
      <c r="BR88" s="88">
        <v>39149</v>
      </c>
      <c r="BS88" s="88">
        <v>39150</v>
      </c>
      <c r="BT88" s="88">
        <v>39150</v>
      </c>
      <c r="BU88" s="88">
        <v>39158</v>
      </c>
      <c r="BV88" s="88">
        <v>39174</v>
      </c>
      <c r="BW88" s="88">
        <v>39189</v>
      </c>
      <c r="BX88" s="88">
        <v>39214</v>
      </c>
      <c r="BY88" s="88">
        <v>39238</v>
      </c>
      <c r="BZ88" s="88">
        <v>39268</v>
      </c>
      <c r="CA88" s="88">
        <v>39300</v>
      </c>
      <c r="CB88" s="88">
        <v>39330</v>
      </c>
      <c r="CC88" s="88">
        <v>39367</v>
      </c>
      <c r="CD88" s="88">
        <v>39400</v>
      </c>
      <c r="CE88" s="88">
        <v>39431</v>
      </c>
      <c r="CF88" s="88">
        <v>39459</v>
      </c>
      <c r="CG88" s="88">
        <v>39487</v>
      </c>
    </row>
    <row r="89" spans="1:85" x14ac:dyDescent="0.25">
      <c r="A89" s="8">
        <v>20</v>
      </c>
      <c r="B89" s="13">
        <v>24</v>
      </c>
      <c r="C89" s="88">
        <v>49023</v>
      </c>
      <c r="D89" s="88">
        <v>47519</v>
      </c>
      <c r="E89" s="88">
        <v>46126</v>
      </c>
      <c r="F89" s="88">
        <v>44941</v>
      </c>
      <c r="G89" s="88">
        <v>44001</v>
      </c>
      <c r="H89" s="88">
        <v>43408</v>
      </c>
      <c r="I89" s="88">
        <v>43193</v>
      </c>
      <c r="J89" s="88">
        <v>43149</v>
      </c>
      <c r="K89" s="88">
        <v>43044</v>
      </c>
      <c r="L89" s="88">
        <v>42929</v>
      </c>
      <c r="M89" s="88">
        <v>42796</v>
      </c>
      <c r="N89" s="88">
        <v>42641</v>
      </c>
      <c r="O89" s="88">
        <v>42523</v>
      </c>
      <c r="P89" s="88">
        <v>42535</v>
      </c>
      <c r="Q89" s="88">
        <v>42652</v>
      </c>
      <c r="R89" s="88">
        <v>42852</v>
      </c>
      <c r="S89" s="88">
        <v>43087</v>
      </c>
      <c r="T89" s="88">
        <v>43444</v>
      </c>
      <c r="U89" s="88">
        <v>43895</v>
      </c>
      <c r="V89" s="88">
        <v>44347</v>
      </c>
      <c r="W89" s="88">
        <v>44614</v>
      </c>
      <c r="X89" s="88">
        <v>44757</v>
      </c>
      <c r="Y89" s="88">
        <v>44831</v>
      </c>
      <c r="Z89" s="88">
        <v>44797</v>
      </c>
      <c r="AA89" s="88">
        <v>44742</v>
      </c>
      <c r="AB89" s="88">
        <v>44777</v>
      </c>
      <c r="AC89" s="88">
        <v>44867</v>
      </c>
      <c r="AD89" s="88">
        <v>44886</v>
      </c>
      <c r="AE89" s="88">
        <v>44862</v>
      </c>
      <c r="AF89" s="88">
        <v>44784</v>
      </c>
      <c r="AG89" s="88">
        <v>44680</v>
      </c>
      <c r="AH89" s="88">
        <v>44546</v>
      </c>
      <c r="AI89" s="88">
        <v>44401</v>
      </c>
      <c r="AJ89" s="88">
        <v>44249</v>
      </c>
      <c r="AK89" s="88">
        <v>44102</v>
      </c>
      <c r="AL89" s="88">
        <v>43958</v>
      </c>
      <c r="AM89" s="88">
        <v>43833</v>
      </c>
      <c r="AN89" s="88">
        <v>43721</v>
      </c>
      <c r="AO89" s="88">
        <v>43629</v>
      </c>
      <c r="AP89" s="88">
        <v>43559</v>
      </c>
      <c r="AQ89" s="88">
        <v>43509</v>
      </c>
      <c r="AR89" s="88">
        <v>43479</v>
      </c>
      <c r="AS89" s="88">
        <v>43471</v>
      </c>
      <c r="AT89" s="88">
        <v>43481</v>
      </c>
      <c r="AU89" s="88">
        <v>43510</v>
      </c>
      <c r="AV89" s="88">
        <v>43554</v>
      </c>
      <c r="AW89" s="88">
        <v>43611</v>
      </c>
      <c r="AX89" s="88">
        <v>43682</v>
      </c>
      <c r="AY89" s="88">
        <v>43760</v>
      </c>
      <c r="AZ89" s="88">
        <v>43839</v>
      </c>
      <c r="BA89" s="88">
        <v>43922</v>
      </c>
      <c r="BB89" s="88">
        <v>44006</v>
      </c>
      <c r="BC89" s="88">
        <v>44087</v>
      </c>
      <c r="BD89" s="88">
        <v>44161</v>
      </c>
      <c r="BE89" s="88">
        <v>44228</v>
      </c>
      <c r="BF89" s="88">
        <v>44293</v>
      </c>
      <c r="BG89" s="88">
        <v>44345</v>
      </c>
      <c r="BH89" s="88">
        <v>44386</v>
      </c>
      <c r="BI89" s="88">
        <v>44424</v>
      </c>
      <c r="BJ89" s="88">
        <v>44453</v>
      </c>
      <c r="BK89" s="88">
        <v>44470</v>
      </c>
      <c r="BL89" s="88">
        <v>44481</v>
      </c>
      <c r="BM89" s="88">
        <v>44483</v>
      </c>
      <c r="BN89" s="88">
        <v>44482</v>
      </c>
      <c r="BO89" s="88">
        <v>44474</v>
      </c>
      <c r="BP89" s="88">
        <v>44463</v>
      </c>
      <c r="BQ89" s="88">
        <v>44452</v>
      </c>
      <c r="BR89" s="88">
        <v>44437</v>
      </c>
      <c r="BS89" s="88">
        <v>44419</v>
      </c>
      <c r="BT89" s="88">
        <v>44405</v>
      </c>
      <c r="BU89" s="88">
        <v>44399</v>
      </c>
      <c r="BV89" s="88">
        <v>44388</v>
      </c>
      <c r="BW89" s="88">
        <v>44384</v>
      </c>
      <c r="BX89" s="88">
        <v>44383</v>
      </c>
      <c r="BY89" s="88">
        <v>44389</v>
      </c>
      <c r="BZ89" s="88">
        <v>44395</v>
      </c>
      <c r="CA89" s="88">
        <v>44410</v>
      </c>
      <c r="CB89" s="88">
        <v>44428</v>
      </c>
      <c r="CC89" s="88">
        <v>44447</v>
      </c>
      <c r="CD89" s="88">
        <v>44473</v>
      </c>
      <c r="CE89" s="88">
        <v>44500</v>
      </c>
      <c r="CF89" s="88">
        <v>44528</v>
      </c>
      <c r="CG89" s="88">
        <v>44560</v>
      </c>
    </row>
    <row r="90" spans="1:85" x14ac:dyDescent="0.25">
      <c r="A90" s="8">
        <v>25</v>
      </c>
      <c r="B90" s="13">
        <v>29</v>
      </c>
      <c r="C90" s="88">
        <v>54052</v>
      </c>
      <c r="D90" s="88">
        <v>54139</v>
      </c>
      <c r="E90" s="88">
        <v>53748</v>
      </c>
      <c r="F90" s="88">
        <v>53025</v>
      </c>
      <c r="G90" s="88">
        <v>52074</v>
      </c>
      <c r="H90" s="88">
        <v>50961</v>
      </c>
      <c r="I90" s="88">
        <v>49749</v>
      </c>
      <c r="J90" s="88">
        <v>48642</v>
      </c>
      <c r="K90" s="88">
        <v>47666</v>
      </c>
      <c r="L90" s="88">
        <v>46882</v>
      </c>
      <c r="M90" s="88">
        <v>46371</v>
      </c>
      <c r="N90" s="88">
        <v>46157</v>
      </c>
      <c r="O90" s="88">
        <v>46103</v>
      </c>
      <c r="P90" s="88">
        <v>46021</v>
      </c>
      <c r="Q90" s="88">
        <v>45937</v>
      </c>
      <c r="R90" s="88">
        <v>45842</v>
      </c>
      <c r="S90" s="88">
        <v>45728</v>
      </c>
      <c r="T90" s="88">
        <v>45645</v>
      </c>
      <c r="U90" s="88">
        <v>45660</v>
      </c>
      <c r="V90" s="88">
        <v>45752</v>
      </c>
      <c r="W90" s="88">
        <v>45905</v>
      </c>
      <c r="X90" s="88">
        <v>46093</v>
      </c>
      <c r="Y90" s="88">
        <v>46366</v>
      </c>
      <c r="Z90" s="88">
        <v>46718</v>
      </c>
      <c r="AA90" s="88">
        <v>47070</v>
      </c>
      <c r="AB90" s="88">
        <v>47281</v>
      </c>
      <c r="AC90" s="88">
        <v>47390</v>
      </c>
      <c r="AD90" s="88">
        <v>47441</v>
      </c>
      <c r="AE90" s="88">
        <v>47408</v>
      </c>
      <c r="AF90" s="88">
        <v>47358</v>
      </c>
      <c r="AG90" s="88">
        <v>47386</v>
      </c>
      <c r="AH90" s="88">
        <v>47456</v>
      </c>
      <c r="AI90" s="88">
        <v>47477</v>
      </c>
      <c r="AJ90" s="88">
        <v>47464</v>
      </c>
      <c r="AK90" s="88">
        <v>47407</v>
      </c>
      <c r="AL90" s="88">
        <v>47331</v>
      </c>
      <c r="AM90" s="88">
        <v>47233</v>
      </c>
      <c r="AN90" s="88">
        <v>47126</v>
      </c>
      <c r="AO90" s="88">
        <v>47008</v>
      </c>
      <c r="AP90" s="88">
        <v>46897</v>
      </c>
      <c r="AQ90" s="88">
        <v>46791</v>
      </c>
      <c r="AR90" s="88">
        <v>46696</v>
      </c>
      <c r="AS90" s="88">
        <v>46612</v>
      </c>
      <c r="AT90" s="88">
        <v>46544</v>
      </c>
      <c r="AU90" s="88">
        <v>46493</v>
      </c>
      <c r="AV90" s="88">
        <v>46455</v>
      </c>
      <c r="AW90" s="88">
        <v>46437</v>
      </c>
      <c r="AX90" s="88">
        <v>46430</v>
      </c>
      <c r="AY90" s="88">
        <v>46444</v>
      </c>
      <c r="AZ90" s="88">
        <v>46465</v>
      </c>
      <c r="BA90" s="88">
        <v>46505</v>
      </c>
      <c r="BB90" s="88">
        <v>46553</v>
      </c>
      <c r="BC90" s="88">
        <v>46610</v>
      </c>
      <c r="BD90" s="88">
        <v>46670</v>
      </c>
      <c r="BE90" s="88">
        <v>46739</v>
      </c>
      <c r="BF90" s="88">
        <v>46803</v>
      </c>
      <c r="BG90" s="88">
        <v>46870</v>
      </c>
      <c r="BH90" s="88">
        <v>46934</v>
      </c>
      <c r="BI90" s="88">
        <v>46998</v>
      </c>
      <c r="BJ90" s="88">
        <v>47050</v>
      </c>
      <c r="BK90" s="88">
        <v>47099</v>
      </c>
      <c r="BL90" s="88">
        <v>47144</v>
      </c>
      <c r="BM90" s="88">
        <v>47177</v>
      </c>
      <c r="BN90" s="88">
        <v>47208</v>
      </c>
      <c r="BO90" s="88">
        <v>47232</v>
      </c>
      <c r="BP90" s="88">
        <v>47244</v>
      </c>
      <c r="BQ90" s="88">
        <v>47254</v>
      </c>
      <c r="BR90" s="88">
        <v>47259</v>
      </c>
      <c r="BS90" s="88">
        <v>47256</v>
      </c>
      <c r="BT90" s="88">
        <v>47252</v>
      </c>
      <c r="BU90" s="88">
        <v>47242</v>
      </c>
      <c r="BV90" s="88">
        <v>47237</v>
      </c>
      <c r="BW90" s="88">
        <v>47223</v>
      </c>
      <c r="BX90" s="88">
        <v>47218</v>
      </c>
      <c r="BY90" s="88">
        <v>47201</v>
      </c>
      <c r="BZ90" s="88">
        <v>47200</v>
      </c>
      <c r="CA90" s="88">
        <v>47192</v>
      </c>
      <c r="CB90" s="88">
        <v>47192</v>
      </c>
      <c r="CC90" s="88">
        <v>47190</v>
      </c>
      <c r="CD90" s="88">
        <v>47196</v>
      </c>
      <c r="CE90" s="88">
        <v>47206</v>
      </c>
      <c r="CF90" s="88">
        <v>47213</v>
      </c>
      <c r="CG90" s="88">
        <v>47231</v>
      </c>
    </row>
    <row r="91" spans="1:85" x14ac:dyDescent="0.25">
      <c r="A91" s="8">
        <v>30</v>
      </c>
      <c r="B91" s="13">
        <v>34</v>
      </c>
      <c r="C91" s="88">
        <v>52124</v>
      </c>
      <c r="D91" s="88">
        <v>52595</v>
      </c>
      <c r="E91" s="88">
        <v>53011</v>
      </c>
      <c r="F91" s="88">
        <v>53535</v>
      </c>
      <c r="G91" s="88">
        <v>53903</v>
      </c>
      <c r="H91" s="88">
        <v>54001</v>
      </c>
      <c r="I91" s="88">
        <v>53927</v>
      </c>
      <c r="J91" s="88">
        <v>53566</v>
      </c>
      <c r="K91" s="88">
        <v>52933</v>
      </c>
      <c r="L91" s="88">
        <v>52129</v>
      </c>
      <c r="M91" s="88">
        <v>51204</v>
      </c>
      <c r="N91" s="88">
        <v>50206</v>
      </c>
      <c r="O91" s="88">
        <v>49303</v>
      </c>
      <c r="P91" s="88">
        <v>48504</v>
      </c>
      <c r="Q91" s="88">
        <v>47856</v>
      </c>
      <c r="R91" s="88">
        <v>47430</v>
      </c>
      <c r="S91" s="88">
        <v>47248</v>
      </c>
      <c r="T91" s="88">
        <v>47199</v>
      </c>
      <c r="U91" s="88">
        <v>47139</v>
      </c>
      <c r="V91" s="88">
        <v>47077</v>
      </c>
      <c r="W91" s="88">
        <v>46998</v>
      </c>
      <c r="X91" s="88">
        <v>46915</v>
      </c>
      <c r="Y91" s="88">
        <v>46848</v>
      </c>
      <c r="Z91" s="88">
        <v>46863</v>
      </c>
      <c r="AA91" s="88">
        <v>46944</v>
      </c>
      <c r="AB91" s="88">
        <v>47065</v>
      </c>
      <c r="AC91" s="88">
        <v>47220</v>
      </c>
      <c r="AD91" s="88">
        <v>47444</v>
      </c>
      <c r="AE91" s="88">
        <v>47727</v>
      </c>
      <c r="AF91" s="88">
        <v>48024</v>
      </c>
      <c r="AG91" s="88">
        <v>48198</v>
      </c>
      <c r="AH91" s="88">
        <v>48287</v>
      </c>
      <c r="AI91" s="88">
        <v>48327</v>
      </c>
      <c r="AJ91" s="88">
        <v>48297</v>
      </c>
      <c r="AK91" s="88">
        <v>48251</v>
      </c>
      <c r="AL91" s="88">
        <v>48277</v>
      </c>
      <c r="AM91" s="88">
        <v>48339</v>
      </c>
      <c r="AN91" s="88">
        <v>48360</v>
      </c>
      <c r="AO91" s="88">
        <v>48354</v>
      </c>
      <c r="AP91" s="88">
        <v>48315</v>
      </c>
      <c r="AQ91" s="88">
        <v>48251</v>
      </c>
      <c r="AR91" s="88">
        <v>48175</v>
      </c>
      <c r="AS91" s="88">
        <v>48089</v>
      </c>
      <c r="AT91" s="88">
        <v>47999</v>
      </c>
      <c r="AU91" s="88">
        <v>47907</v>
      </c>
      <c r="AV91" s="88">
        <v>47821</v>
      </c>
      <c r="AW91" s="88">
        <v>47746</v>
      </c>
      <c r="AX91" s="88">
        <v>47678</v>
      </c>
      <c r="AY91" s="88">
        <v>47623</v>
      </c>
      <c r="AZ91" s="88">
        <v>47584</v>
      </c>
      <c r="BA91" s="88">
        <v>47554</v>
      </c>
      <c r="BB91" s="88">
        <v>47541</v>
      </c>
      <c r="BC91" s="88">
        <v>47539</v>
      </c>
      <c r="BD91" s="88">
        <v>47549</v>
      </c>
      <c r="BE91" s="88">
        <v>47570</v>
      </c>
      <c r="BF91" s="88">
        <v>47605</v>
      </c>
      <c r="BG91" s="88">
        <v>47642</v>
      </c>
      <c r="BH91" s="88">
        <v>47694</v>
      </c>
      <c r="BI91" s="88">
        <v>47744</v>
      </c>
      <c r="BJ91" s="88">
        <v>47802</v>
      </c>
      <c r="BK91" s="88">
        <v>47857</v>
      </c>
      <c r="BL91" s="88">
        <v>47916</v>
      </c>
      <c r="BM91" s="88">
        <v>47970</v>
      </c>
      <c r="BN91" s="88">
        <v>48017</v>
      </c>
      <c r="BO91" s="88">
        <v>48067</v>
      </c>
      <c r="BP91" s="88">
        <v>48106</v>
      </c>
      <c r="BQ91" s="88">
        <v>48143</v>
      </c>
      <c r="BR91" s="88">
        <v>48173</v>
      </c>
      <c r="BS91" s="88">
        <v>48201</v>
      </c>
      <c r="BT91" s="88">
        <v>48215</v>
      </c>
      <c r="BU91" s="88">
        <v>48232</v>
      </c>
      <c r="BV91" s="88">
        <v>48240</v>
      </c>
      <c r="BW91" s="88">
        <v>48246</v>
      </c>
      <c r="BX91" s="88">
        <v>48242</v>
      </c>
      <c r="BY91" s="88">
        <v>48243</v>
      </c>
      <c r="BZ91" s="88">
        <v>48231</v>
      </c>
      <c r="CA91" s="88">
        <v>48228</v>
      </c>
      <c r="CB91" s="88">
        <v>48222</v>
      </c>
      <c r="CC91" s="88">
        <v>48210</v>
      </c>
      <c r="CD91" s="88">
        <v>48206</v>
      </c>
      <c r="CE91" s="88">
        <v>48201</v>
      </c>
      <c r="CF91" s="88">
        <v>48194</v>
      </c>
      <c r="CG91" s="88">
        <v>48194</v>
      </c>
    </row>
    <row r="92" spans="1:85" x14ac:dyDescent="0.25">
      <c r="A92" s="8">
        <v>35</v>
      </c>
      <c r="B92" s="13">
        <v>39</v>
      </c>
      <c r="C92" s="88">
        <v>50748</v>
      </c>
      <c r="D92" s="88">
        <v>51751</v>
      </c>
      <c r="E92" s="88">
        <v>52168</v>
      </c>
      <c r="F92" s="88">
        <v>52149</v>
      </c>
      <c r="G92" s="88">
        <v>52038</v>
      </c>
      <c r="H92" s="88">
        <v>52155</v>
      </c>
      <c r="I92" s="88">
        <v>52414</v>
      </c>
      <c r="J92" s="88">
        <v>52738</v>
      </c>
      <c r="K92" s="88">
        <v>53154</v>
      </c>
      <c r="L92" s="88">
        <v>53441</v>
      </c>
      <c r="M92" s="88">
        <v>53504</v>
      </c>
      <c r="N92" s="88">
        <v>53426</v>
      </c>
      <c r="O92" s="88">
        <v>53104</v>
      </c>
      <c r="P92" s="88">
        <v>52565</v>
      </c>
      <c r="Q92" s="88">
        <v>51879</v>
      </c>
      <c r="R92" s="88">
        <v>51089</v>
      </c>
      <c r="S92" s="88">
        <v>50232</v>
      </c>
      <c r="T92" s="88">
        <v>49461</v>
      </c>
      <c r="U92" s="88">
        <v>48764</v>
      </c>
      <c r="V92" s="88">
        <v>48197</v>
      </c>
      <c r="W92" s="88">
        <v>47825</v>
      </c>
      <c r="X92" s="88">
        <v>47665</v>
      </c>
      <c r="Y92" s="88">
        <v>47619</v>
      </c>
      <c r="Z92" s="88">
        <v>47574</v>
      </c>
      <c r="AA92" s="88">
        <v>47518</v>
      </c>
      <c r="AB92" s="88">
        <v>47458</v>
      </c>
      <c r="AC92" s="88">
        <v>47387</v>
      </c>
      <c r="AD92" s="88">
        <v>47331</v>
      </c>
      <c r="AE92" s="88">
        <v>47351</v>
      </c>
      <c r="AF92" s="88">
        <v>47416</v>
      </c>
      <c r="AG92" s="88">
        <v>47528</v>
      </c>
      <c r="AH92" s="88">
        <v>47665</v>
      </c>
      <c r="AI92" s="88">
        <v>47854</v>
      </c>
      <c r="AJ92" s="88">
        <v>48103</v>
      </c>
      <c r="AK92" s="88">
        <v>48357</v>
      </c>
      <c r="AL92" s="88">
        <v>48517</v>
      </c>
      <c r="AM92" s="88">
        <v>48595</v>
      </c>
      <c r="AN92" s="88">
        <v>48627</v>
      </c>
      <c r="AO92" s="88">
        <v>48602</v>
      </c>
      <c r="AP92" s="88">
        <v>48564</v>
      </c>
      <c r="AQ92" s="88">
        <v>48584</v>
      </c>
      <c r="AR92" s="88">
        <v>48642</v>
      </c>
      <c r="AS92" s="88">
        <v>48660</v>
      </c>
      <c r="AT92" s="88">
        <v>48662</v>
      </c>
      <c r="AU92" s="88">
        <v>48626</v>
      </c>
      <c r="AV92" s="88">
        <v>48575</v>
      </c>
      <c r="AW92" s="88">
        <v>48512</v>
      </c>
      <c r="AX92" s="88">
        <v>48439</v>
      </c>
      <c r="AY92" s="88">
        <v>48362</v>
      </c>
      <c r="AZ92" s="88">
        <v>48283</v>
      </c>
      <c r="BA92" s="88">
        <v>48212</v>
      </c>
      <c r="BB92" s="88">
        <v>48144</v>
      </c>
      <c r="BC92" s="88">
        <v>48087</v>
      </c>
      <c r="BD92" s="88">
        <v>48043</v>
      </c>
      <c r="BE92" s="88">
        <v>48009</v>
      </c>
      <c r="BF92" s="88">
        <v>47983</v>
      </c>
      <c r="BG92" s="88">
        <v>47973</v>
      </c>
      <c r="BH92" s="88">
        <v>47971</v>
      </c>
      <c r="BI92" s="88">
        <v>47984</v>
      </c>
      <c r="BJ92" s="88">
        <v>48003</v>
      </c>
      <c r="BK92" s="88">
        <v>48033</v>
      </c>
      <c r="BL92" s="88">
        <v>48071</v>
      </c>
      <c r="BM92" s="88">
        <v>48112</v>
      </c>
      <c r="BN92" s="88">
        <v>48163</v>
      </c>
      <c r="BO92" s="88">
        <v>48211</v>
      </c>
      <c r="BP92" s="88">
        <v>48259</v>
      </c>
      <c r="BQ92" s="88">
        <v>48312</v>
      </c>
      <c r="BR92" s="88">
        <v>48357</v>
      </c>
      <c r="BS92" s="88">
        <v>48405</v>
      </c>
      <c r="BT92" s="88">
        <v>48444</v>
      </c>
      <c r="BU92" s="88">
        <v>48480</v>
      </c>
      <c r="BV92" s="88">
        <v>48513</v>
      </c>
      <c r="BW92" s="88">
        <v>48543</v>
      </c>
      <c r="BX92" s="88">
        <v>48563</v>
      </c>
      <c r="BY92" s="88">
        <v>48579</v>
      </c>
      <c r="BZ92" s="88">
        <v>48590</v>
      </c>
      <c r="CA92" s="88">
        <v>48598</v>
      </c>
      <c r="CB92" s="88">
        <v>48602</v>
      </c>
      <c r="CC92" s="88">
        <v>48603</v>
      </c>
      <c r="CD92" s="88">
        <v>48602</v>
      </c>
      <c r="CE92" s="88">
        <v>48598</v>
      </c>
      <c r="CF92" s="88">
        <v>48590</v>
      </c>
      <c r="CG92" s="88">
        <v>48583</v>
      </c>
    </row>
    <row r="93" spans="1:85" x14ac:dyDescent="0.25">
      <c r="A93" s="8">
        <v>40</v>
      </c>
      <c r="B93" s="13">
        <v>44</v>
      </c>
      <c r="C93" s="88">
        <v>48224</v>
      </c>
      <c r="D93" s="88">
        <v>48058</v>
      </c>
      <c r="E93" s="88">
        <v>48279</v>
      </c>
      <c r="F93" s="88">
        <v>49062</v>
      </c>
      <c r="G93" s="88">
        <v>50149</v>
      </c>
      <c r="H93" s="88">
        <v>51189</v>
      </c>
      <c r="I93" s="88">
        <v>51933</v>
      </c>
      <c r="J93" s="88">
        <v>52303</v>
      </c>
      <c r="K93" s="88">
        <v>52258</v>
      </c>
      <c r="L93" s="88">
        <v>52132</v>
      </c>
      <c r="M93" s="88">
        <v>52210</v>
      </c>
      <c r="N93" s="88">
        <v>52428</v>
      </c>
      <c r="O93" s="88">
        <v>52713</v>
      </c>
      <c r="P93" s="88">
        <v>53090</v>
      </c>
      <c r="Q93" s="88">
        <v>53355</v>
      </c>
      <c r="R93" s="88">
        <v>53415</v>
      </c>
      <c r="S93" s="88">
        <v>53349</v>
      </c>
      <c r="T93" s="88">
        <v>53060</v>
      </c>
      <c r="U93" s="88">
        <v>52579</v>
      </c>
      <c r="V93" s="88">
        <v>51968</v>
      </c>
      <c r="W93" s="88">
        <v>51255</v>
      </c>
      <c r="X93" s="88">
        <v>50491</v>
      </c>
      <c r="Y93" s="88">
        <v>49797</v>
      </c>
      <c r="Z93" s="88">
        <v>49166</v>
      </c>
      <c r="AA93" s="88">
        <v>48654</v>
      </c>
      <c r="AB93" s="88">
        <v>48317</v>
      </c>
      <c r="AC93" s="88">
        <v>48169</v>
      </c>
      <c r="AD93" s="88">
        <v>48130</v>
      </c>
      <c r="AE93" s="88">
        <v>48091</v>
      </c>
      <c r="AF93" s="88">
        <v>48047</v>
      </c>
      <c r="AG93" s="88">
        <v>47992</v>
      </c>
      <c r="AH93" s="88">
        <v>47933</v>
      </c>
      <c r="AI93" s="88">
        <v>47885</v>
      </c>
      <c r="AJ93" s="88">
        <v>47903</v>
      </c>
      <c r="AK93" s="88">
        <v>47962</v>
      </c>
      <c r="AL93" s="88">
        <v>48065</v>
      </c>
      <c r="AM93" s="88">
        <v>48188</v>
      </c>
      <c r="AN93" s="88">
        <v>48367</v>
      </c>
      <c r="AO93" s="88">
        <v>48589</v>
      </c>
      <c r="AP93" s="88">
        <v>48825</v>
      </c>
      <c r="AQ93" s="88">
        <v>48964</v>
      </c>
      <c r="AR93" s="88">
        <v>49043</v>
      </c>
      <c r="AS93" s="88">
        <v>49075</v>
      </c>
      <c r="AT93" s="88">
        <v>49050</v>
      </c>
      <c r="AU93" s="88">
        <v>49014</v>
      </c>
      <c r="AV93" s="88">
        <v>49035</v>
      </c>
      <c r="AW93" s="88">
        <v>49090</v>
      </c>
      <c r="AX93" s="88">
        <v>49111</v>
      </c>
      <c r="AY93" s="88">
        <v>49113</v>
      </c>
      <c r="AZ93" s="88">
        <v>49083</v>
      </c>
      <c r="BA93" s="88">
        <v>49039</v>
      </c>
      <c r="BB93" s="88">
        <v>48983</v>
      </c>
      <c r="BC93" s="88">
        <v>48916</v>
      </c>
      <c r="BD93" s="88">
        <v>48847</v>
      </c>
      <c r="BE93" s="88">
        <v>48780</v>
      </c>
      <c r="BF93" s="88">
        <v>48716</v>
      </c>
      <c r="BG93" s="88">
        <v>48655</v>
      </c>
      <c r="BH93" s="88">
        <v>48604</v>
      </c>
      <c r="BI93" s="88">
        <v>48565</v>
      </c>
      <c r="BJ93" s="88">
        <v>48536</v>
      </c>
      <c r="BK93" s="88">
        <v>48515</v>
      </c>
      <c r="BL93" s="88">
        <v>48505</v>
      </c>
      <c r="BM93" s="88">
        <v>48507</v>
      </c>
      <c r="BN93" s="88">
        <v>48516</v>
      </c>
      <c r="BO93" s="88">
        <v>48537</v>
      </c>
      <c r="BP93" s="88">
        <v>48563</v>
      </c>
      <c r="BQ93" s="88">
        <v>48598</v>
      </c>
      <c r="BR93" s="88">
        <v>48636</v>
      </c>
      <c r="BS93" s="88">
        <v>48681</v>
      </c>
      <c r="BT93" s="88">
        <v>48725</v>
      </c>
      <c r="BU93" s="88">
        <v>48769</v>
      </c>
      <c r="BV93" s="88">
        <v>48818</v>
      </c>
      <c r="BW93" s="88">
        <v>48862</v>
      </c>
      <c r="BX93" s="88">
        <v>48904</v>
      </c>
      <c r="BY93" s="88">
        <v>48938</v>
      </c>
      <c r="BZ93" s="88">
        <v>48975</v>
      </c>
      <c r="CA93" s="88">
        <v>49004</v>
      </c>
      <c r="CB93" s="88">
        <v>49028</v>
      </c>
      <c r="CC93" s="88">
        <v>49049</v>
      </c>
      <c r="CD93" s="88">
        <v>49063</v>
      </c>
      <c r="CE93" s="88">
        <v>49076</v>
      </c>
      <c r="CF93" s="88">
        <v>49082</v>
      </c>
      <c r="CG93" s="88">
        <v>49085</v>
      </c>
    </row>
    <row r="94" spans="1:85" x14ac:dyDescent="0.25">
      <c r="A94" s="8">
        <v>45</v>
      </c>
      <c r="B94" s="13">
        <v>49</v>
      </c>
      <c r="C94" s="88">
        <v>55746</v>
      </c>
      <c r="D94" s="88">
        <v>53591</v>
      </c>
      <c r="E94" s="88">
        <v>51928</v>
      </c>
      <c r="F94" s="88">
        <v>50691</v>
      </c>
      <c r="G94" s="88">
        <v>49651</v>
      </c>
      <c r="H94" s="88">
        <v>49061</v>
      </c>
      <c r="I94" s="88">
        <v>48893</v>
      </c>
      <c r="J94" s="88">
        <v>49078</v>
      </c>
      <c r="K94" s="88">
        <v>49790</v>
      </c>
      <c r="L94" s="88">
        <v>50785</v>
      </c>
      <c r="M94" s="88">
        <v>51743</v>
      </c>
      <c r="N94" s="88">
        <v>52440</v>
      </c>
      <c r="O94" s="88">
        <v>52787</v>
      </c>
      <c r="P94" s="88">
        <v>52750</v>
      </c>
      <c r="Q94" s="88">
        <v>52635</v>
      </c>
      <c r="R94" s="88">
        <v>52707</v>
      </c>
      <c r="S94" s="88">
        <v>52910</v>
      </c>
      <c r="T94" s="88">
        <v>53178</v>
      </c>
      <c r="U94" s="88">
        <v>53534</v>
      </c>
      <c r="V94" s="88">
        <v>53785</v>
      </c>
      <c r="W94" s="88">
        <v>53850</v>
      </c>
      <c r="X94" s="88">
        <v>53783</v>
      </c>
      <c r="Y94" s="88">
        <v>53528</v>
      </c>
      <c r="Z94" s="88">
        <v>53086</v>
      </c>
      <c r="AA94" s="88">
        <v>52521</v>
      </c>
      <c r="AB94" s="88">
        <v>51867</v>
      </c>
      <c r="AC94" s="88">
        <v>51165</v>
      </c>
      <c r="AD94" s="88">
        <v>50523</v>
      </c>
      <c r="AE94" s="88">
        <v>49942</v>
      </c>
      <c r="AF94" s="88">
        <v>49466</v>
      </c>
      <c r="AG94" s="88">
        <v>49156</v>
      </c>
      <c r="AH94" s="88">
        <v>49019</v>
      </c>
      <c r="AI94" s="88">
        <v>48988</v>
      </c>
      <c r="AJ94" s="88">
        <v>48954</v>
      </c>
      <c r="AK94" s="88">
        <v>48917</v>
      </c>
      <c r="AL94" s="88">
        <v>48868</v>
      </c>
      <c r="AM94" s="88">
        <v>48816</v>
      </c>
      <c r="AN94" s="88">
        <v>48777</v>
      </c>
      <c r="AO94" s="88">
        <v>48794</v>
      </c>
      <c r="AP94" s="88">
        <v>48852</v>
      </c>
      <c r="AQ94" s="88">
        <v>48947</v>
      </c>
      <c r="AR94" s="88">
        <v>49070</v>
      </c>
      <c r="AS94" s="88">
        <v>49235</v>
      </c>
      <c r="AT94" s="88">
        <v>49444</v>
      </c>
      <c r="AU94" s="88">
        <v>49665</v>
      </c>
      <c r="AV94" s="88">
        <v>49803</v>
      </c>
      <c r="AW94" s="88">
        <v>49874</v>
      </c>
      <c r="AX94" s="88">
        <v>49904</v>
      </c>
      <c r="AY94" s="88">
        <v>49884</v>
      </c>
      <c r="AZ94" s="88">
        <v>49853</v>
      </c>
      <c r="BA94" s="88">
        <v>49874</v>
      </c>
      <c r="BB94" s="88">
        <v>49926</v>
      </c>
      <c r="BC94" s="88">
        <v>49952</v>
      </c>
      <c r="BD94" s="88">
        <v>49953</v>
      </c>
      <c r="BE94" s="88">
        <v>49928</v>
      </c>
      <c r="BF94" s="88">
        <v>49891</v>
      </c>
      <c r="BG94" s="88">
        <v>49839</v>
      </c>
      <c r="BH94" s="88">
        <v>49780</v>
      </c>
      <c r="BI94" s="88">
        <v>49715</v>
      </c>
      <c r="BJ94" s="88">
        <v>49657</v>
      </c>
      <c r="BK94" s="88">
        <v>49599</v>
      </c>
      <c r="BL94" s="88">
        <v>49543</v>
      </c>
      <c r="BM94" s="88">
        <v>49496</v>
      </c>
      <c r="BN94" s="88">
        <v>49463</v>
      </c>
      <c r="BO94" s="88">
        <v>49434</v>
      </c>
      <c r="BP94" s="88">
        <v>49419</v>
      </c>
      <c r="BQ94" s="88">
        <v>49408</v>
      </c>
      <c r="BR94" s="88">
        <v>49411</v>
      </c>
      <c r="BS94" s="88">
        <v>49418</v>
      </c>
      <c r="BT94" s="88">
        <v>49436</v>
      </c>
      <c r="BU94" s="88">
        <v>49463</v>
      </c>
      <c r="BV94" s="88">
        <v>49498</v>
      </c>
      <c r="BW94" s="88">
        <v>49533</v>
      </c>
      <c r="BX94" s="88">
        <v>49573</v>
      </c>
      <c r="BY94" s="88">
        <v>49619</v>
      </c>
      <c r="BZ94" s="88">
        <v>49660</v>
      </c>
      <c r="CA94" s="88">
        <v>49702</v>
      </c>
      <c r="CB94" s="88">
        <v>49741</v>
      </c>
      <c r="CC94" s="88">
        <v>49782</v>
      </c>
      <c r="CD94" s="88">
        <v>49818</v>
      </c>
      <c r="CE94" s="88">
        <v>49848</v>
      </c>
      <c r="CF94" s="88">
        <v>49875</v>
      </c>
      <c r="CG94" s="88">
        <v>49898</v>
      </c>
    </row>
    <row r="95" spans="1:85" x14ac:dyDescent="0.25">
      <c r="A95" s="8">
        <v>50</v>
      </c>
      <c r="B95" s="13">
        <v>54</v>
      </c>
      <c r="C95" s="88">
        <v>62147</v>
      </c>
      <c r="D95" s="88">
        <v>62031</v>
      </c>
      <c r="E95" s="88">
        <v>60954</v>
      </c>
      <c r="F95" s="88">
        <v>59428</v>
      </c>
      <c r="G95" s="88">
        <v>57846</v>
      </c>
      <c r="H95" s="88">
        <v>55867</v>
      </c>
      <c r="I95" s="88">
        <v>53775</v>
      </c>
      <c r="J95" s="88">
        <v>52214</v>
      </c>
      <c r="K95" s="88">
        <v>51044</v>
      </c>
      <c r="L95" s="88">
        <v>50056</v>
      </c>
      <c r="M95" s="88">
        <v>49494</v>
      </c>
      <c r="N95" s="88">
        <v>49330</v>
      </c>
      <c r="O95" s="88">
        <v>49507</v>
      </c>
      <c r="P95" s="88">
        <v>50183</v>
      </c>
      <c r="Q95" s="88">
        <v>51129</v>
      </c>
      <c r="R95" s="88">
        <v>52042</v>
      </c>
      <c r="S95" s="88">
        <v>52705</v>
      </c>
      <c r="T95" s="88">
        <v>53044</v>
      </c>
      <c r="U95" s="88">
        <v>53019</v>
      </c>
      <c r="V95" s="88">
        <v>52911</v>
      </c>
      <c r="W95" s="88">
        <v>52988</v>
      </c>
      <c r="X95" s="88">
        <v>53182</v>
      </c>
      <c r="Y95" s="88">
        <v>53441</v>
      </c>
      <c r="Z95" s="88">
        <v>53784</v>
      </c>
      <c r="AA95" s="88">
        <v>54024</v>
      </c>
      <c r="AB95" s="88">
        <v>54093</v>
      </c>
      <c r="AC95" s="88">
        <v>54038</v>
      </c>
      <c r="AD95" s="88">
        <v>53803</v>
      </c>
      <c r="AE95" s="88">
        <v>53391</v>
      </c>
      <c r="AF95" s="88">
        <v>52870</v>
      </c>
      <c r="AG95" s="88">
        <v>52260</v>
      </c>
      <c r="AH95" s="88">
        <v>51606</v>
      </c>
      <c r="AI95" s="88">
        <v>51008</v>
      </c>
      <c r="AJ95" s="88">
        <v>50465</v>
      </c>
      <c r="AK95" s="88">
        <v>50022</v>
      </c>
      <c r="AL95" s="88">
        <v>49737</v>
      </c>
      <c r="AM95" s="88">
        <v>49610</v>
      </c>
      <c r="AN95" s="88">
        <v>49584</v>
      </c>
      <c r="AO95" s="88">
        <v>49559</v>
      </c>
      <c r="AP95" s="88">
        <v>49526</v>
      </c>
      <c r="AQ95" s="88">
        <v>49489</v>
      </c>
      <c r="AR95" s="88">
        <v>49441</v>
      </c>
      <c r="AS95" s="88">
        <v>49407</v>
      </c>
      <c r="AT95" s="88">
        <v>49429</v>
      </c>
      <c r="AU95" s="88">
        <v>49487</v>
      </c>
      <c r="AV95" s="88">
        <v>49586</v>
      </c>
      <c r="AW95" s="88">
        <v>49701</v>
      </c>
      <c r="AX95" s="88">
        <v>49861</v>
      </c>
      <c r="AY95" s="88">
        <v>50061</v>
      </c>
      <c r="AZ95" s="88">
        <v>50275</v>
      </c>
      <c r="BA95" s="88">
        <v>50405</v>
      </c>
      <c r="BB95" s="88">
        <v>50478</v>
      </c>
      <c r="BC95" s="88">
        <v>50510</v>
      </c>
      <c r="BD95" s="88">
        <v>50491</v>
      </c>
      <c r="BE95" s="88">
        <v>50468</v>
      </c>
      <c r="BF95" s="88">
        <v>50489</v>
      </c>
      <c r="BG95" s="88">
        <v>50544</v>
      </c>
      <c r="BH95" s="88">
        <v>50566</v>
      </c>
      <c r="BI95" s="88">
        <v>50574</v>
      </c>
      <c r="BJ95" s="88">
        <v>50557</v>
      </c>
      <c r="BK95" s="88">
        <v>50521</v>
      </c>
      <c r="BL95" s="88">
        <v>50474</v>
      </c>
      <c r="BM95" s="88">
        <v>50426</v>
      </c>
      <c r="BN95" s="88">
        <v>50363</v>
      </c>
      <c r="BO95" s="88">
        <v>50308</v>
      </c>
      <c r="BP95" s="88">
        <v>50256</v>
      </c>
      <c r="BQ95" s="88">
        <v>50205</v>
      </c>
      <c r="BR95" s="88">
        <v>50162</v>
      </c>
      <c r="BS95" s="88">
        <v>50128</v>
      </c>
      <c r="BT95" s="88">
        <v>50103</v>
      </c>
      <c r="BU95" s="88">
        <v>50085</v>
      </c>
      <c r="BV95" s="88">
        <v>50079</v>
      </c>
      <c r="BW95" s="88">
        <v>50080</v>
      </c>
      <c r="BX95" s="88">
        <v>50089</v>
      </c>
      <c r="BY95" s="88">
        <v>50106</v>
      </c>
      <c r="BZ95" s="88">
        <v>50133</v>
      </c>
      <c r="CA95" s="88">
        <v>50161</v>
      </c>
      <c r="CB95" s="88">
        <v>50197</v>
      </c>
      <c r="CC95" s="88">
        <v>50236</v>
      </c>
      <c r="CD95" s="88">
        <v>50276</v>
      </c>
      <c r="CE95" s="88">
        <v>50318</v>
      </c>
      <c r="CF95" s="88">
        <v>50358</v>
      </c>
      <c r="CG95" s="88">
        <v>50395</v>
      </c>
    </row>
    <row r="96" spans="1:85" x14ac:dyDescent="0.25">
      <c r="A96" s="8">
        <v>55</v>
      </c>
      <c r="B96" s="13">
        <v>59</v>
      </c>
      <c r="C96" s="88">
        <v>54854</v>
      </c>
      <c r="D96" s="88">
        <v>56792</v>
      </c>
      <c r="E96" s="88">
        <v>58627</v>
      </c>
      <c r="F96" s="88">
        <v>59960</v>
      </c>
      <c r="G96" s="88">
        <v>60546</v>
      </c>
      <c r="H96" s="88">
        <v>60723</v>
      </c>
      <c r="I96" s="88">
        <v>60462</v>
      </c>
      <c r="J96" s="88">
        <v>59461</v>
      </c>
      <c r="K96" s="88">
        <v>58041</v>
      </c>
      <c r="L96" s="88">
        <v>56560</v>
      </c>
      <c r="M96" s="88">
        <v>54718</v>
      </c>
      <c r="N96" s="88">
        <v>52769</v>
      </c>
      <c r="O96" s="88">
        <v>51325</v>
      </c>
      <c r="P96" s="88">
        <v>50245</v>
      </c>
      <c r="Q96" s="88">
        <v>49331</v>
      </c>
      <c r="R96" s="88">
        <v>48812</v>
      </c>
      <c r="S96" s="88">
        <v>48674</v>
      </c>
      <c r="T96" s="88">
        <v>48850</v>
      </c>
      <c r="U96" s="88">
        <v>49504</v>
      </c>
      <c r="V96" s="88">
        <v>50408</v>
      </c>
      <c r="W96" s="88">
        <v>51274</v>
      </c>
      <c r="X96" s="88">
        <v>51916</v>
      </c>
      <c r="Y96" s="88">
        <v>52246</v>
      </c>
      <c r="Z96" s="88">
        <v>52232</v>
      </c>
      <c r="AA96" s="88">
        <v>52147</v>
      </c>
      <c r="AB96" s="88">
        <v>52226</v>
      </c>
      <c r="AC96" s="88">
        <v>52423</v>
      </c>
      <c r="AD96" s="88">
        <v>52676</v>
      </c>
      <c r="AE96" s="88">
        <v>53004</v>
      </c>
      <c r="AF96" s="88">
        <v>53248</v>
      </c>
      <c r="AG96" s="88">
        <v>53319</v>
      </c>
      <c r="AH96" s="88">
        <v>53280</v>
      </c>
      <c r="AI96" s="88">
        <v>53067</v>
      </c>
      <c r="AJ96" s="88">
        <v>52687</v>
      </c>
      <c r="AK96" s="88">
        <v>52207</v>
      </c>
      <c r="AL96" s="88">
        <v>51644</v>
      </c>
      <c r="AM96" s="88">
        <v>51039</v>
      </c>
      <c r="AN96" s="88">
        <v>50485</v>
      </c>
      <c r="AO96" s="88">
        <v>49984</v>
      </c>
      <c r="AP96" s="88">
        <v>49570</v>
      </c>
      <c r="AQ96" s="88">
        <v>49305</v>
      </c>
      <c r="AR96" s="88">
        <v>49199</v>
      </c>
      <c r="AS96" s="88">
        <v>49181</v>
      </c>
      <c r="AT96" s="88">
        <v>49164</v>
      </c>
      <c r="AU96" s="88">
        <v>49142</v>
      </c>
      <c r="AV96" s="88">
        <v>49112</v>
      </c>
      <c r="AW96" s="88">
        <v>49075</v>
      </c>
      <c r="AX96" s="88">
        <v>49052</v>
      </c>
      <c r="AY96" s="88">
        <v>49079</v>
      </c>
      <c r="AZ96" s="88">
        <v>49141</v>
      </c>
      <c r="BA96" s="88">
        <v>49240</v>
      </c>
      <c r="BB96" s="88">
        <v>49355</v>
      </c>
      <c r="BC96" s="88">
        <v>49513</v>
      </c>
      <c r="BD96" s="88">
        <v>49711</v>
      </c>
      <c r="BE96" s="88">
        <v>49914</v>
      </c>
      <c r="BF96" s="88">
        <v>50046</v>
      </c>
      <c r="BG96" s="88">
        <v>50122</v>
      </c>
      <c r="BH96" s="88">
        <v>50155</v>
      </c>
      <c r="BI96" s="88">
        <v>50147</v>
      </c>
      <c r="BJ96" s="88">
        <v>50124</v>
      </c>
      <c r="BK96" s="88">
        <v>50150</v>
      </c>
      <c r="BL96" s="88">
        <v>50207</v>
      </c>
      <c r="BM96" s="88">
        <v>50238</v>
      </c>
      <c r="BN96" s="88">
        <v>50246</v>
      </c>
      <c r="BO96" s="88">
        <v>50233</v>
      </c>
      <c r="BP96" s="88">
        <v>50203</v>
      </c>
      <c r="BQ96" s="88">
        <v>50159</v>
      </c>
      <c r="BR96" s="88">
        <v>50111</v>
      </c>
      <c r="BS96" s="88">
        <v>50057</v>
      </c>
      <c r="BT96" s="88">
        <v>50002</v>
      </c>
      <c r="BU96" s="88">
        <v>49952</v>
      </c>
      <c r="BV96" s="88">
        <v>49906</v>
      </c>
      <c r="BW96" s="88">
        <v>49865</v>
      </c>
      <c r="BX96" s="88">
        <v>49833</v>
      </c>
      <c r="BY96" s="88">
        <v>49808</v>
      </c>
      <c r="BZ96" s="88">
        <v>49793</v>
      </c>
      <c r="CA96" s="88">
        <v>49783</v>
      </c>
      <c r="CB96" s="88">
        <v>49787</v>
      </c>
      <c r="CC96" s="88">
        <v>49794</v>
      </c>
      <c r="CD96" s="88">
        <v>49812</v>
      </c>
      <c r="CE96" s="88">
        <v>49835</v>
      </c>
      <c r="CF96" s="88">
        <v>49865</v>
      </c>
      <c r="CG96" s="88">
        <v>49899</v>
      </c>
    </row>
    <row r="97" spans="1:85" x14ac:dyDescent="0.25">
      <c r="A97" s="8">
        <v>60</v>
      </c>
      <c r="B97" s="13">
        <v>64</v>
      </c>
      <c r="C97" s="88">
        <v>42961</v>
      </c>
      <c r="D97" s="88">
        <v>44968</v>
      </c>
      <c r="E97" s="88">
        <v>46869</v>
      </c>
      <c r="F97" s="88">
        <v>48613</v>
      </c>
      <c r="G97" s="88">
        <v>50515</v>
      </c>
      <c r="H97" s="88">
        <v>52443</v>
      </c>
      <c r="I97" s="88">
        <v>54266</v>
      </c>
      <c r="J97" s="88">
        <v>55980</v>
      </c>
      <c r="K97" s="88">
        <v>57228</v>
      </c>
      <c r="L97" s="88">
        <v>57795</v>
      </c>
      <c r="M97" s="88">
        <v>57978</v>
      </c>
      <c r="N97" s="88">
        <v>57761</v>
      </c>
      <c r="O97" s="88">
        <v>56857</v>
      </c>
      <c r="P97" s="88">
        <v>55561</v>
      </c>
      <c r="Q97" s="88">
        <v>54209</v>
      </c>
      <c r="R97" s="88">
        <v>52524</v>
      </c>
      <c r="S97" s="88">
        <v>50740</v>
      </c>
      <c r="T97" s="88">
        <v>49418</v>
      </c>
      <c r="U97" s="88">
        <v>48437</v>
      </c>
      <c r="V97" s="88">
        <v>47601</v>
      </c>
      <c r="W97" s="88">
        <v>47135</v>
      </c>
      <c r="X97" s="88">
        <v>47023</v>
      </c>
      <c r="Y97" s="88">
        <v>47206</v>
      </c>
      <c r="Z97" s="88">
        <v>47834</v>
      </c>
      <c r="AA97" s="88">
        <v>48700</v>
      </c>
      <c r="AB97" s="88">
        <v>49531</v>
      </c>
      <c r="AC97" s="88">
        <v>50151</v>
      </c>
      <c r="AD97" s="88">
        <v>50477</v>
      </c>
      <c r="AE97" s="88">
        <v>50483</v>
      </c>
      <c r="AF97" s="88">
        <v>50420</v>
      </c>
      <c r="AG97" s="88">
        <v>50513</v>
      </c>
      <c r="AH97" s="88">
        <v>50708</v>
      </c>
      <c r="AI97" s="88">
        <v>50958</v>
      </c>
      <c r="AJ97" s="88">
        <v>51291</v>
      </c>
      <c r="AK97" s="88">
        <v>51530</v>
      </c>
      <c r="AL97" s="88">
        <v>51614</v>
      </c>
      <c r="AM97" s="88">
        <v>51592</v>
      </c>
      <c r="AN97" s="88">
        <v>51406</v>
      </c>
      <c r="AO97" s="88">
        <v>51062</v>
      </c>
      <c r="AP97" s="88">
        <v>50626</v>
      </c>
      <c r="AQ97" s="88">
        <v>50114</v>
      </c>
      <c r="AR97" s="88">
        <v>49557</v>
      </c>
      <c r="AS97" s="88">
        <v>49054</v>
      </c>
      <c r="AT97" s="88">
        <v>48588</v>
      </c>
      <c r="AU97" s="88">
        <v>48215</v>
      </c>
      <c r="AV97" s="88">
        <v>47981</v>
      </c>
      <c r="AW97" s="88">
        <v>47889</v>
      </c>
      <c r="AX97" s="88">
        <v>47884</v>
      </c>
      <c r="AY97" s="88">
        <v>47880</v>
      </c>
      <c r="AZ97" s="88">
        <v>47872</v>
      </c>
      <c r="BA97" s="88">
        <v>47854</v>
      </c>
      <c r="BB97" s="88">
        <v>47830</v>
      </c>
      <c r="BC97" s="88">
        <v>47819</v>
      </c>
      <c r="BD97" s="88">
        <v>47854</v>
      </c>
      <c r="BE97" s="88">
        <v>47923</v>
      </c>
      <c r="BF97" s="88">
        <v>48025</v>
      </c>
      <c r="BG97" s="88">
        <v>48143</v>
      </c>
      <c r="BH97" s="88">
        <v>48304</v>
      </c>
      <c r="BI97" s="88">
        <v>48493</v>
      </c>
      <c r="BJ97" s="88">
        <v>48700</v>
      </c>
      <c r="BK97" s="88">
        <v>48831</v>
      </c>
      <c r="BL97" s="88">
        <v>48909</v>
      </c>
      <c r="BM97" s="88">
        <v>48955</v>
      </c>
      <c r="BN97" s="88">
        <v>48948</v>
      </c>
      <c r="BO97" s="88">
        <v>48935</v>
      </c>
      <c r="BP97" s="88">
        <v>48965</v>
      </c>
      <c r="BQ97" s="88">
        <v>49019</v>
      </c>
      <c r="BR97" s="88">
        <v>49047</v>
      </c>
      <c r="BS97" s="88">
        <v>49056</v>
      </c>
      <c r="BT97" s="88">
        <v>49045</v>
      </c>
      <c r="BU97" s="88">
        <v>49014</v>
      </c>
      <c r="BV97" s="88">
        <v>48975</v>
      </c>
      <c r="BW97" s="88">
        <v>48926</v>
      </c>
      <c r="BX97" s="88">
        <v>48879</v>
      </c>
      <c r="BY97" s="88">
        <v>48829</v>
      </c>
      <c r="BZ97" s="88">
        <v>48779</v>
      </c>
      <c r="CA97" s="88">
        <v>48735</v>
      </c>
      <c r="CB97" s="88">
        <v>48696</v>
      </c>
      <c r="CC97" s="88">
        <v>48668</v>
      </c>
      <c r="CD97" s="88">
        <v>48644</v>
      </c>
      <c r="CE97" s="88">
        <v>48629</v>
      </c>
      <c r="CF97" s="88">
        <v>48623</v>
      </c>
      <c r="CG97" s="88">
        <v>48622</v>
      </c>
    </row>
    <row r="99" spans="1:85" x14ac:dyDescent="0.25">
      <c r="A99" s="8">
        <f>A87+1</f>
        <v>9</v>
      </c>
      <c r="B99" s="91" t="s">
        <v>45</v>
      </c>
      <c r="C99" s="14"/>
      <c r="D99" s="14"/>
      <c r="E99" s="14"/>
      <c r="F99" s="14"/>
      <c r="G99" s="14"/>
      <c r="H99" s="14"/>
      <c r="I99" s="14"/>
      <c r="J99" s="14"/>
      <c r="K99" s="14"/>
      <c r="L99" s="14"/>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row>
    <row r="100" spans="1:85" x14ac:dyDescent="0.25">
      <c r="A100" s="8">
        <v>15</v>
      </c>
      <c r="B100" s="13">
        <v>19</v>
      </c>
      <c r="C100" s="88">
        <v>21854</v>
      </c>
      <c r="D100" s="88">
        <v>21578</v>
      </c>
      <c r="E100" s="88">
        <v>21484</v>
      </c>
      <c r="F100" s="88">
        <v>21420</v>
      </c>
      <c r="G100" s="88">
        <v>21296</v>
      </c>
      <c r="H100" s="88">
        <v>21243</v>
      </c>
      <c r="I100" s="88">
        <v>21187</v>
      </c>
      <c r="J100" s="88">
        <v>21096</v>
      </c>
      <c r="K100" s="88">
        <v>21061</v>
      </c>
      <c r="L100" s="88">
        <v>21062</v>
      </c>
      <c r="M100" s="88">
        <v>21074</v>
      </c>
      <c r="N100" s="88">
        <v>21183</v>
      </c>
      <c r="O100" s="88">
        <v>21328</v>
      </c>
      <c r="P100" s="88">
        <v>21555</v>
      </c>
      <c r="Q100" s="88">
        <v>21877</v>
      </c>
      <c r="R100" s="88">
        <v>22149</v>
      </c>
      <c r="S100" s="88">
        <v>22321</v>
      </c>
      <c r="T100" s="88">
        <v>22380</v>
      </c>
      <c r="U100" s="88">
        <v>22362</v>
      </c>
      <c r="V100" s="88">
        <v>22309</v>
      </c>
      <c r="W100" s="88">
        <v>22287</v>
      </c>
      <c r="X100" s="88">
        <v>22276</v>
      </c>
      <c r="Y100" s="88">
        <v>22275</v>
      </c>
      <c r="Z100" s="88">
        <v>22255</v>
      </c>
      <c r="AA100" s="88">
        <v>22207</v>
      </c>
      <c r="AB100" s="88">
        <v>22145</v>
      </c>
      <c r="AC100" s="88">
        <v>22076</v>
      </c>
      <c r="AD100" s="88">
        <v>21999</v>
      </c>
      <c r="AE100" s="88">
        <v>21917</v>
      </c>
      <c r="AF100" s="88">
        <v>21841</v>
      </c>
      <c r="AG100" s="88">
        <v>21767</v>
      </c>
      <c r="AH100" s="88">
        <v>21700</v>
      </c>
      <c r="AI100" s="88">
        <v>21643</v>
      </c>
      <c r="AJ100" s="88">
        <v>21594</v>
      </c>
      <c r="AK100" s="88">
        <v>21555</v>
      </c>
      <c r="AL100" s="88">
        <v>21526</v>
      </c>
      <c r="AM100" s="88">
        <v>21507</v>
      </c>
      <c r="AN100" s="88">
        <v>21501</v>
      </c>
      <c r="AO100" s="88">
        <v>21504</v>
      </c>
      <c r="AP100" s="88">
        <v>21519</v>
      </c>
      <c r="AQ100" s="88">
        <v>21546</v>
      </c>
      <c r="AR100" s="88">
        <v>21581</v>
      </c>
      <c r="AS100" s="88">
        <v>21621</v>
      </c>
      <c r="AT100" s="88">
        <v>21671</v>
      </c>
      <c r="AU100" s="88">
        <v>21725</v>
      </c>
      <c r="AV100" s="88">
        <v>21777</v>
      </c>
      <c r="AW100" s="88">
        <v>21831</v>
      </c>
      <c r="AX100" s="88">
        <v>21885</v>
      </c>
      <c r="AY100" s="88">
        <v>21935</v>
      </c>
      <c r="AZ100" s="88">
        <v>21979</v>
      </c>
      <c r="BA100" s="88">
        <v>22017</v>
      </c>
      <c r="BB100" s="88">
        <v>22051</v>
      </c>
      <c r="BC100" s="88">
        <v>22082</v>
      </c>
      <c r="BD100" s="88">
        <v>22105</v>
      </c>
      <c r="BE100" s="88">
        <v>22123</v>
      </c>
      <c r="BF100" s="88">
        <v>22134</v>
      </c>
      <c r="BG100" s="88">
        <v>22140</v>
      </c>
      <c r="BH100" s="88">
        <v>22143</v>
      </c>
      <c r="BI100" s="88">
        <v>22143</v>
      </c>
      <c r="BJ100" s="88">
        <v>22139</v>
      </c>
      <c r="BK100" s="88">
        <v>22136</v>
      </c>
      <c r="BL100" s="88">
        <v>22128</v>
      </c>
      <c r="BM100" s="88">
        <v>22118</v>
      </c>
      <c r="BN100" s="88">
        <v>22113</v>
      </c>
      <c r="BO100" s="88">
        <v>22105</v>
      </c>
      <c r="BP100" s="88">
        <v>22099</v>
      </c>
      <c r="BQ100" s="88">
        <v>22097</v>
      </c>
      <c r="BR100" s="88">
        <v>22098</v>
      </c>
      <c r="BS100" s="88">
        <v>22099</v>
      </c>
      <c r="BT100" s="88">
        <v>22100</v>
      </c>
      <c r="BU100" s="88">
        <v>22110</v>
      </c>
      <c r="BV100" s="88">
        <v>22120</v>
      </c>
      <c r="BW100" s="88">
        <v>22133</v>
      </c>
      <c r="BX100" s="88">
        <v>22149</v>
      </c>
      <c r="BY100" s="88">
        <v>22165</v>
      </c>
      <c r="BZ100" s="88">
        <v>22183</v>
      </c>
      <c r="CA100" s="88">
        <v>22205</v>
      </c>
      <c r="CB100" s="88">
        <v>22225</v>
      </c>
      <c r="CC100" s="88">
        <v>22247</v>
      </c>
      <c r="CD100" s="88">
        <v>22268</v>
      </c>
      <c r="CE100" s="88">
        <v>22287</v>
      </c>
      <c r="CF100" s="88">
        <v>22305</v>
      </c>
      <c r="CG100" s="88">
        <v>22324</v>
      </c>
    </row>
    <row r="101" spans="1:85" x14ac:dyDescent="0.25">
      <c r="A101" s="8">
        <v>20</v>
      </c>
      <c r="B101" s="13">
        <v>24</v>
      </c>
      <c r="C101" s="88">
        <v>23495</v>
      </c>
      <c r="D101" s="88">
        <v>23071</v>
      </c>
      <c r="E101" s="88">
        <v>22647</v>
      </c>
      <c r="F101" s="88">
        <v>22161</v>
      </c>
      <c r="G101" s="88">
        <v>21712</v>
      </c>
      <c r="H101" s="88">
        <v>21289</v>
      </c>
      <c r="I101" s="88">
        <v>20998</v>
      </c>
      <c r="J101" s="88">
        <v>20918</v>
      </c>
      <c r="K101" s="88">
        <v>20860</v>
      </c>
      <c r="L101" s="88">
        <v>20749</v>
      </c>
      <c r="M101" s="88">
        <v>20693</v>
      </c>
      <c r="N101" s="88">
        <v>20642</v>
      </c>
      <c r="O101" s="88">
        <v>20579</v>
      </c>
      <c r="P101" s="88">
        <v>20562</v>
      </c>
      <c r="Q101" s="88">
        <v>20564</v>
      </c>
      <c r="R101" s="88">
        <v>20579</v>
      </c>
      <c r="S101" s="88">
        <v>20675</v>
      </c>
      <c r="T101" s="88">
        <v>20808</v>
      </c>
      <c r="U101" s="88">
        <v>21001</v>
      </c>
      <c r="V101" s="88">
        <v>21261</v>
      </c>
      <c r="W101" s="88">
        <v>21472</v>
      </c>
      <c r="X101" s="88">
        <v>21595</v>
      </c>
      <c r="Y101" s="88">
        <v>21636</v>
      </c>
      <c r="Z101" s="88">
        <v>21618</v>
      </c>
      <c r="AA101" s="88">
        <v>21576</v>
      </c>
      <c r="AB101" s="88">
        <v>21563</v>
      </c>
      <c r="AC101" s="88">
        <v>21560</v>
      </c>
      <c r="AD101" s="88">
        <v>21562</v>
      </c>
      <c r="AE101" s="88">
        <v>21548</v>
      </c>
      <c r="AF101" s="88">
        <v>21508</v>
      </c>
      <c r="AG101" s="88">
        <v>21461</v>
      </c>
      <c r="AH101" s="88">
        <v>21404</v>
      </c>
      <c r="AI101" s="88">
        <v>21344</v>
      </c>
      <c r="AJ101" s="88">
        <v>21280</v>
      </c>
      <c r="AK101" s="88">
        <v>21219</v>
      </c>
      <c r="AL101" s="88">
        <v>21160</v>
      </c>
      <c r="AM101" s="88">
        <v>21106</v>
      </c>
      <c r="AN101" s="88">
        <v>21061</v>
      </c>
      <c r="AO101" s="88">
        <v>21019</v>
      </c>
      <c r="AP101" s="88">
        <v>20992</v>
      </c>
      <c r="AQ101" s="88">
        <v>20972</v>
      </c>
      <c r="AR101" s="88">
        <v>20955</v>
      </c>
      <c r="AS101" s="88">
        <v>20952</v>
      </c>
      <c r="AT101" s="88">
        <v>20959</v>
      </c>
      <c r="AU101" s="88">
        <v>20970</v>
      </c>
      <c r="AV101" s="88">
        <v>20995</v>
      </c>
      <c r="AW101" s="88">
        <v>21024</v>
      </c>
      <c r="AX101" s="88">
        <v>21057</v>
      </c>
      <c r="AY101" s="88">
        <v>21098</v>
      </c>
      <c r="AZ101" s="88">
        <v>21143</v>
      </c>
      <c r="BA101" s="88">
        <v>21188</v>
      </c>
      <c r="BB101" s="88">
        <v>21232</v>
      </c>
      <c r="BC101" s="88">
        <v>21275</v>
      </c>
      <c r="BD101" s="88">
        <v>21316</v>
      </c>
      <c r="BE101" s="88">
        <v>21350</v>
      </c>
      <c r="BF101" s="88">
        <v>21383</v>
      </c>
      <c r="BG101" s="88">
        <v>21412</v>
      </c>
      <c r="BH101" s="88">
        <v>21436</v>
      </c>
      <c r="BI101" s="88">
        <v>21457</v>
      </c>
      <c r="BJ101" s="88">
        <v>21468</v>
      </c>
      <c r="BK101" s="88">
        <v>21479</v>
      </c>
      <c r="BL101" s="88">
        <v>21482</v>
      </c>
      <c r="BM101" s="88">
        <v>21488</v>
      </c>
      <c r="BN101" s="88">
        <v>21488</v>
      </c>
      <c r="BO101" s="88">
        <v>21486</v>
      </c>
      <c r="BP101" s="88">
        <v>21481</v>
      </c>
      <c r="BQ101" s="88">
        <v>21475</v>
      </c>
      <c r="BR101" s="88">
        <v>21472</v>
      </c>
      <c r="BS101" s="88">
        <v>21465</v>
      </c>
      <c r="BT101" s="88">
        <v>21458</v>
      </c>
      <c r="BU101" s="88">
        <v>21457</v>
      </c>
      <c r="BV101" s="88">
        <v>21454</v>
      </c>
      <c r="BW101" s="88">
        <v>21454</v>
      </c>
      <c r="BX101" s="88">
        <v>21457</v>
      </c>
      <c r="BY101" s="88">
        <v>21461</v>
      </c>
      <c r="BZ101" s="88">
        <v>21465</v>
      </c>
      <c r="CA101" s="88">
        <v>21472</v>
      </c>
      <c r="CB101" s="88">
        <v>21485</v>
      </c>
      <c r="CC101" s="88">
        <v>21495</v>
      </c>
      <c r="CD101" s="88">
        <v>21511</v>
      </c>
      <c r="CE101" s="88">
        <v>21528</v>
      </c>
      <c r="CF101" s="88">
        <v>21545</v>
      </c>
      <c r="CG101" s="88">
        <v>21562</v>
      </c>
    </row>
    <row r="102" spans="1:85" x14ac:dyDescent="0.25">
      <c r="A102" s="8">
        <v>25</v>
      </c>
      <c r="B102" s="13">
        <v>29</v>
      </c>
      <c r="C102" s="88">
        <v>25913</v>
      </c>
      <c r="D102" s="88">
        <v>25887</v>
      </c>
      <c r="E102" s="88">
        <v>25669</v>
      </c>
      <c r="F102" s="88">
        <v>25419</v>
      </c>
      <c r="G102" s="88">
        <v>25113</v>
      </c>
      <c r="H102" s="88">
        <v>24753</v>
      </c>
      <c r="I102" s="88">
        <v>24398</v>
      </c>
      <c r="J102" s="88">
        <v>24017</v>
      </c>
      <c r="K102" s="88">
        <v>23598</v>
      </c>
      <c r="L102" s="88">
        <v>23211</v>
      </c>
      <c r="M102" s="88">
        <v>22860</v>
      </c>
      <c r="N102" s="88">
        <v>22625</v>
      </c>
      <c r="O102" s="88">
        <v>22562</v>
      </c>
      <c r="P102" s="88">
        <v>22517</v>
      </c>
      <c r="Q102" s="88">
        <v>22435</v>
      </c>
      <c r="R102" s="88">
        <v>22393</v>
      </c>
      <c r="S102" s="88">
        <v>22354</v>
      </c>
      <c r="T102" s="88">
        <v>22307</v>
      </c>
      <c r="U102" s="88">
        <v>22298</v>
      </c>
      <c r="V102" s="88">
        <v>22308</v>
      </c>
      <c r="W102" s="88">
        <v>22329</v>
      </c>
      <c r="X102" s="88">
        <v>22405</v>
      </c>
      <c r="Y102" s="88">
        <v>22520</v>
      </c>
      <c r="Z102" s="88">
        <v>22676</v>
      </c>
      <c r="AA102" s="88">
        <v>22886</v>
      </c>
      <c r="AB102" s="88">
        <v>23052</v>
      </c>
      <c r="AC102" s="88">
        <v>23148</v>
      </c>
      <c r="AD102" s="88">
        <v>23178</v>
      </c>
      <c r="AE102" s="88">
        <v>23163</v>
      </c>
      <c r="AF102" s="88">
        <v>23126</v>
      </c>
      <c r="AG102" s="88">
        <v>23120</v>
      </c>
      <c r="AH102" s="88">
        <v>23124</v>
      </c>
      <c r="AI102" s="88">
        <v>23128</v>
      </c>
      <c r="AJ102" s="88">
        <v>23117</v>
      </c>
      <c r="AK102" s="88">
        <v>23095</v>
      </c>
      <c r="AL102" s="88">
        <v>23054</v>
      </c>
      <c r="AM102" s="88">
        <v>23012</v>
      </c>
      <c r="AN102" s="88">
        <v>22962</v>
      </c>
      <c r="AO102" s="88">
        <v>22911</v>
      </c>
      <c r="AP102" s="88">
        <v>22861</v>
      </c>
      <c r="AQ102" s="88">
        <v>22814</v>
      </c>
      <c r="AR102" s="88">
        <v>22772</v>
      </c>
      <c r="AS102" s="88">
        <v>22736</v>
      </c>
      <c r="AT102" s="88">
        <v>22704</v>
      </c>
      <c r="AU102" s="88">
        <v>22679</v>
      </c>
      <c r="AV102" s="88">
        <v>22664</v>
      </c>
      <c r="AW102" s="88">
        <v>22655</v>
      </c>
      <c r="AX102" s="88">
        <v>22650</v>
      </c>
      <c r="AY102" s="88">
        <v>22660</v>
      </c>
      <c r="AZ102" s="88">
        <v>22671</v>
      </c>
      <c r="BA102" s="88">
        <v>22689</v>
      </c>
      <c r="BB102" s="88">
        <v>22715</v>
      </c>
      <c r="BC102" s="88">
        <v>22746</v>
      </c>
      <c r="BD102" s="88">
        <v>22781</v>
      </c>
      <c r="BE102" s="88">
        <v>22816</v>
      </c>
      <c r="BF102" s="88">
        <v>22852</v>
      </c>
      <c r="BG102" s="88">
        <v>22888</v>
      </c>
      <c r="BH102" s="88">
        <v>22925</v>
      </c>
      <c r="BI102" s="88">
        <v>22957</v>
      </c>
      <c r="BJ102" s="88">
        <v>22988</v>
      </c>
      <c r="BK102" s="88">
        <v>23017</v>
      </c>
      <c r="BL102" s="88">
        <v>23039</v>
      </c>
      <c r="BM102" s="88">
        <v>23059</v>
      </c>
      <c r="BN102" s="88">
        <v>23077</v>
      </c>
      <c r="BO102" s="88">
        <v>23085</v>
      </c>
      <c r="BP102" s="88">
        <v>23097</v>
      </c>
      <c r="BQ102" s="88">
        <v>23101</v>
      </c>
      <c r="BR102" s="88">
        <v>23104</v>
      </c>
      <c r="BS102" s="88">
        <v>23102</v>
      </c>
      <c r="BT102" s="88">
        <v>23103</v>
      </c>
      <c r="BU102" s="88">
        <v>23100</v>
      </c>
      <c r="BV102" s="88">
        <v>23095</v>
      </c>
      <c r="BW102" s="88">
        <v>23092</v>
      </c>
      <c r="BX102" s="88">
        <v>23087</v>
      </c>
      <c r="BY102" s="88">
        <v>23083</v>
      </c>
      <c r="BZ102" s="88">
        <v>23082</v>
      </c>
      <c r="CA102" s="88">
        <v>23081</v>
      </c>
      <c r="CB102" s="88">
        <v>23081</v>
      </c>
      <c r="CC102" s="88">
        <v>23082</v>
      </c>
      <c r="CD102" s="88">
        <v>23084</v>
      </c>
      <c r="CE102" s="88">
        <v>23091</v>
      </c>
      <c r="CF102" s="88">
        <v>23097</v>
      </c>
      <c r="CG102" s="88">
        <v>23107</v>
      </c>
    </row>
    <row r="103" spans="1:85" x14ac:dyDescent="0.25">
      <c r="A103" s="8">
        <v>30</v>
      </c>
      <c r="B103" s="13">
        <v>34</v>
      </c>
      <c r="C103" s="88">
        <v>26791</v>
      </c>
      <c r="D103" s="88">
        <v>26848</v>
      </c>
      <c r="E103" s="88">
        <v>26846</v>
      </c>
      <c r="F103" s="88">
        <v>26855</v>
      </c>
      <c r="G103" s="88">
        <v>26922</v>
      </c>
      <c r="H103" s="88">
        <v>26962</v>
      </c>
      <c r="I103" s="88">
        <v>26842</v>
      </c>
      <c r="J103" s="88">
        <v>26636</v>
      </c>
      <c r="K103" s="88">
        <v>26394</v>
      </c>
      <c r="L103" s="88">
        <v>26106</v>
      </c>
      <c r="M103" s="88">
        <v>25774</v>
      </c>
      <c r="N103" s="88">
        <v>25452</v>
      </c>
      <c r="O103" s="88">
        <v>25124</v>
      </c>
      <c r="P103" s="88">
        <v>24772</v>
      </c>
      <c r="Q103" s="88">
        <v>24444</v>
      </c>
      <c r="R103" s="88">
        <v>24157</v>
      </c>
      <c r="S103" s="88">
        <v>23967</v>
      </c>
      <c r="T103" s="88">
        <v>23914</v>
      </c>
      <c r="U103" s="88">
        <v>23881</v>
      </c>
      <c r="V103" s="88">
        <v>23814</v>
      </c>
      <c r="W103" s="88">
        <v>23783</v>
      </c>
      <c r="X103" s="88">
        <v>23750</v>
      </c>
      <c r="Y103" s="88">
        <v>23713</v>
      </c>
      <c r="Z103" s="88">
        <v>23706</v>
      </c>
      <c r="AA103" s="88">
        <v>23721</v>
      </c>
      <c r="AB103" s="88">
        <v>23742</v>
      </c>
      <c r="AC103" s="88">
        <v>23810</v>
      </c>
      <c r="AD103" s="88">
        <v>23906</v>
      </c>
      <c r="AE103" s="88">
        <v>24039</v>
      </c>
      <c r="AF103" s="88">
        <v>24212</v>
      </c>
      <c r="AG103" s="88">
        <v>24353</v>
      </c>
      <c r="AH103" s="88">
        <v>24430</v>
      </c>
      <c r="AI103" s="88">
        <v>24457</v>
      </c>
      <c r="AJ103" s="88">
        <v>24447</v>
      </c>
      <c r="AK103" s="88">
        <v>24412</v>
      </c>
      <c r="AL103" s="88">
        <v>24407</v>
      </c>
      <c r="AM103" s="88">
        <v>24417</v>
      </c>
      <c r="AN103" s="88">
        <v>24422</v>
      </c>
      <c r="AO103" s="88">
        <v>24416</v>
      </c>
      <c r="AP103" s="88">
        <v>24397</v>
      </c>
      <c r="AQ103" s="88">
        <v>24365</v>
      </c>
      <c r="AR103" s="88">
        <v>24331</v>
      </c>
      <c r="AS103" s="88">
        <v>24289</v>
      </c>
      <c r="AT103" s="88">
        <v>24246</v>
      </c>
      <c r="AU103" s="88">
        <v>24205</v>
      </c>
      <c r="AV103" s="88">
        <v>24166</v>
      </c>
      <c r="AW103" s="88">
        <v>24131</v>
      </c>
      <c r="AX103" s="88">
        <v>24102</v>
      </c>
      <c r="AY103" s="88">
        <v>24073</v>
      </c>
      <c r="AZ103" s="88">
        <v>24055</v>
      </c>
      <c r="BA103" s="88">
        <v>24041</v>
      </c>
      <c r="BB103" s="88">
        <v>24036</v>
      </c>
      <c r="BC103" s="88">
        <v>24035</v>
      </c>
      <c r="BD103" s="88">
        <v>24040</v>
      </c>
      <c r="BE103" s="88">
        <v>24050</v>
      </c>
      <c r="BF103" s="88">
        <v>24068</v>
      </c>
      <c r="BG103" s="88">
        <v>24091</v>
      </c>
      <c r="BH103" s="88">
        <v>24118</v>
      </c>
      <c r="BI103" s="88">
        <v>24146</v>
      </c>
      <c r="BJ103" s="88">
        <v>24178</v>
      </c>
      <c r="BK103" s="88">
        <v>24210</v>
      </c>
      <c r="BL103" s="88">
        <v>24243</v>
      </c>
      <c r="BM103" s="88">
        <v>24271</v>
      </c>
      <c r="BN103" s="88">
        <v>24302</v>
      </c>
      <c r="BO103" s="88">
        <v>24324</v>
      </c>
      <c r="BP103" s="88">
        <v>24353</v>
      </c>
      <c r="BQ103" s="88">
        <v>24372</v>
      </c>
      <c r="BR103" s="88">
        <v>24386</v>
      </c>
      <c r="BS103" s="88">
        <v>24404</v>
      </c>
      <c r="BT103" s="88">
        <v>24411</v>
      </c>
      <c r="BU103" s="88">
        <v>24420</v>
      </c>
      <c r="BV103" s="88">
        <v>24427</v>
      </c>
      <c r="BW103" s="88">
        <v>24428</v>
      </c>
      <c r="BX103" s="88">
        <v>24428</v>
      </c>
      <c r="BY103" s="88">
        <v>24427</v>
      </c>
      <c r="BZ103" s="88">
        <v>24427</v>
      </c>
      <c r="CA103" s="88">
        <v>24422</v>
      </c>
      <c r="CB103" s="88">
        <v>24421</v>
      </c>
      <c r="CC103" s="88">
        <v>24416</v>
      </c>
      <c r="CD103" s="88">
        <v>24414</v>
      </c>
      <c r="CE103" s="88">
        <v>24412</v>
      </c>
      <c r="CF103" s="88">
        <v>24411</v>
      </c>
      <c r="CG103" s="88">
        <v>24410</v>
      </c>
    </row>
    <row r="104" spans="1:85" x14ac:dyDescent="0.25">
      <c r="A104" s="8">
        <v>35</v>
      </c>
      <c r="B104" s="13">
        <v>39</v>
      </c>
      <c r="C104" s="88">
        <v>26988</v>
      </c>
      <c r="D104" s="88">
        <v>27408</v>
      </c>
      <c r="E104" s="88">
        <v>27548</v>
      </c>
      <c r="F104" s="88">
        <v>27537</v>
      </c>
      <c r="G104" s="88">
        <v>27426</v>
      </c>
      <c r="H104" s="88">
        <v>27328</v>
      </c>
      <c r="I104" s="88">
        <v>27337</v>
      </c>
      <c r="J104" s="88">
        <v>27325</v>
      </c>
      <c r="K104" s="88">
        <v>27330</v>
      </c>
      <c r="L104" s="88">
        <v>27375</v>
      </c>
      <c r="M104" s="88">
        <v>27397</v>
      </c>
      <c r="N104" s="88">
        <v>27283</v>
      </c>
      <c r="O104" s="88">
        <v>27094</v>
      </c>
      <c r="P104" s="88">
        <v>26877</v>
      </c>
      <c r="Q104" s="88">
        <v>26621</v>
      </c>
      <c r="R104" s="88">
        <v>26319</v>
      </c>
      <c r="S104" s="88">
        <v>26034</v>
      </c>
      <c r="T104" s="88">
        <v>25745</v>
      </c>
      <c r="U104" s="88">
        <v>25431</v>
      </c>
      <c r="V104" s="88">
        <v>25143</v>
      </c>
      <c r="W104" s="88">
        <v>24894</v>
      </c>
      <c r="X104" s="88">
        <v>24730</v>
      </c>
      <c r="Y104" s="88">
        <v>24682</v>
      </c>
      <c r="Z104" s="88">
        <v>24654</v>
      </c>
      <c r="AA104" s="88">
        <v>24601</v>
      </c>
      <c r="AB104" s="88">
        <v>24573</v>
      </c>
      <c r="AC104" s="88">
        <v>24546</v>
      </c>
      <c r="AD104" s="88">
        <v>24512</v>
      </c>
      <c r="AE104" s="88">
        <v>24510</v>
      </c>
      <c r="AF104" s="88">
        <v>24526</v>
      </c>
      <c r="AG104" s="88">
        <v>24544</v>
      </c>
      <c r="AH104" s="88">
        <v>24610</v>
      </c>
      <c r="AI104" s="88">
        <v>24696</v>
      </c>
      <c r="AJ104" s="88">
        <v>24809</v>
      </c>
      <c r="AK104" s="88">
        <v>24963</v>
      </c>
      <c r="AL104" s="88">
        <v>25087</v>
      </c>
      <c r="AM104" s="88">
        <v>25156</v>
      </c>
      <c r="AN104" s="88">
        <v>25183</v>
      </c>
      <c r="AO104" s="88">
        <v>25173</v>
      </c>
      <c r="AP104" s="88">
        <v>25145</v>
      </c>
      <c r="AQ104" s="88">
        <v>25141</v>
      </c>
      <c r="AR104" s="88">
        <v>25148</v>
      </c>
      <c r="AS104" s="88">
        <v>25156</v>
      </c>
      <c r="AT104" s="88">
        <v>25155</v>
      </c>
      <c r="AU104" s="88">
        <v>25138</v>
      </c>
      <c r="AV104" s="88">
        <v>25109</v>
      </c>
      <c r="AW104" s="88">
        <v>25079</v>
      </c>
      <c r="AX104" s="88">
        <v>25044</v>
      </c>
      <c r="AY104" s="88">
        <v>25007</v>
      </c>
      <c r="AZ104" s="88">
        <v>24969</v>
      </c>
      <c r="BA104" s="88">
        <v>24939</v>
      </c>
      <c r="BB104" s="88">
        <v>24907</v>
      </c>
      <c r="BC104" s="88">
        <v>24877</v>
      </c>
      <c r="BD104" s="88">
        <v>24856</v>
      </c>
      <c r="BE104" s="88">
        <v>24841</v>
      </c>
      <c r="BF104" s="88">
        <v>24829</v>
      </c>
      <c r="BG104" s="88">
        <v>24824</v>
      </c>
      <c r="BH104" s="88">
        <v>24822</v>
      </c>
      <c r="BI104" s="88">
        <v>24831</v>
      </c>
      <c r="BJ104" s="88">
        <v>24839</v>
      </c>
      <c r="BK104" s="88">
        <v>24858</v>
      </c>
      <c r="BL104" s="88">
        <v>24875</v>
      </c>
      <c r="BM104" s="88">
        <v>24903</v>
      </c>
      <c r="BN104" s="88">
        <v>24924</v>
      </c>
      <c r="BO104" s="88">
        <v>24957</v>
      </c>
      <c r="BP104" s="88">
        <v>24983</v>
      </c>
      <c r="BQ104" s="88">
        <v>25014</v>
      </c>
      <c r="BR104" s="88">
        <v>25043</v>
      </c>
      <c r="BS104" s="88">
        <v>25064</v>
      </c>
      <c r="BT104" s="88">
        <v>25089</v>
      </c>
      <c r="BU104" s="88">
        <v>25113</v>
      </c>
      <c r="BV104" s="88">
        <v>25132</v>
      </c>
      <c r="BW104" s="88">
        <v>25142</v>
      </c>
      <c r="BX104" s="88">
        <v>25158</v>
      </c>
      <c r="BY104" s="88">
        <v>25169</v>
      </c>
      <c r="BZ104" s="88">
        <v>25174</v>
      </c>
      <c r="CA104" s="88">
        <v>25177</v>
      </c>
      <c r="CB104" s="88">
        <v>25181</v>
      </c>
      <c r="CC104" s="88">
        <v>25184</v>
      </c>
      <c r="CD104" s="88">
        <v>25182</v>
      </c>
      <c r="CE104" s="88">
        <v>25179</v>
      </c>
      <c r="CF104" s="88">
        <v>25179</v>
      </c>
      <c r="CG104" s="88">
        <v>25173</v>
      </c>
    </row>
    <row r="105" spans="1:85" x14ac:dyDescent="0.25">
      <c r="A105" s="8">
        <v>40</v>
      </c>
      <c r="B105" s="13">
        <v>44</v>
      </c>
      <c r="C105" s="88">
        <v>26001</v>
      </c>
      <c r="D105" s="88">
        <v>25852</v>
      </c>
      <c r="E105" s="88">
        <v>26019</v>
      </c>
      <c r="F105" s="88">
        <v>26460</v>
      </c>
      <c r="G105" s="88">
        <v>26984</v>
      </c>
      <c r="H105" s="88">
        <v>27433</v>
      </c>
      <c r="I105" s="88">
        <v>27793</v>
      </c>
      <c r="J105" s="88">
        <v>27917</v>
      </c>
      <c r="K105" s="88">
        <v>27889</v>
      </c>
      <c r="L105" s="88">
        <v>27774</v>
      </c>
      <c r="M105" s="88">
        <v>27678</v>
      </c>
      <c r="N105" s="88">
        <v>27683</v>
      </c>
      <c r="O105" s="88">
        <v>27675</v>
      </c>
      <c r="P105" s="88">
        <v>27686</v>
      </c>
      <c r="Q105" s="88">
        <v>27730</v>
      </c>
      <c r="R105" s="88">
        <v>27752</v>
      </c>
      <c r="S105" s="88">
        <v>27648</v>
      </c>
      <c r="T105" s="88">
        <v>27477</v>
      </c>
      <c r="U105" s="88">
        <v>27276</v>
      </c>
      <c r="V105" s="88">
        <v>27035</v>
      </c>
      <c r="W105" s="88">
        <v>26762</v>
      </c>
      <c r="X105" s="88">
        <v>26500</v>
      </c>
      <c r="Y105" s="88">
        <v>26236</v>
      </c>
      <c r="Z105" s="88">
        <v>25946</v>
      </c>
      <c r="AA105" s="88">
        <v>25682</v>
      </c>
      <c r="AB105" s="88">
        <v>25459</v>
      </c>
      <c r="AC105" s="88">
        <v>25312</v>
      </c>
      <c r="AD105" s="88">
        <v>25268</v>
      </c>
      <c r="AE105" s="88">
        <v>25245</v>
      </c>
      <c r="AF105" s="88">
        <v>25198</v>
      </c>
      <c r="AG105" s="88">
        <v>25173</v>
      </c>
      <c r="AH105" s="88">
        <v>25152</v>
      </c>
      <c r="AI105" s="88">
        <v>25120</v>
      </c>
      <c r="AJ105" s="88">
        <v>25118</v>
      </c>
      <c r="AK105" s="88">
        <v>25133</v>
      </c>
      <c r="AL105" s="88">
        <v>25155</v>
      </c>
      <c r="AM105" s="88">
        <v>25214</v>
      </c>
      <c r="AN105" s="88">
        <v>25294</v>
      </c>
      <c r="AO105" s="88">
        <v>25400</v>
      </c>
      <c r="AP105" s="88">
        <v>25543</v>
      </c>
      <c r="AQ105" s="88">
        <v>25656</v>
      </c>
      <c r="AR105" s="88">
        <v>25721</v>
      </c>
      <c r="AS105" s="88">
        <v>25746</v>
      </c>
      <c r="AT105" s="88">
        <v>25738</v>
      </c>
      <c r="AU105" s="88">
        <v>25709</v>
      </c>
      <c r="AV105" s="88">
        <v>25710</v>
      </c>
      <c r="AW105" s="88">
        <v>25717</v>
      </c>
      <c r="AX105" s="88">
        <v>25725</v>
      </c>
      <c r="AY105" s="88">
        <v>25723</v>
      </c>
      <c r="AZ105" s="88">
        <v>25709</v>
      </c>
      <c r="BA105" s="88">
        <v>25684</v>
      </c>
      <c r="BB105" s="88">
        <v>25659</v>
      </c>
      <c r="BC105" s="88">
        <v>25628</v>
      </c>
      <c r="BD105" s="88">
        <v>25594</v>
      </c>
      <c r="BE105" s="88">
        <v>25558</v>
      </c>
      <c r="BF105" s="88">
        <v>25528</v>
      </c>
      <c r="BG105" s="88">
        <v>25500</v>
      </c>
      <c r="BH105" s="88">
        <v>25479</v>
      </c>
      <c r="BI105" s="88">
        <v>25456</v>
      </c>
      <c r="BJ105" s="88">
        <v>25443</v>
      </c>
      <c r="BK105" s="88">
        <v>25433</v>
      </c>
      <c r="BL105" s="88">
        <v>25429</v>
      </c>
      <c r="BM105" s="88">
        <v>25428</v>
      </c>
      <c r="BN105" s="88">
        <v>25437</v>
      </c>
      <c r="BO105" s="88">
        <v>25443</v>
      </c>
      <c r="BP105" s="88">
        <v>25460</v>
      </c>
      <c r="BQ105" s="88">
        <v>25477</v>
      </c>
      <c r="BR105" s="88">
        <v>25503</v>
      </c>
      <c r="BS105" s="88">
        <v>25525</v>
      </c>
      <c r="BT105" s="88">
        <v>25551</v>
      </c>
      <c r="BU105" s="88">
        <v>25583</v>
      </c>
      <c r="BV105" s="88">
        <v>25604</v>
      </c>
      <c r="BW105" s="88">
        <v>25629</v>
      </c>
      <c r="BX105" s="88">
        <v>25656</v>
      </c>
      <c r="BY105" s="88">
        <v>25678</v>
      </c>
      <c r="BZ105" s="88">
        <v>25695</v>
      </c>
      <c r="CA105" s="88">
        <v>25714</v>
      </c>
      <c r="CB105" s="88">
        <v>25726</v>
      </c>
      <c r="CC105" s="88">
        <v>25740</v>
      </c>
      <c r="CD105" s="88">
        <v>25747</v>
      </c>
      <c r="CE105" s="88">
        <v>25754</v>
      </c>
      <c r="CF105" s="88">
        <v>25760</v>
      </c>
      <c r="CG105" s="88">
        <v>25761</v>
      </c>
    </row>
    <row r="106" spans="1:85" x14ac:dyDescent="0.25">
      <c r="A106" s="8">
        <v>45</v>
      </c>
      <c r="B106" s="13">
        <v>49</v>
      </c>
      <c r="C106" s="88">
        <v>29511</v>
      </c>
      <c r="D106" s="88">
        <v>28669</v>
      </c>
      <c r="E106" s="88">
        <v>27894</v>
      </c>
      <c r="F106" s="88">
        <v>27295</v>
      </c>
      <c r="G106" s="88">
        <v>26761</v>
      </c>
      <c r="H106" s="88">
        <v>26408</v>
      </c>
      <c r="I106" s="88">
        <v>26243</v>
      </c>
      <c r="J106" s="88">
        <v>26392</v>
      </c>
      <c r="K106" s="88">
        <v>26797</v>
      </c>
      <c r="L106" s="88">
        <v>27277</v>
      </c>
      <c r="M106" s="88">
        <v>27696</v>
      </c>
      <c r="N106" s="88">
        <v>28027</v>
      </c>
      <c r="O106" s="88">
        <v>28147</v>
      </c>
      <c r="P106" s="88">
        <v>28123</v>
      </c>
      <c r="Q106" s="88">
        <v>28015</v>
      </c>
      <c r="R106" s="88">
        <v>27930</v>
      </c>
      <c r="S106" s="88">
        <v>27939</v>
      </c>
      <c r="T106" s="88">
        <v>27937</v>
      </c>
      <c r="U106" s="88">
        <v>27955</v>
      </c>
      <c r="V106" s="88">
        <v>28000</v>
      </c>
      <c r="W106" s="88">
        <v>28022</v>
      </c>
      <c r="X106" s="88">
        <v>27927</v>
      </c>
      <c r="Y106" s="88">
        <v>27767</v>
      </c>
      <c r="Z106" s="88">
        <v>27583</v>
      </c>
      <c r="AA106" s="88">
        <v>27360</v>
      </c>
      <c r="AB106" s="88">
        <v>27108</v>
      </c>
      <c r="AC106" s="88">
        <v>26860</v>
      </c>
      <c r="AD106" s="88">
        <v>26616</v>
      </c>
      <c r="AE106" s="88">
        <v>26352</v>
      </c>
      <c r="AF106" s="88">
        <v>26107</v>
      </c>
      <c r="AG106" s="88">
        <v>25901</v>
      </c>
      <c r="AH106" s="88">
        <v>25766</v>
      </c>
      <c r="AI106" s="88">
        <v>25730</v>
      </c>
      <c r="AJ106" s="88">
        <v>25707</v>
      </c>
      <c r="AK106" s="88">
        <v>25670</v>
      </c>
      <c r="AL106" s="88">
        <v>25646</v>
      </c>
      <c r="AM106" s="88">
        <v>25628</v>
      </c>
      <c r="AN106" s="88">
        <v>25601</v>
      </c>
      <c r="AO106" s="88">
        <v>25602</v>
      </c>
      <c r="AP106" s="88">
        <v>25618</v>
      </c>
      <c r="AQ106" s="88">
        <v>25639</v>
      </c>
      <c r="AR106" s="88">
        <v>25699</v>
      </c>
      <c r="AS106" s="88">
        <v>25768</v>
      </c>
      <c r="AT106" s="88">
        <v>25870</v>
      </c>
      <c r="AU106" s="88">
        <v>26006</v>
      </c>
      <c r="AV106" s="88">
        <v>26111</v>
      </c>
      <c r="AW106" s="88">
        <v>26171</v>
      </c>
      <c r="AX106" s="88">
        <v>26197</v>
      </c>
      <c r="AY106" s="88">
        <v>26190</v>
      </c>
      <c r="AZ106" s="88">
        <v>26166</v>
      </c>
      <c r="BA106" s="88">
        <v>26165</v>
      </c>
      <c r="BB106" s="88">
        <v>26178</v>
      </c>
      <c r="BC106" s="88">
        <v>26184</v>
      </c>
      <c r="BD106" s="88">
        <v>26185</v>
      </c>
      <c r="BE106" s="88">
        <v>26172</v>
      </c>
      <c r="BF106" s="88">
        <v>26152</v>
      </c>
      <c r="BG106" s="88">
        <v>26125</v>
      </c>
      <c r="BH106" s="88">
        <v>26099</v>
      </c>
      <c r="BI106" s="88">
        <v>26068</v>
      </c>
      <c r="BJ106" s="88">
        <v>26039</v>
      </c>
      <c r="BK106" s="88">
        <v>26010</v>
      </c>
      <c r="BL106" s="88">
        <v>25984</v>
      </c>
      <c r="BM106" s="88">
        <v>25964</v>
      </c>
      <c r="BN106" s="88">
        <v>25944</v>
      </c>
      <c r="BO106" s="88">
        <v>25931</v>
      </c>
      <c r="BP106" s="88">
        <v>25923</v>
      </c>
      <c r="BQ106" s="88">
        <v>25920</v>
      </c>
      <c r="BR106" s="88">
        <v>25918</v>
      </c>
      <c r="BS106" s="88">
        <v>25923</v>
      </c>
      <c r="BT106" s="88">
        <v>25936</v>
      </c>
      <c r="BU106" s="88">
        <v>25949</v>
      </c>
      <c r="BV106" s="88">
        <v>25967</v>
      </c>
      <c r="BW106" s="88">
        <v>25987</v>
      </c>
      <c r="BX106" s="88">
        <v>26012</v>
      </c>
      <c r="BY106" s="88">
        <v>26036</v>
      </c>
      <c r="BZ106" s="88">
        <v>26061</v>
      </c>
      <c r="CA106" s="88">
        <v>26084</v>
      </c>
      <c r="CB106" s="88">
        <v>26108</v>
      </c>
      <c r="CC106" s="88">
        <v>26132</v>
      </c>
      <c r="CD106" s="88">
        <v>26153</v>
      </c>
      <c r="CE106" s="88">
        <v>26172</v>
      </c>
      <c r="CF106" s="88">
        <v>26186</v>
      </c>
      <c r="CG106" s="88">
        <v>26202</v>
      </c>
    </row>
    <row r="107" spans="1:85" x14ac:dyDescent="0.25">
      <c r="A107" s="8">
        <v>50</v>
      </c>
      <c r="B107" s="13">
        <v>54</v>
      </c>
      <c r="C107" s="88">
        <v>31580</v>
      </c>
      <c r="D107" s="88">
        <v>31644</v>
      </c>
      <c r="E107" s="88">
        <v>31316</v>
      </c>
      <c r="F107" s="88">
        <v>30707</v>
      </c>
      <c r="G107" s="88">
        <v>30136</v>
      </c>
      <c r="H107" s="88">
        <v>29481</v>
      </c>
      <c r="I107" s="88">
        <v>28627</v>
      </c>
      <c r="J107" s="88">
        <v>27895</v>
      </c>
      <c r="K107" s="88">
        <v>27327</v>
      </c>
      <c r="L107" s="88">
        <v>26818</v>
      </c>
      <c r="M107" s="88">
        <v>26486</v>
      </c>
      <c r="N107" s="88">
        <v>26328</v>
      </c>
      <c r="O107" s="88">
        <v>26468</v>
      </c>
      <c r="P107" s="88">
        <v>26859</v>
      </c>
      <c r="Q107" s="88">
        <v>27316</v>
      </c>
      <c r="R107" s="88">
        <v>27716</v>
      </c>
      <c r="S107" s="88">
        <v>28037</v>
      </c>
      <c r="T107" s="88">
        <v>28154</v>
      </c>
      <c r="U107" s="88">
        <v>28131</v>
      </c>
      <c r="V107" s="88">
        <v>28036</v>
      </c>
      <c r="W107" s="88">
        <v>27960</v>
      </c>
      <c r="X107" s="88">
        <v>27973</v>
      </c>
      <c r="Y107" s="88">
        <v>27977</v>
      </c>
      <c r="Z107" s="88">
        <v>28000</v>
      </c>
      <c r="AA107" s="88">
        <v>28048</v>
      </c>
      <c r="AB107" s="88">
        <v>28069</v>
      </c>
      <c r="AC107" s="88">
        <v>27987</v>
      </c>
      <c r="AD107" s="88">
        <v>27838</v>
      </c>
      <c r="AE107" s="88">
        <v>27668</v>
      </c>
      <c r="AF107" s="88">
        <v>27460</v>
      </c>
      <c r="AG107" s="88">
        <v>27224</v>
      </c>
      <c r="AH107" s="88">
        <v>26993</v>
      </c>
      <c r="AI107" s="88">
        <v>26769</v>
      </c>
      <c r="AJ107" s="88">
        <v>26517</v>
      </c>
      <c r="AK107" s="88">
        <v>26293</v>
      </c>
      <c r="AL107" s="88">
        <v>26101</v>
      </c>
      <c r="AM107" s="88">
        <v>25980</v>
      </c>
      <c r="AN107" s="88">
        <v>25946</v>
      </c>
      <c r="AO107" s="88">
        <v>25930</v>
      </c>
      <c r="AP107" s="88">
        <v>25894</v>
      </c>
      <c r="AQ107" s="88">
        <v>25877</v>
      </c>
      <c r="AR107" s="88">
        <v>25860</v>
      </c>
      <c r="AS107" s="88">
        <v>25835</v>
      </c>
      <c r="AT107" s="88">
        <v>25842</v>
      </c>
      <c r="AU107" s="88">
        <v>25859</v>
      </c>
      <c r="AV107" s="88">
        <v>25881</v>
      </c>
      <c r="AW107" s="88">
        <v>25937</v>
      </c>
      <c r="AX107" s="88">
        <v>26011</v>
      </c>
      <c r="AY107" s="88">
        <v>26104</v>
      </c>
      <c r="AZ107" s="88">
        <v>26234</v>
      </c>
      <c r="BA107" s="88">
        <v>26336</v>
      </c>
      <c r="BB107" s="88">
        <v>26398</v>
      </c>
      <c r="BC107" s="88">
        <v>26420</v>
      </c>
      <c r="BD107" s="88">
        <v>26420</v>
      </c>
      <c r="BE107" s="88">
        <v>26393</v>
      </c>
      <c r="BF107" s="88">
        <v>26397</v>
      </c>
      <c r="BG107" s="88">
        <v>26407</v>
      </c>
      <c r="BH107" s="88">
        <v>26418</v>
      </c>
      <c r="BI107" s="88">
        <v>26418</v>
      </c>
      <c r="BJ107" s="88">
        <v>26408</v>
      </c>
      <c r="BK107" s="88">
        <v>26393</v>
      </c>
      <c r="BL107" s="88">
        <v>26370</v>
      </c>
      <c r="BM107" s="88">
        <v>26344</v>
      </c>
      <c r="BN107" s="88">
        <v>26317</v>
      </c>
      <c r="BO107" s="88">
        <v>26289</v>
      </c>
      <c r="BP107" s="88">
        <v>26265</v>
      </c>
      <c r="BQ107" s="88">
        <v>26239</v>
      </c>
      <c r="BR107" s="88">
        <v>26219</v>
      </c>
      <c r="BS107" s="88">
        <v>26201</v>
      </c>
      <c r="BT107" s="88">
        <v>26193</v>
      </c>
      <c r="BU107" s="88">
        <v>26183</v>
      </c>
      <c r="BV107" s="88">
        <v>26178</v>
      </c>
      <c r="BW107" s="88">
        <v>26179</v>
      </c>
      <c r="BX107" s="88">
        <v>26184</v>
      </c>
      <c r="BY107" s="88">
        <v>26194</v>
      </c>
      <c r="BZ107" s="88">
        <v>26206</v>
      </c>
      <c r="CA107" s="88">
        <v>26223</v>
      </c>
      <c r="CB107" s="88">
        <v>26245</v>
      </c>
      <c r="CC107" s="88">
        <v>26265</v>
      </c>
      <c r="CD107" s="88">
        <v>26289</v>
      </c>
      <c r="CE107" s="88">
        <v>26314</v>
      </c>
      <c r="CF107" s="88">
        <v>26335</v>
      </c>
      <c r="CG107" s="88">
        <v>26356</v>
      </c>
    </row>
    <row r="108" spans="1:85" x14ac:dyDescent="0.25">
      <c r="A108" s="8">
        <v>55</v>
      </c>
      <c r="B108" s="13">
        <v>59</v>
      </c>
      <c r="C108" s="88">
        <v>28081</v>
      </c>
      <c r="D108" s="88">
        <v>28923</v>
      </c>
      <c r="E108" s="88">
        <v>29767</v>
      </c>
      <c r="F108" s="88">
        <v>30379</v>
      </c>
      <c r="G108" s="88">
        <v>30721</v>
      </c>
      <c r="H108" s="88">
        <v>30852</v>
      </c>
      <c r="I108" s="88">
        <v>30859</v>
      </c>
      <c r="J108" s="88">
        <v>30553</v>
      </c>
      <c r="K108" s="88">
        <v>29989</v>
      </c>
      <c r="L108" s="88">
        <v>29453</v>
      </c>
      <c r="M108" s="88">
        <v>28843</v>
      </c>
      <c r="N108" s="88">
        <v>28041</v>
      </c>
      <c r="O108" s="88">
        <v>27363</v>
      </c>
      <c r="P108" s="88">
        <v>26830</v>
      </c>
      <c r="Q108" s="88">
        <v>26364</v>
      </c>
      <c r="R108" s="88">
        <v>26057</v>
      </c>
      <c r="S108" s="88">
        <v>25918</v>
      </c>
      <c r="T108" s="88">
        <v>26057</v>
      </c>
      <c r="U108" s="88">
        <v>26431</v>
      </c>
      <c r="V108" s="88">
        <v>26872</v>
      </c>
      <c r="W108" s="88">
        <v>27258</v>
      </c>
      <c r="X108" s="88">
        <v>27565</v>
      </c>
      <c r="Y108" s="88">
        <v>27680</v>
      </c>
      <c r="Z108" s="88">
        <v>27669</v>
      </c>
      <c r="AA108" s="88">
        <v>27579</v>
      </c>
      <c r="AB108" s="88">
        <v>27516</v>
      </c>
      <c r="AC108" s="88">
        <v>27536</v>
      </c>
      <c r="AD108" s="88">
        <v>27546</v>
      </c>
      <c r="AE108" s="88">
        <v>27575</v>
      </c>
      <c r="AF108" s="88">
        <v>27626</v>
      </c>
      <c r="AG108" s="88">
        <v>27655</v>
      </c>
      <c r="AH108" s="88">
        <v>27577</v>
      </c>
      <c r="AI108" s="88">
        <v>27439</v>
      </c>
      <c r="AJ108" s="88">
        <v>27285</v>
      </c>
      <c r="AK108" s="88">
        <v>27094</v>
      </c>
      <c r="AL108" s="88">
        <v>26874</v>
      </c>
      <c r="AM108" s="88">
        <v>26663</v>
      </c>
      <c r="AN108" s="88">
        <v>26451</v>
      </c>
      <c r="AO108" s="88">
        <v>26220</v>
      </c>
      <c r="AP108" s="88">
        <v>26012</v>
      </c>
      <c r="AQ108" s="88">
        <v>25837</v>
      </c>
      <c r="AR108" s="88">
        <v>25725</v>
      </c>
      <c r="AS108" s="88">
        <v>25701</v>
      </c>
      <c r="AT108" s="88">
        <v>25686</v>
      </c>
      <c r="AU108" s="88">
        <v>25661</v>
      </c>
      <c r="AV108" s="88">
        <v>25647</v>
      </c>
      <c r="AW108" s="88">
        <v>25633</v>
      </c>
      <c r="AX108" s="88">
        <v>25615</v>
      </c>
      <c r="AY108" s="88">
        <v>25623</v>
      </c>
      <c r="AZ108" s="88">
        <v>25640</v>
      </c>
      <c r="BA108" s="88">
        <v>25669</v>
      </c>
      <c r="BB108" s="88">
        <v>25724</v>
      </c>
      <c r="BC108" s="88">
        <v>25795</v>
      </c>
      <c r="BD108" s="88">
        <v>25891</v>
      </c>
      <c r="BE108" s="88">
        <v>26010</v>
      </c>
      <c r="BF108" s="88">
        <v>26115</v>
      </c>
      <c r="BG108" s="88">
        <v>26172</v>
      </c>
      <c r="BH108" s="88">
        <v>26199</v>
      </c>
      <c r="BI108" s="88">
        <v>26198</v>
      </c>
      <c r="BJ108" s="88">
        <v>26183</v>
      </c>
      <c r="BK108" s="88">
        <v>26184</v>
      </c>
      <c r="BL108" s="88">
        <v>26197</v>
      </c>
      <c r="BM108" s="88">
        <v>26209</v>
      </c>
      <c r="BN108" s="88">
        <v>26214</v>
      </c>
      <c r="BO108" s="88">
        <v>26205</v>
      </c>
      <c r="BP108" s="88">
        <v>26190</v>
      </c>
      <c r="BQ108" s="88">
        <v>26168</v>
      </c>
      <c r="BR108" s="88">
        <v>26145</v>
      </c>
      <c r="BS108" s="88">
        <v>26120</v>
      </c>
      <c r="BT108" s="88">
        <v>26094</v>
      </c>
      <c r="BU108" s="88">
        <v>26066</v>
      </c>
      <c r="BV108" s="88">
        <v>26047</v>
      </c>
      <c r="BW108" s="88">
        <v>26028</v>
      </c>
      <c r="BX108" s="88">
        <v>26012</v>
      </c>
      <c r="BY108" s="88">
        <v>26001</v>
      </c>
      <c r="BZ108" s="88">
        <v>25990</v>
      </c>
      <c r="CA108" s="88">
        <v>25989</v>
      </c>
      <c r="CB108" s="88">
        <v>25989</v>
      </c>
      <c r="CC108" s="88">
        <v>25994</v>
      </c>
      <c r="CD108" s="88">
        <v>26004</v>
      </c>
      <c r="CE108" s="88">
        <v>26017</v>
      </c>
      <c r="CF108" s="88">
        <v>26031</v>
      </c>
      <c r="CG108" s="88">
        <v>26051</v>
      </c>
    </row>
    <row r="109" spans="1:85" x14ac:dyDescent="0.25">
      <c r="A109" s="8">
        <v>60</v>
      </c>
      <c r="B109" s="13">
        <v>64</v>
      </c>
      <c r="C109" s="88">
        <v>22043</v>
      </c>
      <c r="D109" s="88">
        <v>23011</v>
      </c>
      <c r="E109" s="88">
        <v>23899</v>
      </c>
      <c r="F109" s="88">
        <v>24827</v>
      </c>
      <c r="G109" s="88">
        <v>25755</v>
      </c>
      <c r="H109" s="88">
        <v>26615</v>
      </c>
      <c r="I109" s="88">
        <v>27432</v>
      </c>
      <c r="J109" s="88">
        <v>28210</v>
      </c>
      <c r="K109" s="88">
        <v>28782</v>
      </c>
      <c r="L109" s="88">
        <v>29100</v>
      </c>
      <c r="M109" s="88">
        <v>29230</v>
      </c>
      <c r="N109" s="88">
        <v>29247</v>
      </c>
      <c r="O109" s="88">
        <v>28982</v>
      </c>
      <c r="P109" s="88">
        <v>28472</v>
      </c>
      <c r="Q109" s="88">
        <v>27993</v>
      </c>
      <c r="R109" s="88">
        <v>27437</v>
      </c>
      <c r="S109" s="88">
        <v>26709</v>
      </c>
      <c r="T109" s="88">
        <v>26089</v>
      </c>
      <c r="U109" s="88">
        <v>25604</v>
      </c>
      <c r="V109" s="88">
        <v>25181</v>
      </c>
      <c r="W109" s="88">
        <v>24910</v>
      </c>
      <c r="X109" s="88">
        <v>24790</v>
      </c>
      <c r="Y109" s="88">
        <v>24927</v>
      </c>
      <c r="Z109" s="88">
        <v>25291</v>
      </c>
      <c r="AA109" s="88">
        <v>25709</v>
      </c>
      <c r="AB109" s="88">
        <v>26079</v>
      </c>
      <c r="AC109" s="88">
        <v>26374</v>
      </c>
      <c r="AD109" s="88">
        <v>26489</v>
      </c>
      <c r="AE109" s="88">
        <v>26487</v>
      </c>
      <c r="AF109" s="88">
        <v>26410</v>
      </c>
      <c r="AG109" s="88">
        <v>26361</v>
      </c>
      <c r="AH109" s="88">
        <v>26389</v>
      </c>
      <c r="AI109" s="88">
        <v>26404</v>
      </c>
      <c r="AJ109" s="88">
        <v>26444</v>
      </c>
      <c r="AK109" s="88">
        <v>26500</v>
      </c>
      <c r="AL109" s="88">
        <v>26534</v>
      </c>
      <c r="AM109" s="88">
        <v>26467</v>
      </c>
      <c r="AN109" s="88">
        <v>26345</v>
      </c>
      <c r="AO109" s="88">
        <v>26209</v>
      </c>
      <c r="AP109" s="88">
        <v>26038</v>
      </c>
      <c r="AQ109" s="88">
        <v>25838</v>
      </c>
      <c r="AR109" s="88">
        <v>25646</v>
      </c>
      <c r="AS109" s="88">
        <v>25453</v>
      </c>
      <c r="AT109" s="88">
        <v>25246</v>
      </c>
      <c r="AU109" s="88">
        <v>25058</v>
      </c>
      <c r="AV109" s="88">
        <v>24902</v>
      </c>
      <c r="AW109" s="88">
        <v>24801</v>
      </c>
      <c r="AX109" s="88">
        <v>24786</v>
      </c>
      <c r="AY109" s="88">
        <v>24780</v>
      </c>
      <c r="AZ109" s="88">
        <v>24758</v>
      </c>
      <c r="BA109" s="88">
        <v>24752</v>
      </c>
      <c r="BB109" s="88">
        <v>24746</v>
      </c>
      <c r="BC109" s="88">
        <v>24731</v>
      </c>
      <c r="BD109" s="88">
        <v>24744</v>
      </c>
      <c r="BE109" s="88">
        <v>24768</v>
      </c>
      <c r="BF109" s="88">
        <v>24797</v>
      </c>
      <c r="BG109" s="88">
        <v>24854</v>
      </c>
      <c r="BH109" s="88">
        <v>24925</v>
      </c>
      <c r="BI109" s="88">
        <v>25019</v>
      </c>
      <c r="BJ109" s="88">
        <v>25139</v>
      </c>
      <c r="BK109" s="88">
        <v>25237</v>
      </c>
      <c r="BL109" s="88">
        <v>25297</v>
      </c>
      <c r="BM109" s="88">
        <v>25327</v>
      </c>
      <c r="BN109" s="88">
        <v>25327</v>
      </c>
      <c r="BO109" s="88">
        <v>25316</v>
      </c>
      <c r="BP109" s="88">
        <v>25317</v>
      </c>
      <c r="BQ109" s="88">
        <v>25334</v>
      </c>
      <c r="BR109" s="88">
        <v>25346</v>
      </c>
      <c r="BS109" s="88">
        <v>25349</v>
      </c>
      <c r="BT109" s="88">
        <v>25342</v>
      </c>
      <c r="BU109" s="88">
        <v>25327</v>
      </c>
      <c r="BV109" s="88">
        <v>25308</v>
      </c>
      <c r="BW109" s="88">
        <v>25285</v>
      </c>
      <c r="BX109" s="88">
        <v>25264</v>
      </c>
      <c r="BY109" s="88">
        <v>25235</v>
      </c>
      <c r="BZ109" s="88">
        <v>25213</v>
      </c>
      <c r="CA109" s="88">
        <v>25193</v>
      </c>
      <c r="CB109" s="88">
        <v>25175</v>
      </c>
      <c r="CC109" s="88">
        <v>25161</v>
      </c>
      <c r="CD109" s="88">
        <v>25148</v>
      </c>
      <c r="CE109" s="88">
        <v>25141</v>
      </c>
      <c r="CF109" s="88">
        <v>25140</v>
      </c>
      <c r="CG109" s="88">
        <v>25138</v>
      </c>
    </row>
    <row r="111" spans="1:85" x14ac:dyDescent="0.25">
      <c r="A111" s="8">
        <f>A99+1</f>
        <v>10</v>
      </c>
      <c r="B111" s="91" t="s">
        <v>46</v>
      </c>
      <c r="C111" s="14"/>
      <c r="D111" s="14"/>
      <c r="E111" s="14"/>
      <c r="F111" s="14"/>
      <c r="G111" s="14"/>
      <c r="H111" s="14"/>
      <c r="I111" s="14"/>
      <c r="J111" s="14"/>
      <c r="K111" s="14"/>
      <c r="L111" s="14"/>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row>
    <row r="112" spans="1:85" x14ac:dyDescent="0.25">
      <c r="A112" s="8">
        <v>15</v>
      </c>
      <c r="B112" s="13">
        <v>19</v>
      </c>
      <c r="C112" s="88">
        <v>89834</v>
      </c>
      <c r="D112" s="88">
        <v>90796</v>
      </c>
      <c r="E112" s="88">
        <v>92094</v>
      </c>
      <c r="F112" s="88">
        <v>93241</v>
      </c>
      <c r="G112" s="88">
        <v>94128</v>
      </c>
      <c r="H112" s="88">
        <v>94955</v>
      </c>
      <c r="I112" s="88">
        <v>95832</v>
      </c>
      <c r="J112" s="88">
        <v>96567</v>
      </c>
      <c r="K112" s="88">
        <v>97295</v>
      </c>
      <c r="L112" s="88">
        <v>98011</v>
      </c>
      <c r="M112" s="88">
        <v>98680</v>
      </c>
      <c r="N112" s="88">
        <v>99429</v>
      </c>
      <c r="O112" s="88">
        <v>100310</v>
      </c>
      <c r="P112" s="88">
        <v>101420</v>
      </c>
      <c r="Q112" s="88">
        <v>102665</v>
      </c>
      <c r="R112" s="88">
        <v>103248</v>
      </c>
      <c r="S112" s="88">
        <v>103377</v>
      </c>
      <c r="T112" s="88">
        <v>103383</v>
      </c>
      <c r="U112" s="88">
        <v>103085</v>
      </c>
      <c r="V112" s="88">
        <v>102731</v>
      </c>
      <c r="W112" s="88">
        <v>103000</v>
      </c>
      <c r="X112" s="88">
        <v>103628</v>
      </c>
      <c r="Y112" s="88">
        <v>104195</v>
      </c>
      <c r="Z112" s="88">
        <v>104665</v>
      </c>
      <c r="AA112" s="88">
        <v>104988</v>
      </c>
      <c r="AB112" s="88">
        <v>105229</v>
      </c>
      <c r="AC112" s="88">
        <v>105394</v>
      </c>
      <c r="AD112" s="88">
        <v>105514</v>
      </c>
      <c r="AE112" s="88">
        <v>105589</v>
      </c>
      <c r="AF112" s="88">
        <v>105646</v>
      </c>
      <c r="AG112" s="88">
        <v>105694</v>
      </c>
      <c r="AH112" s="88">
        <v>105742</v>
      </c>
      <c r="AI112" s="88">
        <v>105803</v>
      </c>
      <c r="AJ112" s="88">
        <v>105883</v>
      </c>
      <c r="AK112" s="88">
        <v>105985</v>
      </c>
      <c r="AL112" s="88">
        <v>106115</v>
      </c>
      <c r="AM112" s="88">
        <v>106270</v>
      </c>
      <c r="AN112" s="88">
        <v>106453</v>
      </c>
      <c r="AO112" s="88">
        <v>106650</v>
      </c>
      <c r="AP112" s="88">
        <v>106873</v>
      </c>
      <c r="AQ112" s="88">
        <v>107110</v>
      </c>
      <c r="AR112" s="88">
        <v>107365</v>
      </c>
      <c r="AS112" s="88">
        <v>107631</v>
      </c>
      <c r="AT112" s="88">
        <v>107903</v>
      </c>
      <c r="AU112" s="88">
        <v>108168</v>
      </c>
      <c r="AV112" s="88">
        <v>108434</v>
      </c>
      <c r="AW112" s="88">
        <v>108693</v>
      </c>
      <c r="AX112" s="88">
        <v>108940</v>
      </c>
      <c r="AY112" s="88">
        <v>109176</v>
      </c>
      <c r="AZ112" s="88">
        <v>109398</v>
      </c>
      <c r="BA112" s="88">
        <v>109603</v>
      </c>
      <c r="BB112" s="88">
        <v>109792</v>
      </c>
      <c r="BC112" s="88">
        <v>109965</v>
      </c>
      <c r="BD112" s="88">
        <v>110122</v>
      </c>
      <c r="BE112" s="88">
        <v>110258</v>
      </c>
      <c r="BF112" s="88">
        <v>110387</v>
      </c>
      <c r="BG112" s="88">
        <v>110493</v>
      </c>
      <c r="BH112" s="88">
        <v>110593</v>
      </c>
      <c r="BI112" s="88">
        <v>110678</v>
      </c>
      <c r="BJ112" s="88">
        <v>110757</v>
      </c>
      <c r="BK112" s="88">
        <v>110823</v>
      </c>
      <c r="BL112" s="88">
        <v>110886</v>
      </c>
      <c r="BM112" s="88">
        <v>110942</v>
      </c>
      <c r="BN112" s="88">
        <v>110999</v>
      </c>
      <c r="BO112" s="88">
        <v>111054</v>
      </c>
      <c r="BP112" s="88">
        <v>111107</v>
      </c>
      <c r="BQ112" s="88">
        <v>111164</v>
      </c>
      <c r="BR112" s="88">
        <v>111231</v>
      </c>
      <c r="BS112" s="88">
        <v>111296</v>
      </c>
      <c r="BT112" s="88">
        <v>111372</v>
      </c>
      <c r="BU112" s="88">
        <v>111453</v>
      </c>
      <c r="BV112" s="88">
        <v>111540</v>
      </c>
      <c r="BW112" s="88">
        <v>111632</v>
      </c>
      <c r="BX112" s="88">
        <v>111733</v>
      </c>
      <c r="BY112" s="88">
        <v>111837</v>
      </c>
      <c r="BZ112" s="88">
        <v>111942</v>
      </c>
      <c r="CA112" s="88">
        <v>112050</v>
      </c>
      <c r="CB112" s="88">
        <v>112157</v>
      </c>
      <c r="CC112" s="88">
        <v>112265</v>
      </c>
      <c r="CD112" s="88">
        <v>112362</v>
      </c>
      <c r="CE112" s="88">
        <v>112459</v>
      </c>
      <c r="CF112" s="88">
        <v>112547</v>
      </c>
      <c r="CG112" s="88">
        <v>112622</v>
      </c>
    </row>
    <row r="113" spans="1:85" x14ac:dyDescent="0.25">
      <c r="A113" s="8">
        <v>20</v>
      </c>
      <c r="B113" s="13">
        <v>24</v>
      </c>
      <c r="C113" s="88">
        <v>132084</v>
      </c>
      <c r="D113" s="88">
        <v>130659</v>
      </c>
      <c r="E113" s="88">
        <v>129893</v>
      </c>
      <c r="F113" s="88">
        <v>129300</v>
      </c>
      <c r="G113" s="88">
        <v>129068</v>
      </c>
      <c r="H113" s="88">
        <v>129358</v>
      </c>
      <c r="I113" s="88">
        <v>129875</v>
      </c>
      <c r="J113" s="88">
        <v>130428</v>
      </c>
      <c r="K113" s="88">
        <v>130960</v>
      </c>
      <c r="L113" s="88">
        <v>131350</v>
      </c>
      <c r="M113" s="88">
        <v>131720</v>
      </c>
      <c r="N113" s="88">
        <v>132147</v>
      </c>
      <c r="O113" s="88">
        <v>132554</v>
      </c>
      <c r="P113" s="88">
        <v>133092</v>
      </c>
      <c r="Q113" s="88">
        <v>133676</v>
      </c>
      <c r="R113" s="88">
        <v>134253</v>
      </c>
      <c r="S113" s="88">
        <v>134916</v>
      </c>
      <c r="T113" s="88">
        <v>135701</v>
      </c>
      <c r="U113" s="88">
        <v>136709</v>
      </c>
      <c r="V113" s="88">
        <v>137849</v>
      </c>
      <c r="W113" s="88">
        <v>138352</v>
      </c>
      <c r="X113" s="88">
        <v>138406</v>
      </c>
      <c r="Y113" s="88">
        <v>138354</v>
      </c>
      <c r="Z113" s="88">
        <v>138096</v>
      </c>
      <c r="AA113" s="88">
        <v>137820</v>
      </c>
      <c r="AB113" s="88">
        <v>138045</v>
      </c>
      <c r="AC113" s="88">
        <v>138555</v>
      </c>
      <c r="AD113" s="88">
        <v>138994</v>
      </c>
      <c r="AE113" s="88">
        <v>139339</v>
      </c>
      <c r="AF113" s="88">
        <v>139548</v>
      </c>
      <c r="AG113" s="88">
        <v>139679</v>
      </c>
      <c r="AH113" s="88">
        <v>139742</v>
      </c>
      <c r="AI113" s="88">
        <v>139761</v>
      </c>
      <c r="AJ113" s="88">
        <v>139748</v>
      </c>
      <c r="AK113" s="88">
        <v>139718</v>
      </c>
      <c r="AL113" s="88">
        <v>139688</v>
      </c>
      <c r="AM113" s="88">
        <v>139668</v>
      </c>
      <c r="AN113" s="88">
        <v>139667</v>
      </c>
      <c r="AO113" s="88">
        <v>139688</v>
      </c>
      <c r="AP113" s="88">
        <v>139738</v>
      </c>
      <c r="AQ113" s="88">
        <v>139825</v>
      </c>
      <c r="AR113" s="88">
        <v>139939</v>
      </c>
      <c r="AS113" s="88">
        <v>140083</v>
      </c>
      <c r="AT113" s="88">
        <v>140258</v>
      </c>
      <c r="AU113" s="88">
        <v>140453</v>
      </c>
      <c r="AV113" s="88">
        <v>140670</v>
      </c>
      <c r="AW113" s="88">
        <v>140906</v>
      </c>
      <c r="AX113" s="88">
        <v>141158</v>
      </c>
      <c r="AY113" s="88">
        <v>141414</v>
      </c>
      <c r="AZ113" s="88">
        <v>141671</v>
      </c>
      <c r="BA113" s="88">
        <v>141926</v>
      </c>
      <c r="BB113" s="88">
        <v>142175</v>
      </c>
      <c r="BC113" s="88">
        <v>142414</v>
      </c>
      <c r="BD113" s="88">
        <v>142639</v>
      </c>
      <c r="BE113" s="88">
        <v>142851</v>
      </c>
      <c r="BF113" s="88">
        <v>143044</v>
      </c>
      <c r="BG113" s="88">
        <v>143222</v>
      </c>
      <c r="BH113" s="88">
        <v>143382</v>
      </c>
      <c r="BI113" s="88">
        <v>143525</v>
      </c>
      <c r="BJ113" s="88">
        <v>143652</v>
      </c>
      <c r="BK113" s="88">
        <v>143761</v>
      </c>
      <c r="BL113" s="88">
        <v>143858</v>
      </c>
      <c r="BM113" s="88">
        <v>143941</v>
      </c>
      <c r="BN113" s="88">
        <v>144011</v>
      </c>
      <c r="BO113" s="88">
        <v>144073</v>
      </c>
      <c r="BP113" s="88">
        <v>144128</v>
      </c>
      <c r="BQ113" s="88">
        <v>144177</v>
      </c>
      <c r="BR113" s="88">
        <v>144216</v>
      </c>
      <c r="BS113" s="88">
        <v>144259</v>
      </c>
      <c r="BT113" s="88">
        <v>144299</v>
      </c>
      <c r="BU113" s="88">
        <v>144345</v>
      </c>
      <c r="BV113" s="88">
        <v>144393</v>
      </c>
      <c r="BW113" s="88">
        <v>144447</v>
      </c>
      <c r="BX113" s="88">
        <v>144509</v>
      </c>
      <c r="BY113" s="88">
        <v>144578</v>
      </c>
      <c r="BZ113" s="88">
        <v>144655</v>
      </c>
      <c r="CA113" s="88">
        <v>144738</v>
      </c>
      <c r="CB113" s="88">
        <v>144827</v>
      </c>
      <c r="CC113" s="88">
        <v>144925</v>
      </c>
      <c r="CD113" s="88">
        <v>145027</v>
      </c>
      <c r="CE113" s="88">
        <v>145133</v>
      </c>
      <c r="CF113" s="88">
        <v>145240</v>
      </c>
      <c r="CG113" s="88">
        <v>145352</v>
      </c>
    </row>
    <row r="114" spans="1:85" x14ac:dyDescent="0.25">
      <c r="A114" s="8">
        <v>25</v>
      </c>
      <c r="B114" s="13">
        <v>29</v>
      </c>
      <c r="C114" s="88">
        <v>160902</v>
      </c>
      <c r="D114" s="88">
        <v>160108</v>
      </c>
      <c r="E114" s="88">
        <v>159215</v>
      </c>
      <c r="F114" s="88">
        <v>158131</v>
      </c>
      <c r="G114" s="88">
        <v>156912</v>
      </c>
      <c r="H114" s="88">
        <v>155489</v>
      </c>
      <c r="I114" s="88">
        <v>154097</v>
      </c>
      <c r="J114" s="88">
        <v>152874</v>
      </c>
      <c r="K114" s="88">
        <v>151696</v>
      </c>
      <c r="L114" s="88">
        <v>150831</v>
      </c>
      <c r="M114" s="88">
        <v>150514</v>
      </c>
      <c r="N114" s="88">
        <v>150529</v>
      </c>
      <c r="O114" s="88">
        <v>150752</v>
      </c>
      <c r="P114" s="88">
        <v>151056</v>
      </c>
      <c r="Q114" s="88">
        <v>151247</v>
      </c>
      <c r="R114" s="88">
        <v>151409</v>
      </c>
      <c r="S114" s="88">
        <v>151619</v>
      </c>
      <c r="T114" s="88">
        <v>151848</v>
      </c>
      <c r="U114" s="88">
        <v>152231</v>
      </c>
      <c r="V114" s="88">
        <v>152677</v>
      </c>
      <c r="W114" s="88">
        <v>153126</v>
      </c>
      <c r="X114" s="88">
        <v>153653</v>
      </c>
      <c r="Y114" s="88">
        <v>154289</v>
      </c>
      <c r="Z114" s="88">
        <v>155086</v>
      </c>
      <c r="AA114" s="88">
        <v>156010</v>
      </c>
      <c r="AB114" s="88">
        <v>156438</v>
      </c>
      <c r="AC114" s="88">
        <v>156493</v>
      </c>
      <c r="AD114" s="88">
        <v>156456</v>
      </c>
      <c r="AE114" s="88">
        <v>156240</v>
      </c>
      <c r="AF114" s="88">
        <v>156001</v>
      </c>
      <c r="AG114" s="88">
        <v>156158</v>
      </c>
      <c r="AH114" s="88">
        <v>156539</v>
      </c>
      <c r="AI114" s="88">
        <v>156865</v>
      </c>
      <c r="AJ114" s="88">
        <v>157104</v>
      </c>
      <c r="AK114" s="88">
        <v>157232</v>
      </c>
      <c r="AL114" s="88">
        <v>157294</v>
      </c>
      <c r="AM114" s="88">
        <v>157302</v>
      </c>
      <c r="AN114" s="88">
        <v>157277</v>
      </c>
      <c r="AO114" s="88">
        <v>157220</v>
      </c>
      <c r="AP114" s="88">
        <v>157156</v>
      </c>
      <c r="AQ114" s="88">
        <v>157094</v>
      </c>
      <c r="AR114" s="88">
        <v>157044</v>
      </c>
      <c r="AS114" s="88">
        <v>157013</v>
      </c>
      <c r="AT114" s="88">
        <v>157003</v>
      </c>
      <c r="AU114" s="88">
        <v>157025</v>
      </c>
      <c r="AV114" s="88">
        <v>157074</v>
      </c>
      <c r="AW114" s="88">
        <v>157157</v>
      </c>
      <c r="AX114" s="88">
        <v>157266</v>
      </c>
      <c r="AY114" s="88">
        <v>157400</v>
      </c>
      <c r="AZ114" s="88">
        <v>157561</v>
      </c>
      <c r="BA114" s="88">
        <v>157738</v>
      </c>
      <c r="BB114" s="88">
        <v>157938</v>
      </c>
      <c r="BC114" s="88">
        <v>158145</v>
      </c>
      <c r="BD114" s="88">
        <v>158364</v>
      </c>
      <c r="BE114" s="88">
        <v>158579</v>
      </c>
      <c r="BF114" s="88">
        <v>158797</v>
      </c>
      <c r="BG114" s="88">
        <v>159010</v>
      </c>
      <c r="BH114" s="88">
        <v>159211</v>
      </c>
      <c r="BI114" s="88">
        <v>159408</v>
      </c>
      <c r="BJ114" s="88">
        <v>159582</v>
      </c>
      <c r="BK114" s="88">
        <v>159747</v>
      </c>
      <c r="BL114" s="88">
        <v>159894</v>
      </c>
      <c r="BM114" s="88">
        <v>160028</v>
      </c>
      <c r="BN114" s="88">
        <v>160145</v>
      </c>
      <c r="BO114" s="88">
        <v>160251</v>
      </c>
      <c r="BP114" s="88">
        <v>160342</v>
      </c>
      <c r="BQ114" s="88">
        <v>160414</v>
      </c>
      <c r="BR114" s="88">
        <v>160486</v>
      </c>
      <c r="BS114" s="88">
        <v>160533</v>
      </c>
      <c r="BT114" s="88">
        <v>160585</v>
      </c>
      <c r="BU114" s="88">
        <v>160626</v>
      </c>
      <c r="BV114" s="88">
        <v>160657</v>
      </c>
      <c r="BW114" s="88">
        <v>160688</v>
      </c>
      <c r="BX114" s="88">
        <v>160719</v>
      </c>
      <c r="BY114" s="88">
        <v>160747</v>
      </c>
      <c r="BZ114" s="88">
        <v>160785</v>
      </c>
      <c r="CA114" s="88">
        <v>160818</v>
      </c>
      <c r="CB114" s="88">
        <v>160861</v>
      </c>
      <c r="CC114" s="88">
        <v>160912</v>
      </c>
      <c r="CD114" s="88">
        <v>160966</v>
      </c>
      <c r="CE114" s="88">
        <v>161031</v>
      </c>
      <c r="CF114" s="88">
        <v>161101</v>
      </c>
      <c r="CG114" s="88">
        <v>161177</v>
      </c>
    </row>
    <row r="115" spans="1:85" x14ac:dyDescent="0.25">
      <c r="A115" s="8">
        <v>30</v>
      </c>
      <c r="B115" s="13">
        <v>34</v>
      </c>
      <c r="C115" s="88">
        <v>156016</v>
      </c>
      <c r="D115" s="88">
        <v>157321</v>
      </c>
      <c r="E115" s="88">
        <v>158708</v>
      </c>
      <c r="F115" s="88">
        <v>160128</v>
      </c>
      <c r="G115" s="88">
        <v>161176</v>
      </c>
      <c r="H115" s="88">
        <v>161379</v>
      </c>
      <c r="I115" s="88">
        <v>160886</v>
      </c>
      <c r="J115" s="88">
        <v>159953</v>
      </c>
      <c r="K115" s="88">
        <v>158802</v>
      </c>
      <c r="L115" s="88">
        <v>157584</v>
      </c>
      <c r="M115" s="88">
        <v>156210</v>
      </c>
      <c r="N115" s="88">
        <v>154855</v>
      </c>
      <c r="O115" s="88">
        <v>153697</v>
      </c>
      <c r="P115" s="88">
        <v>152596</v>
      </c>
      <c r="Q115" s="88">
        <v>151752</v>
      </c>
      <c r="R115" s="88">
        <v>151375</v>
      </c>
      <c r="S115" s="88">
        <v>151314</v>
      </c>
      <c r="T115" s="88">
        <v>151439</v>
      </c>
      <c r="U115" s="88">
        <v>151638</v>
      </c>
      <c r="V115" s="88">
        <v>151746</v>
      </c>
      <c r="W115" s="88">
        <v>151818</v>
      </c>
      <c r="X115" s="88">
        <v>151940</v>
      </c>
      <c r="Y115" s="88">
        <v>152089</v>
      </c>
      <c r="Z115" s="88">
        <v>152383</v>
      </c>
      <c r="AA115" s="88">
        <v>152731</v>
      </c>
      <c r="AB115" s="88">
        <v>153084</v>
      </c>
      <c r="AC115" s="88">
        <v>153504</v>
      </c>
      <c r="AD115" s="88">
        <v>154020</v>
      </c>
      <c r="AE115" s="88">
        <v>154659</v>
      </c>
      <c r="AF115" s="88">
        <v>155406</v>
      </c>
      <c r="AG115" s="88">
        <v>155756</v>
      </c>
      <c r="AH115" s="88">
        <v>155811</v>
      </c>
      <c r="AI115" s="88">
        <v>155784</v>
      </c>
      <c r="AJ115" s="88">
        <v>155614</v>
      </c>
      <c r="AK115" s="88">
        <v>155419</v>
      </c>
      <c r="AL115" s="88">
        <v>155535</v>
      </c>
      <c r="AM115" s="88">
        <v>155833</v>
      </c>
      <c r="AN115" s="88">
        <v>156082</v>
      </c>
      <c r="AO115" s="88">
        <v>156261</v>
      </c>
      <c r="AP115" s="88">
        <v>156347</v>
      </c>
      <c r="AQ115" s="88">
        <v>156381</v>
      </c>
      <c r="AR115" s="88">
        <v>156370</v>
      </c>
      <c r="AS115" s="88">
        <v>156331</v>
      </c>
      <c r="AT115" s="88">
        <v>156272</v>
      </c>
      <c r="AU115" s="88">
        <v>156203</v>
      </c>
      <c r="AV115" s="88">
        <v>156140</v>
      </c>
      <c r="AW115" s="88">
        <v>156087</v>
      </c>
      <c r="AX115" s="88">
        <v>156049</v>
      </c>
      <c r="AY115" s="88">
        <v>156036</v>
      </c>
      <c r="AZ115" s="88">
        <v>156048</v>
      </c>
      <c r="BA115" s="88">
        <v>156081</v>
      </c>
      <c r="BB115" s="88">
        <v>156144</v>
      </c>
      <c r="BC115" s="88">
        <v>156224</v>
      </c>
      <c r="BD115" s="88">
        <v>156338</v>
      </c>
      <c r="BE115" s="88">
        <v>156467</v>
      </c>
      <c r="BF115" s="88">
        <v>156612</v>
      </c>
      <c r="BG115" s="88">
        <v>156775</v>
      </c>
      <c r="BH115" s="88">
        <v>156946</v>
      </c>
      <c r="BI115" s="88">
        <v>157125</v>
      </c>
      <c r="BJ115" s="88">
        <v>157305</v>
      </c>
      <c r="BK115" s="88">
        <v>157483</v>
      </c>
      <c r="BL115" s="88">
        <v>157658</v>
      </c>
      <c r="BM115" s="88">
        <v>157828</v>
      </c>
      <c r="BN115" s="88">
        <v>157988</v>
      </c>
      <c r="BO115" s="88">
        <v>158132</v>
      </c>
      <c r="BP115" s="88">
        <v>158269</v>
      </c>
      <c r="BQ115" s="88">
        <v>158390</v>
      </c>
      <c r="BR115" s="88">
        <v>158496</v>
      </c>
      <c r="BS115" s="88">
        <v>158594</v>
      </c>
      <c r="BT115" s="88">
        <v>158674</v>
      </c>
      <c r="BU115" s="88">
        <v>158745</v>
      </c>
      <c r="BV115" s="88">
        <v>158806</v>
      </c>
      <c r="BW115" s="88">
        <v>158861</v>
      </c>
      <c r="BX115" s="88">
        <v>158898</v>
      </c>
      <c r="BY115" s="88">
        <v>158935</v>
      </c>
      <c r="BZ115" s="88">
        <v>158966</v>
      </c>
      <c r="CA115" s="88">
        <v>158991</v>
      </c>
      <c r="CB115" s="88">
        <v>159014</v>
      </c>
      <c r="CC115" s="88">
        <v>159036</v>
      </c>
      <c r="CD115" s="88">
        <v>159059</v>
      </c>
      <c r="CE115" s="88">
        <v>159085</v>
      </c>
      <c r="CF115" s="88">
        <v>159114</v>
      </c>
      <c r="CG115" s="88">
        <v>159147</v>
      </c>
    </row>
    <row r="116" spans="1:85" x14ac:dyDescent="0.25">
      <c r="A116" s="8">
        <v>35</v>
      </c>
      <c r="B116" s="13">
        <v>39</v>
      </c>
      <c r="C116" s="88">
        <v>142816</v>
      </c>
      <c r="D116" s="88">
        <v>145522</v>
      </c>
      <c r="E116" s="88">
        <v>147279</v>
      </c>
      <c r="F116" s="88">
        <v>147876</v>
      </c>
      <c r="G116" s="88">
        <v>148354</v>
      </c>
      <c r="H116" s="88">
        <v>149381</v>
      </c>
      <c r="I116" s="88">
        <v>150466</v>
      </c>
      <c r="J116" s="88">
        <v>151412</v>
      </c>
      <c r="K116" s="88">
        <v>152407</v>
      </c>
      <c r="L116" s="88">
        <v>153150</v>
      </c>
      <c r="M116" s="88">
        <v>153243</v>
      </c>
      <c r="N116" s="88">
        <v>152803</v>
      </c>
      <c r="O116" s="88">
        <v>152041</v>
      </c>
      <c r="P116" s="88">
        <v>151104</v>
      </c>
      <c r="Q116" s="88">
        <v>150104</v>
      </c>
      <c r="R116" s="88">
        <v>148974</v>
      </c>
      <c r="S116" s="88">
        <v>147837</v>
      </c>
      <c r="T116" s="88">
        <v>146858</v>
      </c>
      <c r="U116" s="88">
        <v>145919</v>
      </c>
      <c r="V116" s="88">
        <v>145173</v>
      </c>
      <c r="W116" s="88">
        <v>144827</v>
      </c>
      <c r="X116" s="88">
        <v>144749</v>
      </c>
      <c r="Y116" s="88">
        <v>144839</v>
      </c>
      <c r="Z116" s="88">
        <v>144991</v>
      </c>
      <c r="AA116" s="88">
        <v>145067</v>
      </c>
      <c r="AB116" s="88">
        <v>145111</v>
      </c>
      <c r="AC116" s="88">
        <v>145190</v>
      </c>
      <c r="AD116" s="88">
        <v>145306</v>
      </c>
      <c r="AE116" s="88">
        <v>145534</v>
      </c>
      <c r="AF116" s="88">
        <v>145812</v>
      </c>
      <c r="AG116" s="88">
        <v>146100</v>
      </c>
      <c r="AH116" s="88">
        <v>146444</v>
      </c>
      <c r="AI116" s="88">
        <v>146864</v>
      </c>
      <c r="AJ116" s="88">
        <v>147391</v>
      </c>
      <c r="AK116" s="88">
        <v>147997</v>
      </c>
      <c r="AL116" s="88">
        <v>148300</v>
      </c>
      <c r="AM116" s="88">
        <v>148356</v>
      </c>
      <c r="AN116" s="88">
        <v>148346</v>
      </c>
      <c r="AO116" s="88">
        <v>148207</v>
      </c>
      <c r="AP116" s="88">
        <v>148046</v>
      </c>
      <c r="AQ116" s="88">
        <v>148142</v>
      </c>
      <c r="AR116" s="88">
        <v>148381</v>
      </c>
      <c r="AS116" s="88">
        <v>148582</v>
      </c>
      <c r="AT116" s="88">
        <v>148724</v>
      </c>
      <c r="AU116" s="88">
        <v>148792</v>
      </c>
      <c r="AV116" s="88">
        <v>148818</v>
      </c>
      <c r="AW116" s="88">
        <v>148803</v>
      </c>
      <c r="AX116" s="88">
        <v>148770</v>
      </c>
      <c r="AY116" s="88">
        <v>148717</v>
      </c>
      <c r="AZ116" s="88">
        <v>148657</v>
      </c>
      <c r="BA116" s="88">
        <v>148603</v>
      </c>
      <c r="BB116" s="88">
        <v>148560</v>
      </c>
      <c r="BC116" s="88">
        <v>148525</v>
      </c>
      <c r="BD116" s="88">
        <v>148511</v>
      </c>
      <c r="BE116" s="88">
        <v>148517</v>
      </c>
      <c r="BF116" s="88">
        <v>148545</v>
      </c>
      <c r="BG116" s="88">
        <v>148597</v>
      </c>
      <c r="BH116" s="88">
        <v>148668</v>
      </c>
      <c r="BI116" s="88">
        <v>148754</v>
      </c>
      <c r="BJ116" s="88">
        <v>148863</v>
      </c>
      <c r="BK116" s="88">
        <v>148986</v>
      </c>
      <c r="BL116" s="88">
        <v>149117</v>
      </c>
      <c r="BM116" s="88">
        <v>149262</v>
      </c>
      <c r="BN116" s="88">
        <v>149413</v>
      </c>
      <c r="BO116" s="88">
        <v>149562</v>
      </c>
      <c r="BP116" s="88">
        <v>149710</v>
      </c>
      <c r="BQ116" s="88">
        <v>149852</v>
      </c>
      <c r="BR116" s="88">
        <v>149991</v>
      </c>
      <c r="BS116" s="88">
        <v>150117</v>
      </c>
      <c r="BT116" s="88">
        <v>150238</v>
      </c>
      <c r="BU116" s="88">
        <v>150351</v>
      </c>
      <c r="BV116" s="88">
        <v>150447</v>
      </c>
      <c r="BW116" s="88">
        <v>150539</v>
      </c>
      <c r="BX116" s="88">
        <v>150616</v>
      </c>
      <c r="BY116" s="88">
        <v>150681</v>
      </c>
      <c r="BZ116" s="88">
        <v>150742</v>
      </c>
      <c r="CA116" s="88">
        <v>150788</v>
      </c>
      <c r="CB116" s="88">
        <v>150830</v>
      </c>
      <c r="CC116" s="88">
        <v>150864</v>
      </c>
      <c r="CD116" s="88">
        <v>150894</v>
      </c>
      <c r="CE116" s="88">
        <v>150918</v>
      </c>
      <c r="CF116" s="88">
        <v>150938</v>
      </c>
      <c r="CG116" s="88">
        <v>150953</v>
      </c>
    </row>
    <row r="117" spans="1:85" x14ac:dyDescent="0.25">
      <c r="A117" s="8">
        <v>40</v>
      </c>
      <c r="B117" s="13">
        <v>44</v>
      </c>
      <c r="C117" s="88">
        <v>127702</v>
      </c>
      <c r="D117" s="88">
        <v>128233</v>
      </c>
      <c r="E117" s="88">
        <v>129744</v>
      </c>
      <c r="F117" s="88">
        <v>132633</v>
      </c>
      <c r="G117" s="88">
        <v>135780</v>
      </c>
      <c r="H117" s="88">
        <v>138406</v>
      </c>
      <c r="I117" s="88">
        <v>140638</v>
      </c>
      <c r="J117" s="88">
        <v>141972</v>
      </c>
      <c r="K117" s="88">
        <v>142326</v>
      </c>
      <c r="L117" s="88">
        <v>142566</v>
      </c>
      <c r="M117" s="88">
        <v>143279</v>
      </c>
      <c r="N117" s="88">
        <v>144101</v>
      </c>
      <c r="O117" s="88">
        <v>144874</v>
      </c>
      <c r="P117" s="88">
        <v>145739</v>
      </c>
      <c r="Q117" s="88">
        <v>146394</v>
      </c>
      <c r="R117" s="88">
        <v>146515</v>
      </c>
      <c r="S117" s="88">
        <v>146186</v>
      </c>
      <c r="T117" s="88">
        <v>145570</v>
      </c>
      <c r="U117" s="88">
        <v>144793</v>
      </c>
      <c r="V117" s="88">
        <v>143946</v>
      </c>
      <c r="W117" s="88">
        <v>142991</v>
      </c>
      <c r="X117" s="88">
        <v>142018</v>
      </c>
      <c r="Y117" s="88">
        <v>141181</v>
      </c>
      <c r="Z117" s="88">
        <v>140366</v>
      </c>
      <c r="AA117" s="88">
        <v>139715</v>
      </c>
      <c r="AB117" s="88">
        <v>139401</v>
      </c>
      <c r="AC117" s="88">
        <v>139331</v>
      </c>
      <c r="AD117" s="88">
        <v>139403</v>
      </c>
      <c r="AE117" s="88">
        <v>139541</v>
      </c>
      <c r="AF117" s="88">
        <v>139603</v>
      </c>
      <c r="AG117" s="88">
        <v>139640</v>
      </c>
      <c r="AH117" s="88">
        <v>139704</v>
      </c>
      <c r="AI117" s="88">
        <v>139798</v>
      </c>
      <c r="AJ117" s="88">
        <v>139990</v>
      </c>
      <c r="AK117" s="88">
        <v>140228</v>
      </c>
      <c r="AL117" s="88">
        <v>140473</v>
      </c>
      <c r="AM117" s="88">
        <v>140773</v>
      </c>
      <c r="AN117" s="88">
        <v>141132</v>
      </c>
      <c r="AO117" s="88">
        <v>141577</v>
      </c>
      <c r="AP117" s="88">
        <v>142101</v>
      </c>
      <c r="AQ117" s="88">
        <v>142370</v>
      </c>
      <c r="AR117" s="88">
        <v>142436</v>
      </c>
      <c r="AS117" s="88">
        <v>142437</v>
      </c>
      <c r="AT117" s="88">
        <v>142325</v>
      </c>
      <c r="AU117" s="88">
        <v>142186</v>
      </c>
      <c r="AV117" s="88">
        <v>142267</v>
      </c>
      <c r="AW117" s="88">
        <v>142476</v>
      </c>
      <c r="AX117" s="88">
        <v>142648</v>
      </c>
      <c r="AY117" s="88">
        <v>142772</v>
      </c>
      <c r="AZ117" s="88">
        <v>142832</v>
      </c>
      <c r="BA117" s="88">
        <v>142857</v>
      </c>
      <c r="BB117" s="88">
        <v>142845</v>
      </c>
      <c r="BC117" s="88">
        <v>142818</v>
      </c>
      <c r="BD117" s="88">
        <v>142774</v>
      </c>
      <c r="BE117" s="88">
        <v>142726</v>
      </c>
      <c r="BF117" s="88">
        <v>142680</v>
      </c>
      <c r="BG117" s="88">
        <v>142643</v>
      </c>
      <c r="BH117" s="88">
        <v>142614</v>
      </c>
      <c r="BI117" s="88">
        <v>142605</v>
      </c>
      <c r="BJ117" s="88">
        <v>142614</v>
      </c>
      <c r="BK117" s="88">
        <v>142640</v>
      </c>
      <c r="BL117" s="88">
        <v>142683</v>
      </c>
      <c r="BM117" s="88">
        <v>142745</v>
      </c>
      <c r="BN117" s="88">
        <v>142822</v>
      </c>
      <c r="BO117" s="88">
        <v>142916</v>
      </c>
      <c r="BP117" s="88">
        <v>143023</v>
      </c>
      <c r="BQ117" s="88">
        <v>143135</v>
      </c>
      <c r="BR117" s="88">
        <v>143257</v>
      </c>
      <c r="BS117" s="88">
        <v>143385</v>
      </c>
      <c r="BT117" s="88">
        <v>143512</v>
      </c>
      <c r="BU117" s="88">
        <v>143639</v>
      </c>
      <c r="BV117" s="88">
        <v>143758</v>
      </c>
      <c r="BW117" s="88">
        <v>143875</v>
      </c>
      <c r="BX117" s="88">
        <v>143991</v>
      </c>
      <c r="BY117" s="88">
        <v>144092</v>
      </c>
      <c r="BZ117" s="88">
        <v>144185</v>
      </c>
      <c r="CA117" s="88">
        <v>144271</v>
      </c>
      <c r="CB117" s="88">
        <v>144344</v>
      </c>
      <c r="CC117" s="88">
        <v>144412</v>
      </c>
      <c r="CD117" s="88">
        <v>144466</v>
      </c>
      <c r="CE117" s="88">
        <v>144519</v>
      </c>
      <c r="CF117" s="88">
        <v>144560</v>
      </c>
      <c r="CG117" s="88">
        <v>144595</v>
      </c>
    </row>
    <row r="118" spans="1:85" x14ac:dyDescent="0.25">
      <c r="A118" s="8">
        <v>45</v>
      </c>
      <c r="B118" s="13">
        <v>49</v>
      </c>
      <c r="C118" s="88">
        <v>134739</v>
      </c>
      <c r="D118" s="88">
        <v>131887</v>
      </c>
      <c r="E118" s="88">
        <v>129905</v>
      </c>
      <c r="F118" s="88">
        <v>128282</v>
      </c>
      <c r="G118" s="88">
        <v>127064</v>
      </c>
      <c r="H118" s="88">
        <v>126697</v>
      </c>
      <c r="I118" s="88">
        <v>126966</v>
      </c>
      <c r="J118" s="88">
        <v>128100</v>
      </c>
      <c r="K118" s="88">
        <v>130479</v>
      </c>
      <c r="L118" s="88">
        <v>133152</v>
      </c>
      <c r="M118" s="88">
        <v>135411</v>
      </c>
      <c r="N118" s="88">
        <v>137330</v>
      </c>
      <c r="O118" s="88">
        <v>138495</v>
      </c>
      <c r="P118" s="88">
        <v>138799</v>
      </c>
      <c r="Q118" s="88">
        <v>139002</v>
      </c>
      <c r="R118" s="88">
        <v>139599</v>
      </c>
      <c r="S118" s="88">
        <v>140325</v>
      </c>
      <c r="T118" s="88">
        <v>141022</v>
      </c>
      <c r="U118" s="88">
        <v>141804</v>
      </c>
      <c r="V118" s="88">
        <v>142416</v>
      </c>
      <c r="W118" s="88">
        <v>142550</v>
      </c>
      <c r="X118" s="88">
        <v>142301</v>
      </c>
      <c r="Y118" s="88">
        <v>141784</v>
      </c>
      <c r="Z118" s="88">
        <v>141110</v>
      </c>
      <c r="AA118" s="88">
        <v>140375</v>
      </c>
      <c r="AB118" s="88">
        <v>139537</v>
      </c>
      <c r="AC118" s="88">
        <v>138684</v>
      </c>
      <c r="AD118" s="88">
        <v>137947</v>
      </c>
      <c r="AE118" s="88">
        <v>137220</v>
      </c>
      <c r="AF118" s="88">
        <v>136635</v>
      </c>
      <c r="AG118" s="88">
        <v>136360</v>
      </c>
      <c r="AH118" s="88">
        <v>136298</v>
      </c>
      <c r="AI118" s="88">
        <v>136369</v>
      </c>
      <c r="AJ118" s="88">
        <v>136496</v>
      </c>
      <c r="AK118" s="88">
        <v>136567</v>
      </c>
      <c r="AL118" s="88">
        <v>136602</v>
      </c>
      <c r="AM118" s="88">
        <v>136664</v>
      </c>
      <c r="AN118" s="88">
        <v>136754</v>
      </c>
      <c r="AO118" s="88">
        <v>136926</v>
      </c>
      <c r="AP118" s="88">
        <v>137136</v>
      </c>
      <c r="AQ118" s="88">
        <v>137369</v>
      </c>
      <c r="AR118" s="88">
        <v>137641</v>
      </c>
      <c r="AS118" s="88">
        <v>137967</v>
      </c>
      <c r="AT118" s="88">
        <v>138369</v>
      </c>
      <c r="AU118" s="88">
        <v>138839</v>
      </c>
      <c r="AV118" s="88">
        <v>139096</v>
      </c>
      <c r="AW118" s="88">
        <v>139169</v>
      </c>
      <c r="AX118" s="88">
        <v>139181</v>
      </c>
      <c r="AY118" s="88">
        <v>139089</v>
      </c>
      <c r="AZ118" s="88">
        <v>138967</v>
      </c>
      <c r="BA118" s="88">
        <v>139043</v>
      </c>
      <c r="BB118" s="88">
        <v>139232</v>
      </c>
      <c r="BC118" s="88">
        <v>139391</v>
      </c>
      <c r="BD118" s="88">
        <v>139510</v>
      </c>
      <c r="BE118" s="88">
        <v>139571</v>
      </c>
      <c r="BF118" s="88">
        <v>139595</v>
      </c>
      <c r="BG118" s="88">
        <v>139592</v>
      </c>
      <c r="BH118" s="88">
        <v>139572</v>
      </c>
      <c r="BI118" s="88">
        <v>139535</v>
      </c>
      <c r="BJ118" s="88">
        <v>139499</v>
      </c>
      <c r="BK118" s="88">
        <v>139460</v>
      </c>
      <c r="BL118" s="88">
        <v>139433</v>
      </c>
      <c r="BM118" s="88">
        <v>139413</v>
      </c>
      <c r="BN118" s="88">
        <v>139408</v>
      </c>
      <c r="BO118" s="88">
        <v>139416</v>
      </c>
      <c r="BP118" s="88">
        <v>139440</v>
      </c>
      <c r="BQ118" s="88">
        <v>139477</v>
      </c>
      <c r="BR118" s="88">
        <v>139532</v>
      </c>
      <c r="BS118" s="88">
        <v>139603</v>
      </c>
      <c r="BT118" s="88">
        <v>139684</v>
      </c>
      <c r="BU118" s="88">
        <v>139776</v>
      </c>
      <c r="BV118" s="88">
        <v>139878</v>
      </c>
      <c r="BW118" s="88">
        <v>139989</v>
      </c>
      <c r="BX118" s="88">
        <v>140098</v>
      </c>
      <c r="BY118" s="88">
        <v>140213</v>
      </c>
      <c r="BZ118" s="88">
        <v>140327</v>
      </c>
      <c r="CA118" s="88">
        <v>140435</v>
      </c>
      <c r="CB118" s="88">
        <v>140542</v>
      </c>
      <c r="CC118" s="88">
        <v>140634</v>
      </c>
      <c r="CD118" s="88">
        <v>140728</v>
      </c>
      <c r="CE118" s="88">
        <v>140812</v>
      </c>
      <c r="CF118" s="88">
        <v>140891</v>
      </c>
      <c r="CG118" s="88">
        <v>140955</v>
      </c>
    </row>
    <row r="119" spans="1:85" x14ac:dyDescent="0.25">
      <c r="A119" s="8">
        <v>50</v>
      </c>
      <c r="B119" s="13">
        <v>54</v>
      </c>
      <c r="C119" s="88">
        <v>139831</v>
      </c>
      <c r="D119" s="88">
        <v>140032</v>
      </c>
      <c r="E119" s="88">
        <v>138971</v>
      </c>
      <c r="F119" s="88">
        <v>137161</v>
      </c>
      <c r="G119" s="88">
        <v>134902</v>
      </c>
      <c r="H119" s="88">
        <v>132014</v>
      </c>
      <c r="I119" s="88">
        <v>129246</v>
      </c>
      <c r="J119" s="88">
        <v>127375</v>
      </c>
      <c r="K119" s="88">
        <v>125815</v>
      </c>
      <c r="L119" s="88">
        <v>124614</v>
      </c>
      <c r="M119" s="88">
        <v>124190</v>
      </c>
      <c r="N119" s="88">
        <v>124345</v>
      </c>
      <c r="O119" s="88">
        <v>125312</v>
      </c>
      <c r="P119" s="88">
        <v>127430</v>
      </c>
      <c r="Q119" s="88">
        <v>129854</v>
      </c>
      <c r="R119" s="88">
        <v>131919</v>
      </c>
      <c r="S119" s="88">
        <v>133673</v>
      </c>
      <c r="T119" s="88">
        <v>134735</v>
      </c>
      <c r="U119" s="88">
        <v>135029</v>
      </c>
      <c r="V119" s="88">
        <v>135214</v>
      </c>
      <c r="W119" s="88">
        <v>135759</v>
      </c>
      <c r="X119" s="88">
        <v>136424</v>
      </c>
      <c r="Y119" s="88">
        <v>137083</v>
      </c>
      <c r="Z119" s="88">
        <v>137821</v>
      </c>
      <c r="AA119" s="88">
        <v>138399</v>
      </c>
      <c r="AB119" s="88">
        <v>138563</v>
      </c>
      <c r="AC119" s="88">
        <v>138368</v>
      </c>
      <c r="AD119" s="88">
        <v>137925</v>
      </c>
      <c r="AE119" s="88">
        <v>137336</v>
      </c>
      <c r="AF119" s="88">
        <v>136688</v>
      </c>
      <c r="AG119" s="88">
        <v>135947</v>
      </c>
      <c r="AH119" s="88">
        <v>135179</v>
      </c>
      <c r="AI119" s="88">
        <v>134522</v>
      </c>
      <c r="AJ119" s="88">
        <v>133877</v>
      </c>
      <c r="AK119" s="88">
        <v>133353</v>
      </c>
      <c r="AL119" s="88">
        <v>133110</v>
      </c>
      <c r="AM119" s="88">
        <v>133063</v>
      </c>
      <c r="AN119" s="88">
        <v>133144</v>
      </c>
      <c r="AO119" s="88">
        <v>133278</v>
      </c>
      <c r="AP119" s="88">
        <v>133354</v>
      </c>
      <c r="AQ119" s="88">
        <v>133398</v>
      </c>
      <c r="AR119" s="88">
        <v>133470</v>
      </c>
      <c r="AS119" s="88">
        <v>133559</v>
      </c>
      <c r="AT119" s="88">
        <v>133728</v>
      </c>
      <c r="AU119" s="88">
        <v>133937</v>
      </c>
      <c r="AV119" s="88">
        <v>134158</v>
      </c>
      <c r="AW119" s="88">
        <v>134419</v>
      </c>
      <c r="AX119" s="88">
        <v>134728</v>
      </c>
      <c r="AY119" s="88">
        <v>135104</v>
      </c>
      <c r="AZ119" s="88">
        <v>135550</v>
      </c>
      <c r="BA119" s="88">
        <v>135796</v>
      </c>
      <c r="BB119" s="88">
        <v>135879</v>
      </c>
      <c r="BC119" s="88">
        <v>135905</v>
      </c>
      <c r="BD119" s="88">
        <v>135835</v>
      </c>
      <c r="BE119" s="88">
        <v>135734</v>
      </c>
      <c r="BF119" s="88">
        <v>135811</v>
      </c>
      <c r="BG119" s="88">
        <v>135999</v>
      </c>
      <c r="BH119" s="88">
        <v>136149</v>
      </c>
      <c r="BI119" s="88">
        <v>136269</v>
      </c>
      <c r="BJ119" s="88">
        <v>136332</v>
      </c>
      <c r="BK119" s="88">
        <v>136363</v>
      </c>
      <c r="BL119" s="88">
        <v>136370</v>
      </c>
      <c r="BM119" s="88">
        <v>136360</v>
      </c>
      <c r="BN119" s="88">
        <v>136335</v>
      </c>
      <c r="BO119" s="88">
        <v>136304</v>
      </c>
      <c r="BP119" s="88">
        <v>136273</v>
      </c>
      <c r="BQ119" s="88">
        <v>136246</v>
      </c>
      <c r="BR119" s="88">
        <v>136230</v>
      </c>
      <c r="BS119" s="88">
        <v>136220</v>
      </c>
      <c r="BT119" s="88">
        <v>136229</v>
      </c>
      <c r="BU119" s="88">
        <v>136248</v>
      </c>
      <c r="BV119" s="88">
        <v>136286</v>
      </c>
      <c r="BW119" s="88">
        <v>136334</v>
      </c>
      <c r="BX119" s="88">
        <v>136397</v>
      </c>
      <c r="BY119" s="88">
        <v>136474</v>
      </c>
      <c r="BZ119" s="88">
        <v>136558</v>
      </c>
      <c r="CA119" s="88">
        <v>136650</v>
      </c>
      <c r="CB119" s="88">
        <v>136748</v>
      </c>
      <c r="CC119" s="88">
        <v>136853</v>
      </c>
      <c r="CD119" s="88">
        <v>136956</v>
      </c>
      <c r="CE119" s="88">
        <v>137057</v>
      </c>
      <c r="CF119" s="88">
        <v>137160</v>
      </c>
      <c r="CG119" s="88">
        <v>137254</v>
      </c>
    </row>
    <row r="120" spans="1:85" x14ac:dyDescent="0.25">
      <c r="A120" s="8">
        <v>55</v>
      </c>
      <c r="B120" s="13">
        <v>59</v>
      </c>
      <c r="C120" s="88">
        <v>123342</v>
      </c>
      <c r="D120" s="88">
        <v>127098</v>
      </c>
      <c r="E120" s="88">
        <v>129843</v>
      </c>
      <c r="F120" s="88">
        <v>131812</v>
      </c>
      <c r="G120" s="88">
        <v>133113</v>
      </c>
      <c r="H120" s="88">
        <v>133689</v>
      </c>
      <c r="I120" s="88">
        <v>133592</v>
      </c>
      <c r="J120" s="88">
        <v>132652</v>
      </c>
      <c r="K120" s="88">
        <v>131036</v>
      </c>
      <c r="L120" s="88">
        <v>129012</v>
      </c>
      <c r="M120" s="88">
        <v>126413</v>
      </c>
      <c r="N120" s="88">
        <v>123908</v>
      </c>
      <c r="O120" s="88">
        <v>122215</v>
      </c>
      <c r="P120" s="88">
        <v>120802</v>
      </c>
      <c r="Q120" s="88">
        <v>119711</v>
      </c>
      <c r="R120" s="88">
        <v>119318</v>
      </c>
      <c r="S120" s="88">
        <v>119453</v>
      </c>
      <c r="T120" s="88">
        <v>120325</v>
      </c>
      <c r="U120" s="88">
        <v>122262</v>
      </c>
      <c r="V120" s="88">
        <v>124496</v>
      </c>
      <c r="W120" s="88">
        <v>126407</v>
      </c>
      <c r="X120" s="88">
        <v>128034</v>
      </c>
      <c r="Y120" s="88">
        <v>129032</v>
      </c>
      <c r="Z120" s="88">
        <v>129331</v>
      </c>
      <c r="AA120" s="88">
        <v>129524</v>
      </c>
      <c r="AB120" s="88">
        <v>130032</v>
      </c>
      <c r="AC120" s="88">
        <v>130673</v>
      </c>
      <c r="AD120" s="88">
        <v>131305</v>
      </c>
      <c r="AE120" s="88">
        <v>132018</v>
      </c>
      <c r="AF120" s="88">
        <v>132588</v>
      </c>
      <c r="AG120" s="88">
        <v>132773</v>
      </c>
      <c r="AH120" s="88">
        <v>132636</v>
      </c>
      <c r="AI120" s="88">
        <v>132268</v>
      </c>
      <c r="AJ120" s="88">
        <v>131762</v>
      </c>
      <c r="AK120" s="88">
        <v>131195</v>
      </c>
      <c r="AL120" s="88">
        <v>130545</v>
      </c>
      <c r="AM120" s="88">
        <v>129867</v>
      </c>
      <c r="AN120" s="88">
        <v>129288</v>
      </c>
      <c r="AO120" s="88">
        <v>128715</v>
      </c>
      <c r="AP120" s="88">
        <v>128259</v>
      </c>
      <c r="AQ120" s="88">
        <v>128057</v>
      </c>
      <c r="AR120" s="88">
        <v>128042</v>
      </c>
      <c r="AS120" s="88">
        <v>128133</v>
      </c>
      <c r="AT120" s="88">
        <v>128282</v>
      </c>
      <c r="AU120" s="88">
        <v>128374</v>
      </c>
      <c r="AV120" s="88">
        <v>128434</v>
      </c>
      <c r="AW120" s="88">
        <v>128523</v>
      </c>
      <c r="AX120" s="88">
        <v>128623</v>
      </c>
      <c r="AY120" s="88">
        <v>128799</v>
      </c>
      <c r="AZ120" s="88">
        <v>129014</v>
      </c>
      <c r="BA120" s="88">
        <v>129239</v>
      </c>
      <c r="BB120" s="88">
        <v>129498</v>
      </c>
      <c r="BC120" s="88">
        <v>129805</v>
      </c>
      <c r="BD120" s="88">
        <v>130172</v>
      </c>
      <c r="BE120" s="88">
        <v>130597</v>
      </c>
      <c r="BF120" s="88">
        <v>130841</v>
      </c>
      <c r="BG120" s="88">
        <v>130941</v>
      </c>
      <c r="BH120" s="88">
        <v>130982</v>
      </c>
      <c r="BI120" s="88">
        <v>130938</v>
      </c>
      <c r="BJ120" s="88">
        <v>130864</v>
      </c>
      <c r="BK120" s="88">
        <v>130953</v>
      </c>
      <c r="BL120" s="88">
        <v>131138</v>
      </c>
      <c r="BM120" s="88">
        <v>131300</v>
      </c>
      <c r="BN120" s="88">
        <v>131421</v>
      </c>
      <c r="BO120" s="88">
        <v>131487</v>
      </c>
      <c r="BP120" s="88">
        <v>131522</v>
      </c>
      <c r="BQ120" s="88">
        <v>131533</v>
      </c>
      <c r="BR120" s="88">
        <v>131521</v>
      </c>
      <c r="BS120" s="88">
        <v>131496</v>
      </c>
      <c r="BT120" s="88">
        <v>131470</v>
      </c>
      <c r="BU120" s="88">
        <v>131437</v>
      </c>
      <c r="BV120" s="88">
        <v>131413</v>
      </c>
      <c r="BW120" s="88">
        <v>131395</v>
      </c>
      <c r="BX120" s="88">
        <v>131392</v>
      </c>
      <c r="BY120" s="88">
        <v>131395</v>
      </c>
      <c r="BZ120" s="88">
        <v>131415</v>
      </c>
      <c r="CA120" s="88">
        <v>131446</v>
      </c>
      <c r="CB120" s="88">
        <v>131492</v>
      </c>
      <c r="CC120" s="88">
        <v>131550</v>
      </c>
      <c r="CD120" s="88">
        <v>131616</v>
      </c>
      <c r="CE120" s="88">
        <v>131696</v>
      </c>
      <c r="CF120" s="88">
        <v>131779</v>
      </c>
      <c r="CG120" s="88">
        <v>131872</v>
      </c>
    </row>
    <row r="121" spans="1:85" x14ac:dyDescent="0.25">
      <c r="A121" s="8">
        <v>60</v>
      </c>
      <c r="B121" s="13">
        <v>64</v>
      </c>
      <c r="C121" s="88">
        <v>97491</v>
      </c>
      <c r="D121" s="88">
        <v>100788</v>
      </c>
      <c r="E121" s="88">
        <v>104349</v>
      </c>
      <c r="F121" s="88">
        <v>107770</v>
      </c>
      <c r="G121" s="88">
        <v>111287</v>
      </c>
      <c r="H121" s="88">
        <v>115211</v>
      </c>
      <c r="I121" s="88">
        <v>118693</v>
      </c>
      <c r="J121" s="88">
        <v>121177</v>
      </c>
      <c r="K121" s="88">
        <v>122968</v>
      </c>
      <c r="L121" s="88">
        <v>124162</v>
      </c>
      <c r="M121" s="88">
        <v>124737</v>
      </c>
      <c r="N121" s="88">
        <v>124715</v>
      </c>
      <c r="O121" s="88">
        <v>123944</v>
      </c>
      <c r="P121" s="88">
        <v>122572</v>
      </c>
      <c r="Q121" s="88">
        <v>120830</v>
      </c>
      <c r="R121" s="88">
        <v>118550</v>
      </c>
      <c r="S121" s="88">
        <v>116347</v>
      </c>
      <c r="T121" s="88">
        <v>114854</v>
      </c>
      <c r="U121" s="88">
        <v>113607</v>
      </c>
      <c r="V121" s="88">
        <v>112643</v>
      </c>
      <c r="W121" s="88">
        <v>112310</v>
      </c>
      <c r="X121" s="88">
        <v>112455</v>
      </c>
      <c r="Y121" s="88">
        <v>113275</v>
      </c>
      <c r="Z121" s="88">
        <v>115069</v>
      </c>
      <c r="AA121" s="88">
        <v>117146</v>
      </c>
      <c r="AB121" s="88">
        <v>118933</v>
      </c>
      <c r="AC121" s="88">
        <v>120464</v>
      </c>
      <c r="AD121" s="88">
        <v>121422</v>
      </c>
      <c r="AE121" s="88">
        <v>121742</v>
      </c>
      <c r="AF121" s="88">
        <v>121958</v>
      </c>
      <c r="AG121" s="88">
        <v>122465</v>
      </c>
      <c r="AH121" s="88">
        <v>123095</v>
      </c>
      <c r="AI121" s="88">
        <v>123720</v>
      </c>
      <c r="AJ121" s="88">
        <v>124421</v>
      </c>
      <c r="AK121" s="88">
        <v>124998</v>
      </c>
      <c r="AL121" s="88">
        <v>125220</v>
      </c>
      <c r="AM121" s="88">
        <v>125146</v>
      </c>
      <c r="AN121" s="88">
        <v>124858</v>
      </c>
      <c r="AO121" s="88">
        <v>124438</v>
      </c>
      <c r="AP121" s="88">
        <v>123961</v>
      </c>
      <c r="AQ121" s="88">
        <v>123407</v>
      </c>
      <c r="AR121" s="88">
        <v>122824</v>
      </c>
      <c r="AS121" s="88">
        <v>122329</v>
      </c>
      <c r="AT121" s="88">
        <v>121840</v>
      </c>
      <c r="AU121" s="88">
        <v>121452</v>
      </c>
      <c r="AV121" s="88">
        <v>121304</v>
      </c>
      <c r="AW121" s="88">
        <v>121324</v>
      </c>
      <c r="AX121" s="88">
        <v>121445</v>
      </c>
      <c r="AY121" s="88">
        <v>121615</v>
      </c>
      <c r="AZ121" s="88">
        <v>121734</v>
      </c>
      <c r="BA121" s="88">
        <v>121823</v>
      </c>
      <c r="BB121" s="88">
        <v>121936</v>
      </c>
      <c r="BC121" s="88">
        <v>122065</v>
      </c>
      <c r="BD121" s="88">
        <v>122256</v>
      </c>
      <c r="BE121" s="88">
        <v>122480</v>
      </c>
      <c r="BF121" s="88">
        <v>122721</v>
      </c>
      <c r="BG121" s="88">
        <v>122991</v>
      </c>
      <c r="BH121" s="88">
        <v>123306</v>
      </c>
      <c r="BI121" s="88">
        <v>123673</v>
      </c>
      <c r="BJ121" s="88">
        <v>124097</v>
      </c>
      <c r="BK121" s="88">
        <v>124355</v>
      </c>
      <c r="BL121" s="88">
        <v>124474</v>
      </c>
      <c r="BM121" s="88">
        <v>124543</v>
      </c>
      <c r="BN121" s="88">
        <v>124522</v>
      </c>
      <c r="BO121" s="88">
        <v>124471</v>
      </c>
      <c r="BP121" s="88">
        <v>124565</v>
      </c>
      <c r="BQ121" s="88">
        <v>124740</v>
      </c>
      <c r="BR121" s="88">
        <v>124889</v>
      </c>
      <c r="BS121" s="88">
        <v>124998</v>
      </c>
      <c r="BT121" s="88">
        <v>125062</v>
      </c>
      <c r="BU121" s="88">
        <v>125090</v>
      </c>
      <c r="BV121" s="88">
        <v>125099</v>
      </c>
      <c r="BW121" s="88">
        <v>125088</v>
      </c>
      <c r="BX121" s="88">
        <v>125065</v>
      </c>
      <c r="BY121" s="88">
        <v>125038</v>
      </c>
      <c r="BZ121" s="88">
        <v>125011</v>
      </c>
      <c r="CA121" s="88">
        <v>124984</v>
      </c>
      <c r="CB121" s="88">
        <v>124967</v>
      </c>
      <c r="CC121" s="88">
        <v>124960</v>
      </c>
      <c r="CD121" s="88">
        <v>124967</v>
      </c>
      <c r="CE121" s="88">
        <v>124985</v>
      </c>
      <c r="CF121" s="88">
        <v>125013</v>
      </c>
      <c r="CG121" s="88">
        <v>125059</v>
      </c>
    </row>
    <row r="123" spans="1:85" x14ac:dyDescent="0.25">
      <c r="A123" s="95" t="s">
        <v>113</v>
      </c>
    </row>
    <row r="125" spans="1:85" x14ac:dyDescent="0.25">
      <c r="B125" s="13" t="s">
        <v>103</v>
      </c>
    </row>
    <row r="126" spans="1:85" x14ac:dyDescent="0.25">
      <c r="A126" s="8">
        <v>15</v>
      </c>
      <c r="B126" s="13">
        <v>19</v>
      </c>
      <c r="C126" s="14">
        <f t="shared" ref="C126:BL129" si="0">SUM(C112,C100,C88,C76,C64,C52,C40,C28,C16)-C4</f>
        <v>0</v>
      </c>
      <c r="D126" s="14">
        <f t="shared" si="0"/>
        <v>0</v>
      </c>
      <c r="E126" s="14">
        <f t="shared" si="0"/>
        <v>0</v>
      </c>
      <c r="F126" s="14">
        <f t="shared" si="0"/>
        <v>0</v>
      </c>
      <c r="G126" s="14">
        <f t="shared" si="0"/>
        <v>0</v>
      </c>
      <c r="H126" s="14">
        <f t="shared" si="0"/>
        <v>0</v>
      </c>
      <c r="I126" s="14">
        <f t="shared" si="0"/>
        <v>0</v>
      </c>
      <c r="J126" s="14">
        <f t="shared" si="0"/>
        <v>0</v>
      </c>
      <c r="K126" s="14">
        <f t="shared" si="0"/>
        <v>0</v>
      </c>
      <c r="L126" s="14">
        <f t="shared" si="0"/>
        <v>0</v>
      </c>
      <c r="M126" s="14">
        <f t="shared" si="0"/>
        <v>0</v>
      </c>
      <c r="N126" s="14">
        <f t="shared" si="0"/>
        <v>0</v>
      </c>
      <c r="O126" s="14">
        <f t="shared" si="0"/>
        <v>0</v>
      </c>
      <c r="P126" s="14">
        <f t="shared" si="0"/>
        <v>0</v>
      </c>
      <c r="Q126" s="14">
        <f t="shared" si="0"/>
        <v>0</v>
      </c>
      <c r="R126" s="14">
        <f t="shared" si="0"/>
        <v>0</v>
      </c>
      <c r="S126" s="14">
        <f t="shared" si="0"/>
        <v>0</v>
      </c>
      <c r="T126" s="14">
        <f t="shared" si="0"/>
        <v>0</v>
      </c>
      <c r="U126" s="14">
        <f t="shared" si="0"/>
        <v>0</v>
      </c>
      <c r="V126" s="14">
        <f t="shared" si="0"/>
        <v>0</v>
      </c>
      <c r="W126" s="14">
        <f t="shared" si="0"/>
        <v>0</v>
      </c>
      <c r="X126" s="14">
        <f t="shared" si="0"/>
        <v>0</v>
      </c>
      <c r="Y126" s="14">
        <f t="shared" si="0"/>
        <v>0</v>
      </c>
      <c r="Z126" s="14">
        <f t="shared" si="0"/>
        <v>0</v>
      </c>
      <c r="AA126" s="14">
        <f t="shared" si="0"/>
        <v>0</v>
      </c>
      <c r="AB126" s="14">
        <f t="shared" si="0"/>
        <v>0</v>
      </c>
      <c r="AC126" s="14">
        <f t="shared" si="0"/>
        <v>0</v>
      </c>
      <c r="AD126" s="14">
        <f t="shared" si="0"/>
        <v>0</v>
      </c>
      <c r="AE126" s="14">
        <f t="shared" si="0"/>
        <v>0</v>
      </c>
      <c r="AF126" s="14">
        <f t="shared" si="0"/>
        <v>0</v>
      </c>
      <c r="AG126" s="14">
        <f t="shared" si="0"/>
        <v>0</v>
      </c>
      <c r="AH126" s="14">
        <f t="shared" si="0"/>
        <v>0</v>
      </c>
      <c r="AI126" s="14">
        <f t="shared" si="0"/>
        <v>0</v>
      </c>
      <c r="AJ126" s="14">
        <f t="shared" si="0"/>
        <v>0</v>
      </c>
      <c r="AK126" s="14">
        <f t="shared" si="0"/>
        <v>0</v>
      </c>
      <c r="AL126" s="14">
        <f t="shared" si="0"/>
        <v>0</v>
      </c>
      <c r="AM126" s="14">
        <f t="shared" si="0"/>
        <v>0</v>
      </c>
      <c r="AN126" s="14">
        <f t="shared" si="0"/>
        <v>0</v>
      </c>
      <c r="AO126" s="14">
        <f t="shared" si="0"/>
        <v>0</v>
      </c>
      <c r="AP126" s="14">
        <f t="shared" si="0"/>
        <v>0</v>
      </c>
      <c r="AQ126" s="14">
        <f t="shared" si="0"/>
        <v>0</v>
      </c>
      <c r="AR126" s="14">
        <f t="shared" si="0"/>
        <v>0</v>
      </c>
      <c r="AS126" s="14">
        <f t="shared" si="0"/>
        <v>0</v>
      </c>
      <c r="AT126" s="14">
        <f t="shared" si="0"/>
        <v>0</v>
      </c>
      <c r="AU126" s="14">
        <f t="shared" si="0"/>
        <v>0</v>
      </c>
      <c r="AV126" s="14">
        <f t="shared" si="0"/>
        <v>0</v>
      </c>
      <c r="AW126" s="14">
        <f t="shared" si="0"/>
        <v>0</v>
      </c>
      <c r="AX126" s="14">
        <f t="shared" si="0"/>
        <v>0</v>
      </c>
      <c r="AY126" s="14">
        <f t="shared" si="0"/>
        <v>0</v>
      </c>
      <c r="AZ126" s="14">
        <f t="shared" si="0"/>
        <v>0</v>
      </c>
      <c r="BA126" s="14">
        <f t="shared" si="0"/>
        <v>0</v>
      </c>
      <c r="BB126" s="14">
        <f t="shared" si="0"/>
        <v>0</v>
      </c>
      <c r="BC126" s="14">
        <f t="shared" si="0"/>
        <v>0</v>
      </c>
      <c r="BD126" s="14">
        <f t="shared" si="0"/>
        <v>0</v>
      </c>
      <c r="BE126" s="14">
        <f t="shared" si="0"/>
        <v>0</v>
      </c>
      <c r="BF126" s="14">
        <f t="shared" si="0"/>
        <v>0</v>
      </c>
      <c r="BG126" s="14">
        <f t="shared" si="0"/>
        <v>0</v>
      </c>
      <c r="BH126" s="14">
        <f t="shared" si="0"/>
        <v>0</v>
      </c>
      <c r="BI126" s="14">
        <f t="shared" si="0"/>
        <v>0</v>
      </c>
      <c r="BJ126" s="14">
        <f t="shared" si="0"/>
        <v>0</v>
      </c>
      <c r="BK126" s="14">
        <f t="shared" si="0"/>
        <v>0</v>
      </c>
      <c r="BL126" s="14">
        <f t="shared" si="0"/>
        <v>0</v>
      </c>
      <c r="BM126" s="14">
        <f t="shared" ref="BM126:CG128" si="1">SUM(BM112,BM100,BM88,BM76,BM64,BM52,BM40,BM28,BM16)-BM4</f>
        <v>0</v>
      </c>
      <c r="BN126" s="14">
        <f t="shared" si="1"/>
        <v>0</v>
      </c>
      <c r="BO126" s="14">
        <f t="shared" si="1"/>
        <v>0</v>
      </c>
      <c r="BP126" s="14">
        <f t="shared" si="1"/>
        <v>0</v>
      </c>
      <c r="BQ126" s="14">
        <f t="shared" si="1"/>
        <v>0</v>
      </c>
      <c r="BR126" s="14">
        <f t="shared" si="1"/>
        <v>0</v>
      </c>
      <c r="BS126" s="14">
        <f t="shared" si="1"/>
        <v>0</v>
      </c>
      <c r="BT126" s="14">
        <f t="shared" si="1"/>
        <v>0</v>
      </c>
      <c r="BU126" s="14">
        <f t="shared" si="1"/>
        <v>0</v>
      </c>
      <c r="BV126" s="14">
        <f t="shared" si="1"/>
        <v>0</v>
      </c>
      <c r="BW126" s="14">
        <f t="shared" si="1"/>
        <v>0</v>
      </c>
      <c r="BX126" s="14">
        <f t="shared" si="1"/>
        <v>0</v>
      </c>
      <c r="BY126" s="14">
        <f t="shared" si="1"/>
        <v>0</v>
      </c>
      <c r="BZ126" s="14">
        <f t="shared" si="1"/>
        <v>0</v>
      </c>
      <c r="CA126" s="14">
        <f t="shared" si="1"/>
        <v>0</v>
      </c>
      <c r="CB126" s="14">
        <f t="shared" si="1"/>
        <v>0</v>
      </c>
      <c r="CC126" s="14">
        <f t="shared" si="1"/>
        <v>0</v>
      </c>
      <c r="CD126" s="14">
        <f t="shared" si="1"/>
        <v>0</v>
      </c>
      <c r="CE126" s="14">
        <f t="shared" si="1"/>
        <v>0</v>
      </c>
      <c r="CF126" s="14">
        <f t="shared" si="1"/>
        <v>0</v>
      </c>
      <c r="CG126" s="14">
        <f t="shared" si="1"/>
        <v>0</v>
      </c>
    </row>
    <row r="127" spans="1:85" x14ac:dyDescent="0.25">
      <c r="A127" s="8">
        <v>20</v>
      </c>
      <c r="B127" s="13">
        <v>24</v>
      </c>
      <c r="C127" s="14">
        <f t="shared" si="0"/>
        <v>0</v>
      </c>
      <c r="D127" s="14">
        <f t="shared" si="0"/>
        <v>0</v>
      </c>
      <c r="E127" s="14">
        <f t="shared" si="0"/>
        <v>0</v>
      </c>
      <c r="F127" s="14">
        <f t="shared" si="0"/>
        <v>0</v>
      </c>
      <c r="G127" s="14">
        <f t="shared" si="0"/>
        <v>0</v>
      </c>
      <c r="H127" s="14">
        <f t="shared" si="0"/>
        <v>0</v>
      </c>
      <c r="I127" s="14">
        <f t="shared" si="0"/>
        <v>0</v>
      </c>
      <c r="J127" s="14">
        <f t="shared" si="0"/>
        <v>0</v>
      </c>
      <c r="K127" s="14">
        <f t="shared" si="0"/>
        <v>0</v>
      </c>
      <c r="L127" s="14">
        <f t="shared" si="0"/>
        <v>0</v>
      </c>
      <c r="M127" s="14">
        <f t="shared" si="0"/>
        <v>0</v>
      </c>
      <c r="N127" s="14">
        <f t="shared" si="0"/>
        <v>0</v>
      </c>
      <c r="O127" s="14">
        <f t="shared" si="0"/>
        <v>0</v>
      </c>
      <c r="P127" s="14">
        <f t="shared" si="0"/>
        <v>0</v>
      </c>
      <c r="Q127" s="14">
        <f t="shared" si="0"/>
        <v>0</v>
      </c>
      <c r="R127" s="14">
        <f t="shared" si="0"/>
        <v>0</v>
      </c>
      <c r="S127" s="14">
        <f t="shared" si="0"/>
        <v>0</v>
      </c>
      <c r="T127" s="14">
        <f t="shared" si="0"/>
        <v>0</v>
      </c>
      <c r="U127" s="14">
        <f t="shared" si="0"/>
        <v>0</v>
      </c>
      <c r="V127" s="14">
        <f t="shared" si="0"/>
        <v>0</v>
      </c>
      <c r="W127" s="14">
        <f t="shared" si="0"/>
        <v>0</v>
      </c>
      <c r="X127" s="14">
        <f t="shared" si="0"/>
        <v>0</v>
      </c>
      <c r="Y127" s="14">
        <f t="shared" si="0"/>
        <v>0</v>
      </c>
      <c r="Z127" s="14">
        <f t="shared" si="0"/>
        <v>0</v>
      </c>
      <c r="AA127" s="14">
        <f t="shared" si="0"/>
        <v>0</v>
      </c>
      <c r="AB127" s="14">
        <f t="shared" si="0"/>
        <v>0</v>
      </c>
      <c r="AC127" s="14">
        <f t="shared" si="0"/>
        <v>0</v>
      </c>
      <c r="AD127" s="14">
        <f t="shared" si="0"/>
        <v>0</v>
      </c>
      <c r="AE127" s="14">
        <f t="shared" si="0"/>
        <v>0</v>
      </c>
      <c r="AF127" s="14">
        <f t="shared" si="0"/>
        <v>0</v>
      </c>
      <c r="AG127" s="14">
        <f t="shared" si="0"/>
        <v>0</v>
      </c>
      <c r="AH127" s="14">
        <f t="shared" si="0"/>
        <v>0</v>
      </c>
      <c r="AI127" s="14">
        <f t="shared" si="0"/>
        <v>0</v>
      </c>
      <c r="AJ127" s="14">
        <f t="shared" si="0"/>
        <v>0</v>
      </c>
      <c r="AK127" s="14">
        <f t="shared" si="0"/>
        <v>0</v>
      </c>
      <c r="AL127" s="14">
        <f t="shared" si="0"/>
        <v>0</v>
      </c>
      <c r="AM127" s="14">
        <f t="shared" si="0"/>
        <v>0</v>
      </c>
      <c r="AN127" s="14">
        <f t="shared" si="0"/>
        <v>0</v>
      </c>
      <c r="AO127" s="14">
        <f t="shared" si="0"/>
        <v>0</v>
      </c>
      <c r="AP127" s="14">
        <f t="shared" si="0"/>
        <v>0</v>
      </c>
      <c r="AQ127" s="14">
        <f t="shared" si="0"/>
        <v>0</v>
      </c>
      <c r="AR127" s="14">
        <f t="shared" si="0"/>
        <v>0</v>
      </c>
      <c r="AS127" s="14">
        <f t="shared" si="0"/>
        <v>0</v>
      </c>
      <c r="AT127" s="14">
        <f t="shared" si="0"/>
        <v>0</v>
      </c>
      <c r="AU127" s="14">
        <f t="shared" si="0"/>
        <v>0</v>
      </c>
      <c r="AV127" s="14">
        <f t="shared" si="0"/>
        <v>0</v>
      </c>
      <c r="AW127" s="14">
        <f t="shared" si="0"/>
        <v>0</v>
      </c>
      <c r="AX127" s="14">
        <f t="shared" si="0"/>
        <v>0</v>
      </c>
      <c r="AY127" s="14">
        <f t="shared" si="0"/>
        <v>0</v>
      </c>
      <c r="AZ127" s="14">
        <f t="shared" si="0"/>
        <v>0</v>
      </c>
      <c r="BA127" s="14">
        <f t="shared" si="0"/>
        <v>0</v>
      </c>
      <c r="BB127" s="14">
        <f t="shared" si="0"/>
        <v>0</v>
      </c>
      <c r="BC127" s="14">
        <f t="shared" si="0"/>
        <v>0</v>
      </c>
      <c r="BD127" s="14">
        <f t="shared" si="0"/>
        <v>0</v>
      </c>
      <c r="BE127" s="14">
        <f t="shared" si="0"/>
        <v>0</v>
      </c>
      <c r="BF127" s="14">
        <f t="shared" si="0"/>
        <v>0</v>
      </c>
      <c r="BG127" s="14">
        <f t="shared" si="0"/>
        <v>0</v>
      </c>
      <c r="BH127" s="14">
        <f t="shared" si="0"/>
        <v>0</v>
      </c>
      <c r="BI127" s="14">
        <f t="shared" si="0"/>
        <v>0</v>
      </c>
      <c r="BJ127" s="14">
        <f t="shared" si="0"/>
        <v>0</v>
      </c>
      <c r="BK127" s="14">
        <f t="shared" si="0"/>
        <v>0</v>
      </c>
      <c r="BL127" s="14">
        <f t="shared" si="0"/>
        <v>0</v>
      </c>
      <c r="BM127" s="14">
        <f t="shared" si="1"/>
        <v>0</v>
      </c>
      <c r="BN127" s="14">
        <f t="shared" si="1"/>
        <v>0</v>
      </c>
      <c r="BO127" s="14">
        <f t="shared" si="1"/>
        <v>0</v>
      </c>
      <c r="BP127" s="14">
        <f t="shared" si="1"/>
        <v>0</v>
      </c>
      <c r="BQ127" s="14">
        <f t="shared" si="1"/>
        <v>0</v>
      </c>
      <c r="BR127" s="14">
        <f t="shared" si="1"/>
        <v>0</v>
      </c>
      <c r="BS127" s="14">
        <f t="shared" si="1"/>
        <v>0</v>
      </c>
      <c r="BT127" s="14">
        <f t="shared" si="1"/>
        <v>0</v>
      </c>
      <c r="BU127" s="14">
        <f t="shared" si="1"/>
        <v>0</v>
      </c>
      <c r="BV127" s="14">
        <f t="shared" si="1"/>
        <v>0</v>
      </c>
      <c r="BW127" s="14">
        <f t="shared" si="1"/>
        <v>0</v>
      </c>
      <c r="BX127" s="14">
        <f t="shared" si="1"/>
        <v>0</v>
      </c>
      <c r="BY127" s="14">
        <f t="shared" si="1"/>
        <v>0</v>
      </c>
      <c r="BZ127" s="14">
        <f t="shared" si="1"/>
        <v>0</v>
      </c>
      <c r="CA127" s="14">
        <f t="shared" si="1"/>
        <v>0</v>
      </c>
      <c r="CB127" s="14">
        <f t="shared" si="1"/>
        <v>0</v>
      </c>
      <c r="CC127" s="14">
        <f t="shared" si="1"/>
        <v>0</v>
      </c>
      <c r="CD127" s="14">
        <f t="shared" si="1"/>
        <v>0</v>
      </c>
      <c r="CE127" s="14">
        <f t="shared" si="1"/>
        <v>0</v>
      </c>
      <c r="CF127" s="14">
        <f t="shared" si="1"/>
        <v>0</v>
      </c>
      <c r="CG127" s="14">
        <f t="shared" si="1"/>
        <v>0</v>
      </c>
    </row>
    <row r="128" spans="1:85" x14ac:dyDescent="0.25">
      <c r="A128" s="8">
        <v>25</v>
      </c>
      <c r="B128" s="13">
        <v>29</v>
      </c>
      <c r="C128" s="14">
        <f t="shared" si="0"/>
        <v>0</v>
      </c>
      <c r="D128" s="14">
        <f t="shared" si="0"/>
        <v>0</v>
      </c>
      <c r="E128" s="14">
        <f t="shared" si="0"/>
        <v>0</v>
      </c>
      <c r="F128" s="14">
        <f t="shared" si="0"/>
        <v>0</v>
      </c>
      <c r="G128" s="14">
        <f t="shared" si="0"/>
        <v>0</v>
      </c>
      <c r="H128" s="14">
        <f t="shared" si="0"/>
        <v>0</v>
      </c>
      <c r="I128" s="14">
        <f t="shared" si="0"/>
        <v>0</v>
      </c>
      <c r="J128" s="14">
        <f t="shared" si="0"/>
        <v>0</v>
      </c>
      <c r="K128" s="14">
        <f t="shared" si="0"/>
        <v>0</v>
      </c>
      <c r="L128" s="14">
        <f t="shared" si="0"/>
        <v>0</v>
      </c>
      <c r="M128" s="14">
        <f t="shared" si="0"/>
        <v>0</v>
      </c>
      <c r="N128" s="14">
        <f t="shared" si="0"/>
        <v>0</v>
      </c>
      <c r="O128" s="14">
        <f t="shared" si="0"/>
        <v>0</v>
      </c>
      <c r="P128" s="14">
        <f t="shared" si="0"/>
        <v>0</v>
      </c>
      <c r="Q128" s="14">
        <f t="shared" si="0"/>
        <v>0</v>
      </c>
      <c r="R128" s="14">
        <f t="shared" si="0"/>
        <v>0</v>
      </c>
      <c r="S128" s="14">
        <f t="shared" si="0"/>
        <v>0</v>
      </c>
      <c r="T128" s="14">
        <f t="shared" si="0"/>
        <v>0</v>
      </c>
      <c r="U128" s="14">
        <f t="shared" si="0"/>
        <v>0</v>
      </c>
      <c r="V128" s="14">
        <f t="shared" si="0"/>
        <v>0</v>
      </c>
      <c r="W128" s="14">
        <f t="shared" si="0"/>
        <v>0</v>
      </c>
      <c r="X128" s="14">
        <f t="shared" si="0"/>
        <v>0</v>
      </c>
      <c r="Y128" s="14">
        <f t="shared" si="0"/>
        <v>0</v>
      </c>
      <c r="Z128" s="14">
        <f t="shared" si="0"/>
        <v>0</v>
      </c>
      <c r="AA128" s="14">
        <f t="shared" si="0"/>
        <v>0</v>
      </c>
      <c r="AB128" s="14">
        <f t="shared" si="0"/>
        <v>0</v>
      </c>
      <c r="AC128" s="14">
        <f t="shared" si="0"/>
        <v>0</v>
      </c>
      <c r="AD128" s="14">
        <f t="shared" si="0"/>
        <v>0</v>
      </c>
      <c r="AE128" s="14">
        <f t="shared" si="0"/>
        <v>0</v>
      </c>
      <c r="AF128" s="14">
        <f t="shared" si="0"/>
        <v>0</v>
      </c>
      <c r="AG128" s="14">
        <f t="shared" si="0"/>
        <v>0</v>
      </c>
      <c r="AH128" s="14">
        <f t="shared" si="0"/>
        <v>0</v>
      </c>
      <c r="AI128" s="14">
        <f t="shared" si="0"/>
        <v>0</v>
      </c>
      <c r="AJ128" s="14">
        <f t="shared" si="0"/>
        <v>0</v>
      </c>
      <c r="AK128" s="14">
        <f t="shared" si="0"/>
        <v>0</v>
      </c>
      <c r="AL128" s="14">
        <f t="shared" si="0"/>
        <v>0</v>
      </c>
      <c r="AM128" s="14">
        <f t="shared" si="0"/>
        <v>0</v>
      </c>
      <c r="AN128" s="14">
        <f t="shared" si="0"/>
        <v>0</v>
      </c>
      <c r="AO128" s="14">
        <f t="shared" si="0"/>
        <v>0</v>
      </c>
      <c r="AP128" s="14">
        <f t="shared" si="0"/>
        <v>0</v>
      </c>
      <c r="AQ128" s="14">
        <f t="shared" si="0"/>
        <v>0</v>
      </c>
      <c r="AR128" s="14">
        <f t="shared" si="0"/>
        <v>0</v>
      </c>
      <c r="AS128" s="14">
        <f t="shared" si="0"/>
        <v>0</v>
      </c>
      <c r="AT128" s="14">
        <f t="shared" si="0"/>
        <v>0</v>
      </c>
      <c r="AU128" s="14">
        <f t="shared" si="0"/>
        <v>0</v>
      </c>
      <c r="AV128" s="14">
        <f t="shared" si="0"/>
        <v>0</v>
      </c>
      <c r="AW128" s="14">
        <f t="shared" si="0"/>
        <v>0</v>
      </c>
      <c r="AX128" s="14">
        <f t="shared" si="0"/>
        <v>0</v>
      </c>
      <c r="AY128" s="14">
        <f t="shared" si="0"/>
        <v>0</v>
      </c>
      <c r="AZ128" s="14">
        <f t="shared" si="0"/>
        <v>0</v>
      </c>
      <c r="BA128" s="14">
        <f t="shared" si="0"/>
        <v>0</v>
      </c>
      <c r="BB128" s="14">
        <f t="shared" si="0"/>
        <v>0</v>
      </c>
      <c r="BC128" s="14">
        <f t="shared" si="0"/>
        <v>0</v>
      </c>
      <c r="BD128" s="14">
        <f t="shared" si="0"/>
        <v>0</v>
      </c>
      <c r="BE128" s="14">
        <f t="shared" si="0"/>
        <v>0</v>
      </c>
      <c r="BF128" s="14">
        <f t="shared" si="0"/>
        <v>0</v>
      </c>
      <c r="BG128" s="14">
        <f t="shared" si="0"/>
        <v>0</v>
      </c>
      <c r="BH128" s="14">
        <f t="shared" si="0"/>
        <v>0</v>
      </c>
      <c r="BI128" s="14">
        <f t="shared" si="0"/>
        <v>0</v>
      </c>
      <c r="BJ128" s="14">
        <f t="shared" si="0"/>
        <v>0</v>
      </c>
      <c r="BK128" s="14">
        <f t="shared" si="0"/>
        <v>0</v>
      </c>
      <c r="BL128" s="14">
        <f t="shared" si="0"/>
        <v>0</v>
      </c>
      <c r="BM128" s="14">
        <f t="shared" si="1"/>
        <v>0</v>
      </c>
      <c r="BN128" s="14">
        <f t="shared" si="1"/>
        <v>0</v>
      </c>
      <c r="BO128" s="14">
        <f t="shared" si="1"/>
        <v>0</v>
      </c>
      <c r="BP128" s="14">
        <f t="shared" si="1"/>
        <v>0</v>
      </c>
      <c r="BQ128" s="14">
        <f t="shared" si="1"/>
        <v>0</v>
      </c>
      <c r="BR128" s="14">
        <f t="shared" si="1"/>
        <v>0</v>
      </c>
      <c r="BS128" s="14">
        <f t="shared" si="1"/>
        <v>0</v>
      </c>
      <c r="BT128" s="14">
        <f t="shared" si="1"/>
        <v>0</v>
      </c>
      <c r="BU128" s="14">
        <f t="shared" si="1"/>
        <v>0</v>
      </c>
      <c r="BV128" s="14">
        <f t="shared" si="1"/>
        <v>0</v>
      </c>
      <c r="BW128" s="14">
        <f t="shared" si="1"/>
        <v>0</v>
      </c>
      <c r="BX128" s="14">
        <f t="shared" si="1"/>
        <v>0</v>
      </c>
      <c r="BY128" s="14">
        <f t="shared" si="1"/>
        <v>0</v>
      </c>
      <c r="BZ128" s="14">
        <f t="shared" si="1"/>
        <v>0</v>
      </c>
      <c r="CA128" s="14">
        <f t="shared" si="1"/>
        <v>0</v>
      </c>
      <c r="CB128" s="14">
        <f t="shared" si="1"/>
        <v>0</v>
      </c>
      <c r="CC128" s="14">
        <f t="shared" si="1"/>
        <v>0</v>
      </c>
      <c r="CD128" s="14">
        <f t="shared" si="1"/>
        <v>0</v>
      </c>
      <c r="CE128" s="14">
        <f t="shared" si="1"/>
        <v>0</v>
      </c>
      <c r="CF128" s="14">
        <f t="shared" si="1"/>
        <v>0</v>
      </c>
      <c r="CG128" s="14">
        <f t="shared" si="1"/>
        <v>0</v>
      </c>
    </row>
    <row r="129" spans="1:85" x14ac:dyDescent="0.25">
      <c r="A129" s="8">
        <v>30</v>
      </c>
      <c r="B129" s="13">
        <v>34</v>
      </c>
      <c r="C129" s="14">
        <f t="shared" si="0"/>
        <v>0</v>
      </c>
      <c r="D129" s="14">
        <f t="shared" si="0"/>
        <v>0</v>
      </c>
      <c r="E129" s="14">
        <f t="shared" si="0"/>
        <v>0</v>
      </c>
      <c r="F129" s="14">
        <f t="shared" si="0"/>
        <v>0</v>
      </c>
      <c r="G129" s="14">
        <f t="shared" si="0"/>
        <v>0</v>
      </c>
      <c r="H129" s="14">
        <f t="shared" si="0"/>
        <v>0</v>
      </c>
      <c r="I129" s="14">
        <f t="shared" si="0"/>
        <v>0</v>
      </c>
      <c r="J129" s="14">
        <f t="shared" si="0"/>
        <v>0</v>
      </c>
      <c r="K129" s="14">
        <f t="shared" si="0"/>
        <v>0</v>
      </c>
      <c r="L129" s="14">
        <f t="shared" si="0"/>
        <v>0</v>
      </c>
      <c r="M129" s="14">
        <f t="shared" si="0"/>
        <v>0</v>
      </c>
      <c r="N129" s="14">
        <f t="shared" si="0"/>
        <v>0</v>
      </c>
      <c r="O129" s="14">
        <f t="shared" si="0"/>
        <v>0</v>
      </c>
      <c r="P129" s="14">
        <f t="shared" si="0"/>
        <v>0</v>
      </c>
      <c r="Q129" s="14">
        <f t="shared" si="0"/>
        <v>0</v>
      </c>
      <c r="R129" s="14">
        <f t="shared" si="0"/>
        <v>0</v>
      </c>
      <c r="S129" s="14">
        <f t="shared" si="0"/>
        <v>0</v>
      </c>
      <c r="T129" s="14">
        <f t="shared" si="0"/>
        <v>0</v>
      </c>
      <c r="U129" s="14">
        <f t="shared" si="0"/>
        <v>0</v>
      </c>
      <c r="V129" s="14">
        <f t="shared" si="0"/>
        <v>0</v>
      </c>
      <c r="W129" s="14">
        <f t="shared" si="0"/>
        <v>0</v>
      </c>
      <c r="X129" s="14">
        <f t="shared" si="0"/>
        <v>0</v>
      </c>
      <c r="Y129" s="14">
        <f t="shared" si="0"/>
        <v>0</v>
      </c>
      <c r="Z129" s="14">
        <f t="shared" si="0"/>
        <v>0</v>
      </c>
      <c r="AA129" s="14">
        <f t="shared" si="0"/>
        <v>0</v>
      </c>
      <c r="AB129" s="14">
        <f t="shared" si="0"/>
        <v>0</v>
      </c>
      <c r="AC129" s="14">
        <f t="shared" si="0"/>
        <v>0</v>
      </c>
      <c r="AD129" s="14">
        <f t="shared" si="0"/>
        <v>0</v>
      </c>
      <c r="AE129" s="14">
        <f t="shared" si="0"/>
        <v>0</v>
      </c>
      <c r="AF129" s="14">
        <f t="shared" si="0"/>
        <v>0</v>
      </c>
      <c r="AG129" s="14">
        <f t="shared" si="0"/>
        <v>0</v>
      </c>
      <c r="AH129" s="14">
        <f t="shared" si="0"/>
        <v>0</v>
      </c>
      <c r="AI129" s="14">
        <f t="shared" si="0"/>
        <v>0</v>
      </c>
      <c r="AJ129" s="14">
        <f t="shared" si="0"/>
        <v>0</v>
      </c>
      <c r="AK129" s="14">
        <f t="shared" si="0"/>
        <v>0</v>
      </c>
      <c r="AL129" s="14">
        <f t="shared" si="0"/>
        <v>0</v>
      </c>
      <c r="AM129" s="14">
        <f t="shared" si="0"/>
        <v>0</v>
      </c>
      <c r="AN129" s="14">
        <f t="shared" si="0"/>
        <v>0</v>
      </c>
      <c r="AO129" s="14">
        <f t="shared" si="0"/>
        <v>0</v>
      </c>
      <c r="AP129" s="14">
        <f t="shared" si="0"/>
        <v>0</v>
      </c>
      <c r="AQ129" s="14">
        <f t="shared" si="0"/>
        <v>0</v>
      </c>
      <c r="AR129" s="14">
        <f t="shared" si="0"/>
        <v>0</v>
      </c>
      <c r="AS129" s="14">
        <f t="shared" si="0"/>
        <v>0</v>
      </c>
      <c r="AT129" s="14">
        <f t="shared" si="0"/>
        <v>0</v>
      </c>
      <c r="AU129" s="14">
        <f t="shared" si="0"/>
        <v>0</v>
      </c>
      <c r="AV129" s="14">
        <f t="shared" si="0"/>
        <v>0</v>
      </c>
      <c r="AW129" s="14">
        <f t="shared" si="0"/>
        <v>0</v>
      </c>
      <c r="AX129" s="14">
        <f t="shared" si="0"/>
        <v>0</v>
      </c>
      <c r="AY129" s="14">
        <f t="shared" si="0"/>
        <v>0</v>
      </c>
      <c r="AZ129" s="14">
        <f t="shared" si="0"/>
        <v>0</v>
      </c>
      <c r="BA129" s="14">
        <f t="shared" si="0"/>
        <v>0</v>
      </c>
      <c r="BB129" s="14">
        <f t="shared" si="0"/>
        <v>0</v>
      </c>
      <c r="BC129" s="14">
        <f t="shared" si="0"/>
        <v>0</v>
      </c>
      <c r="BD129" s="14">
        <f t="shared" si="0"/>
        <v>0</v>
      </c>
      <c r="BE129" s="14">
        <f t="shared" si="0"/>
        <v>0</v>
      </c>
      <c r="BF129" s="14">
        <f t="shared" si="0"/>
        <v>0</v>
      </c>
      <c r="BG129" s="14">
        <f t="shared" si="0"/>
        <v>0</v>
      </c>
      <c r="BH129" s="14">
        <f t="shared" si="0"/>
        <v>0</v>
      </c>
      <c r="BI129" s="14">
        <f t="shared" si="0"/>
        <v>0</v>
      </c>
      <c r="BJ129" s="14">
        <f t="shared" si="0"/>
        <v>0</v>
      </c>
      <c r="BK129" s="14">
        <f t="shared" si="0"/>
        <v>0</v>
      </c>
      <c r="BL129" s="14">
        <f t="shared" ref="BL129:CG132" si="2">SUM(BL115,BL103,BL91,BL79,BL67,BL55,BL43,BL31,BL19)-BL7</f>
        <v>0</v>
      </c>
      <c r="BM129" s="14">
        <f t="shared" si="2"/>
        <v>0</v>
      </c>
      <c r="BN129" s="14">
        <f t="shared" si="2"/>
        <v>0</v>
      </c>
      <c r="BO129" s="14">
        <f t="shared" si="2"/>
        <v>0</v>
      </c>
      <c r="BP129" s="14">
        <f t="shared" si="2"/>
        <v>0</v>
      </c>
      <c r="BQ129" s="14">
        <f t="shared" si="2"/>
        <v>0</v>
      </c>
      <c r="BR129" s="14">
        <f t="shared" si="2"/>
        <v>0</v>
      </c>
      <c r="BS129" s="14">
        <f t="shared" si="2"/>
        <v>0</v>
      </c>
      <c r="BT129" s="14">
        <f t="shared" si="2"/>
        <v>0</v>
      </c>
      <c r="BU129" s="14">
        <f t="shared" si="2"/>
        <v>0</v>
      </c>
      <c r="BV129" s="14">
        <f t="shared" si="2"/>
        <v>0</v>
      </c>
      <c r="BW129" s="14">
        <f t="shared" si="2"/>
        <v>0</v>
      </c>
      <c r="BX129" s="14">
        <f t="shared" si="2"/>
        <v>0</v>
      </c>
      <c r="BY129" s="14">
        <f t="shared" si="2"/>
        <v>0</v>
      </c>
      <c r="BZ129" s="14">
        <f t="shared" si="2"/>
        <v>0</v>
      </c>
      <c r="CA129" s="14">
        <f t="shared" si="2"/>
        <v>0</v>
      </c>
      <c r="CB129" s="14">
        <f t="shared" si="2"/>
        <v>0</v>
      </c>
      <c r="CC129" s="14">
        <f t="shared" si="2"/>
        <v>0</v>
      </c>
      <c r="CD129" s="14">
        <f t="shared" si="2"/>
        <v>0</v>
      </c>
      <c r="CE129" s="14">
        <f t="shared" si="2"/>
        <v>0</v>
      </c>
      <c r="CF129" s="14">
        <f t="shared" si="2"/>
        <v>0</v>
      </c>
      <c r="CG129" s="14">
        <f t="shared" si="2"/>
        <v>0</v>
      </c>
    </row>
    <row r="130" spans="1:85" x14ac:dyDescent="0.25">
      <c r="A130" s="8">
        <v>35</v>
      </c>
      <c r="B130" s="13">
        <v>39</v>
      </c>
      <c r="C130" s="14">
        <f t="shared" ref="C130:BL133" si="3">SUM(C116,C104,C92,C80,C68,C56,C44,C32,C20)-C8</f>
        <v>0</v>
      </c>
      <c r="D130" s="14">
        <f t="shared" si="3"/>
        <v>0</v>
      </c>
      <c r="E130" s="14">
        <f t="shared" si="3"/>
        <v>0</v>
      </c>
      <c r="F130" s="14">
        <f t="shared" si="3"/>
        <v>0</v>
      </c>
      <c r="G130" s="14">
        <f t="shared" si="3"/>
        <v>0</v>
      </c>
      <c r="H130" s="14">
        <f t="shared" si="3"/>
        <v>0</v>
      </c>
      <c r="I130" s="14">
        <f t="shared" si="3"/>
        <v>0</v>
      </c>
      <c r="J130" s="14">
        <f t="shared" si="3"/>
        <v>0</v>
      </c>
      <c r="K130" s="14">
        <f t="shared" si="3"/>
        <v>0</v>
      </c>
      <c r="L130" s="14">
        <f t="shared" si="3"/>
        <v>0</v>
      </c>
      <c r="M130" s="14">
        <f t="shared" si="3"/>
        <v>0</v>
      </c>
      <c r="N130" s="14">
        <f t="shared" si="3"/>
        <v>0</v>
      </c>
      <c r="O130" s="14">
        <f t="shared" si="3"/>
        <v>0</v>
      </c>
      <c r="P130" s="14">
        <f t="shared" si="3"/>
        <v>0</v>
      </c>
      <c r="Q130" s="14">
        <f t="shared" si="3"/>
        <v>0</v>
      </c>
      <c r="R130" s="14">
        <f t="shared" si="3"/>
        <v>0</v>
      </c>
      <c r="S130" s="14">
        <f t="shared" si="3"/>
        <v>0</v>
      </c>
      <c r="T130" s="14">
        <f t="shared" si="3"/>
        <v>0</v>
      </c>
      <c r="U130" s="14">
        <f t="shared" si="3"/>
        <v>0</v>
      </c>
      <c r="V130" s="14">
        <f t="shared" si="3"/>
        <v>0</v>
      </c>
      <c r="W130" s="14">
        <f t="shared" si="3"/>
        <v>0</v>
      </c>
      <c r="X130" s="14">
        <f t="shared" si="3"/>
        <v>0</v>
      </c>
      <c r="Y130" s="14">
        <f t="shared" si="3"/>
        <v>0</v>
      </c>
      <c r="Z130" s="14">
        <f t="shared" si="3"/>
        <v>0</v>
      </c>
      <c r="AA130" s="14">
        <f t="shared" si="3"/>
        <v>0</v>
      </c>
      <c r="AB130" s="14">
        <f t="shared" si="3"/>
        <v>0</v>
      </c>
      <c r="AC130" s="14">
        <f t="shared" si="3"/>
        <v>0</v>
      </c>
      <c r="AD130" s="14">
        <f t="shared" si="3"/>
        <v>0</v>
      </c>
      <c r="AE130" s="14">
        <f t="shared" si="3"/>
        <v>0</v>
      </c>
      <c r="AF130" s="14">
        <f t="shared" si="3"/>
        <v>0</v>
      </c>
      <c r="AG130" s="14">
        <f t="shared" si="3"/>
        <v>0</v>
      </c>
      <c r="AH130" s="14">
        <f t="shared" si="3"/>
        <v>0</v>
      </c>
      <c r="AI130" s="14">
        <f t="shared" si="3"/>
        <v>0</v>
      </c>
      <c r="AJ130" s="14">
        <f t="shared" si="3"/>
        <v>0</v>
      </c>
      <c r="AK130" s="14">
        <f t="shared" si="3"/>
        <v>0</v>
      </c>
      <c r="AL130" s="14">
        <f t="shared" si="3"/>
        <v>0</v>
      </c>
      <c r="AM130" s="14">
        <f t="shared" si="3"/>
        <v>0</v>
      </c>
      <c r="AN130" s="14">
        <f t="shared" si="3"/>
        <v>0</v>
      </c>
      <c r="AO130" s="14">
        <f t="shared" si="3"/>
        <v>0</v>
      </c>
      <c r="AP130" s="14">
        <f t="shared" si="3"/>
        <v>0</v>
      </c>
      <c r="AQ130" s="14">
        <f t="shared" si="3"/>
        <v>0</v>
      </c>
      <c r="AR130" s="14">
        <f t="shared" si="3"/>
        <v>0</v>
      </c>
      <c r="AS130" s="14">
        <f t="shared" si="3"/>
        <v>0</v>
      </c>
      <c r="AT130" s="14">
        <f t="shared" si="3"/>
        <v>0</v>
      </c>
      <c r="AU130" s="14">
        <f t="shared" si="3"/>
        <v>0</v>
      </c>
      <c r="AV130" s="14">
        <f t="shared" si="3"/>
        <v>0</v>
      </c>
      <c r="AW130" s="14">
        <f t="shared" si="3"/>
        <v>0</v>
      </c>
      <c r="AX130" s="14">
        <f t="shared" si="3"/>
        <v>0</v>
      </c>
      <c r="AY130" s="14">
        <f t="shared" si="3"/>
        <v>0</v>
      </c>
      <c r="AZ130" s="14">
        <f t="shared" si="3"/>
        <v>0</v>
      </c>
      <c r="BA130" s="14">
        <f t="shared" si="3"/>
        <v>0</v>
      </c>
      <c r="BB130" s="14">
        <f t="shared" si="3"/>
        <v>0</v>
      </c>
      <c r="BC130" s="14">
        <f t="shared" si="3"/>
        <v>0</v>
      </c>
      <c r="BD130" s="14">
        <f t="shared" si="3"/>
        <v>0</v>
      </c>
      <c r="BE130" s="14">
        <f t="shared" si="3"/>
        <v>0</v>
      </c>
      <c r="BF130" s="14">
        <f t="shared" si="3"/>
        <v>0</v>
      </c>
      <c r="BG130" s="14">
        <f t="shared" si="3"/>
        <v>0</v>
      </c>
      <c r="BH130" s="14">
        <f t="shared" si="3"/>
        <v>0</v>
      </c>
      <c r="BI130" s="14">
        <f t="shared" si="3"/>
        <v>0</v>
      </c>
      <c r="BJ130" s="14">
        <f t="shared" si="3"/>
        <v>0</v>
      </c>
      <c r="BK130" s="14">
        <f t="shared" si="3"/>
        <v>0</v>
      </c>
      <c r="BL130" s="14">
        <f t="shared" si="3"/>
        <v>0</v>
      </c>
      <c r="BM130" s="14">
        <f t="shared" si="2"/>
        <v>0</v>
      </c>
      <c r="BN130" s="14">
        <f t="shared" si="2"/>
        <v>0</v>
      </c>
      <c r="BO130" s="14">
        <f t="shared" si="2"/>
        <v>0</v>
      </c>
      <c r="BP130" s="14">
        <f t="shared" si="2"/>
        <v>0</v>
      </c>
      <c r="BQ130" s="14">
        <f t="shared" si="2"/>
        <v>0</v>
      </c>
      <c r="BR130" s="14">
        <f t="shared" si="2"/>
        <v>0</v>
      </c>
      <c r="BS130" s="14">
        <f t="shared" si="2"/>
        <v>0</v>
      </c>
      <c r="BT130" s="14">
        <f t="shared" si="2"/>
        <v>0</v>
      </c>
      <c r="BU130" s="14">
        <f t="shared" si="2"/>
        <v>0</v>
      </c>
      <c r="BV130" s="14">
        <f t="shared" si="2"/>
        <v>0</v>
      </c>
      <c r="BW130" s="14">
        <f t="shared" si="2"/>
        <v>0</v>
      </c>
      <c r="BX130" s="14">
        <f t="shared" si="2"/>
        <v>0</v>
      </c>
      <c r="BY130" s="14">
        <f t="shared" si="2"/>
        <v>0</v>
      </c>
      <c r="BZ130" s="14">
        <f t="shared" si="2"/>
        <v>0</v>
      </c>
      <c r="CA130" s="14">
        <f t="shared" si="2"/>
        <v>0</v>
      </c>
      <c r="CB130" s="14">
        <f t="shared" si="2"/>
        <v>0</v>
      </c>
      <c r="CC130" s="14">
        <f t="shared" si="2"/>
        <v>0</v>
      </c>
      <c r="CD130" s="14">
        <f t="shared" si="2"/>
        <v>0</v>
      </c>
      <c r="CE130" s="14">
        <f t="shared" si="2"/>
        <v>0</v>
      </c>
      <c r="CF130" s="14">
        <f t="shared" si="2"/>
        <v>0</v>
      </c>
      <c r="CG130" s="14">
        <f t="shared" si="2"/>
        <v>0</v>
      </c>
    </row>
    <row r="131" spans="1:85" x14ac:dyDescent="0.25">
      <c r="A131" s="8">
        <v>40</v>
      </c>
      <c r="B131" s="13">
        <v>44</v>
      </c>
      <c r="C131" s="14">
        <f t="shared" si="3"/>
        <v>0</v>
      </c>
      <c r="D131" s="14">
        <f t="shared" si="3"/>
        <v>0</v>
      </c>
      <c r="E131" s="14">
        <f t="shared" si="3"/>
        <v>0</v>
      </c>
      <c r="F131" s="14">
        <f t="shared" si="3"/>
        <v>0</v>
      </c>
      <c r="G131" s="14">
        <f t="shared" si="3"/>
        <v>0</v>
      </c>
      <c r="H131" s="14">
        <f t="shared" si="3"/>
        <v>0</v>
      </c>
      <c r="I131" s="14">
        <f t="shared" si="3"/>
        <v>0</v>
      </c>
      <c r="J131" s="14">
        <f t="shared" si="3"/>
        <v>0</v>
      </c>
      <c r="K131" s="14">
        <f t="shared" si="3"/>
        <v>0</v>
      </c>
      <c r="L131" s="14">
        <f t="shared" si="3"/>
        <v>0</v>
      </c>
      <c r="M131" s="14">
        <f t="shared" si="3"/>
        <v>0</v>
      </c>
      <c r="N131" s="14">
        <f t="shared" si="3"/>
        <v>0</v>
      </c>
      <c r="O131" s="14">
        <f t="shared" si="3"/>
        <v>0</v>
      </c>
      <c r="P131" s="14">
        <f t="shared" si="3"/>
        <v>0</v>
      </c>
      <c r="Q131" s="14">
        <f t="shared" si="3"/>
        <v>0</v>
      </c>
      <c r="R131" s="14">
        <f t="shared" si="3"/>
        <v>0</v>
      </c>
      <c r="S131" s="14">
        <f t="shared" si="3"/>
        <v>0</v>
      </c>
      <c r="T131" s="14">
        <f t="shared" si="3"/>
        <v>0</v>
      </c>
      <c r="U131" s="14">
        <f t="shared" si="3"/>
        <v>0</v>
      </c>
      <c r="V131" s="14">
        <f t="shared" si="3"/>
        <v>0</v>
      </c>
      <c r="W131" s="14">
        <f t="shared" si="3"/>
        <v>0</v>
      </c>
      <c r="X131" s="14">
        <f t="shared" si="3"/>
        <v>0</v>
      </c>
      <c r="Y131" s="14">
        <f t="shared" si="3"/>
        <v>0</v>
      </c>
      <c r="Z131" s="14">
        <f t="shared" si="3"/>
        <v>0</v>
      </c>
      <c r="AA131" s="14">
        <f t="shared" si="3"/>
        <v>0</v>
      </c>
      <c r="AB131" s="14">
        <f t="shared" si="3"/>
        <v>0</v>
      </c>
      <c r="AC131" s="14">
        <f t="shared" si="3"/>
        <v>0</v>
      </c>
      <c r="AD131" s="14">
        <f t="shared" si="3"/>
        <v>0</v>
      </c>
      <c r="AE131" s="14">
        <f t="shared" si="3"/>
        <v>0</v>
      </c>
      <c r="AF131" s="14">
        <f t="shared" si="3"/>
        <v>0</v>
      </c>
      <c r="AG131" s="14">
        <f t="shared" si="3"/>
        <v>0</v>
      </c>
      <c r="AH131" s="14">
        <f t="shared" si="3"/>
        <v>0</v>
      </c>
      <c r="AI131" s="14">
        <f t="shared" si="3"/>
        <v>0</v>
      </c>
      <c r="AJ131" s="14">
        <f t="shared" si="3"/>
        <v>0</v>
      </c>
      <c r="AK131" s="14">
        <f t="shared" si="3"/>
        <v>0</v>
      </c>
      <c r="AL131" s="14">
        <f t="shared" si="3"/>
        <v>0</v>
      </c>
      <c r="AM131" s="14">
        <f t="shared" si="3"/>
        <v>0</v>
      </c>
      <c r="AN131" s="14">
        <f t="shared" si="3"/>
        <v>0</v>
      </c>
      <c r="AO131" s="14">
        <f t="shared" si="3"/>
        <v>0</v>
      </c>
      <c r="AP131" s="14">
        <f t="shared" si="3"/>
        <v>0</v>
      </c>
      <c r="AQ131" s="14">
        <f t="shared" si="3"/>
        <v>0</v>
      </c>
      <c r="AR131" s="14">
        <f t="shared" si="3"/>
        <v>0</v>
      </c>
      <c r="AS131" s="14">
        <f t="shared" si="3"/>
        <v>0</v>
      </c>
      <c r="AT131" s="14">
        <f t="shared" si="3"/>
        <v>0</v>
      </c>
      <c r="AU131" s="14">
        <f t="shared" si="3"/>
        <v>0</v>
      </c>
      <c r="AV131" s="14">
        <f t="shared" si="3"/>
        <v>0</v>
      </c>
      <c r="AW131" s="14">
        <f t="shared" si="3"/>
        <v>0</v>
      </c>
      <c r="AX131" s="14">
        <f t="shared" si="3"/>
        <v>0</v>
      </c>
      <c r="AY131" s="14">
        <f t="shared" si="3"/>
        <v>0</v>
      </c>
      <c r="AZ131" s="14">
        <f t="shared" si="3"/>
        <v>0</v>
      </c>
      <c r="BA131" s="14">
        <f t="shared" si="3"/>
        <v>0</v>
      </c>
      <c r="BB131" s="14">
        <f t="shared" si="3"/>
        <v>0</v>
      </c>
      <c r="BC131" s="14">
        <f t="shared" si="3"/>
        <v>0</v>
      </c>
      <c r="BD131" s="14">
        <f t="shared" si="3"/>
        <v>0</v>
      </c>
      <c r="BE131" s="14">
        <f t="shared" si="3"/>
        <v>0</v>
      </c>
      <c r="BF131" s="14">
        <f t="shared" si="3"/>
        <v>0</v>
      </c>
      <c r="BG131" s="14">
        <f t="shared" si="3"/>
        <v>0</v>
      </c>
      <c r="BH131" s="14">
        <f t="shared" si="3"/>
        <v>0</v>
      </c>
      <c r="BI131" s="14">
        <f t="shared" si="3"/>
        <v>0</v>
      </c>
      <c r="BJ131" s="14">
        <f t="shared" si="3"/>
        <v>0</v>
      </c>
      <c r="BK131" s="14">
        <f t="shared" si="3"/>
        <v>0</v>
      </c>
      <c r="BL131" s="14">
        <f t="shared" si="3"/>
        <v>0</v>
      </c>
      <c r="BM131" s="14">
        <f t="shared" si="2"/>
        <v>0</v>
      </c>
      <c r="BN131" s="14">
        <f t="shared" si="2"/>
        <v>0</v>
      </c>
      <c r="BO131" s="14">
        <f t="shared" si="2"/>
        <v>0</v>
      </c>
      <c r="BP131" s="14">
        <f t="shared" si="2"/>
        <v>0</v>
      </c>
      <c r="BQ131" s="14">
        <f t="shared" si="2"/>
        <v>0</v>
      </c>
      <c r="BR131" s="14">
        <f t="shared" si="2"/>
        <v>0</v>
      </c>
      <c r="BS131" s="14">
        <f t="shared" si="2"/>
        <v>0</v>
      </c>
      <c r="BT131" s="14">
        <f t="shared" si="2"/>
        <v>0</v>
      </c>
      <c r="BU131" s="14">
        <f t="shared" si="2"/>
        <v>0</v>
      </c>
      <c r="BV131" s="14">
        <f t="shared" si="2"/>
        <v>0</v>
      </c>
      <c r="BW131" s="14">
        <f t="shared" si="2"/>
        <v>0</v>
      </c>
      <c r="BX131" s="14">
        <f t="shared" si="2"/>
        <v>0</v>
      </c>
      <c r="BY131" s="14">
        <f t="shared" si="2"/>
        <v>0</v>
      </c>
      <c r="BZ131" s="14">
        <f t="shared" si="2"/>
        <v>0</v>
      </c>
      <c r="CA131" s="14">
        <f t="shared" si="2"/>
        <v>0</v>
      </c>
      <c r="CB131" s="14">
        <f t="shared" si="2"/>
        <v>0</v>
      </c>
      <c r="CC131" s="14">
        <f t="shared" si="2"/>
        <v>0</v>
      </c>
      <c r="CD131" s="14">
        <f t="shared" si="2"/>
        <v>0</v>
      </c>
      <c r="CE131" s="14">
        <f t="shared" si="2"/>
        <v>0</v>
      </c>
      <c r="CF131" s="14">
        <f t="shared" si="2"/>
        <v>0</v>
      </c>
      <c r="CG131" s="14">
        <f t="shared" si="2"/>
        <v>0</v>
      </c>
    </row>
    <row r="132" spans="1:85" x14ac:dyDescent="0.25">
      <c r="A132" s="8">
        <v>45</v>
      </c>
      <c r="B132" s="13">
        <v>49</v>
      </c>
      <c r="C132" s="14">
        <f t="shared" si="3"/>
        <v>0</v>
      </c>
      <c r="D132" s="14">
        <f t="shared" si="3"/>
        <v>0</v>
      </c>
      <c r="E132" s="14">
        <f t="shared" si="3"/>
        <v>0</v>
      </c>
      <c r="F132" s="14">
        <f t="shared" si="3"/>
        <v>0</v>
      </c>
      <c r="G132" s="14">
        <f t="shared" si="3"/>
        <v>0</v>
      </c>
      <c r="H132" s="14">
        <f t="shared" si="3"/>
        <v>0</v>
      </c>
      <c r="I132" s="14">
        <f t="shared" si="3"/>
        <v>0</v>
      </c>
      <c r="J132" s="14">
        <f t="shared" si="3"/>
        <v>0</v>
      </c>
      <c r="K132" s="14">
        <f t="shared" si="3"/>
        <v>0</v>
      </c>
      <c r="L132" s="14">
        <f t="shared" si="3"/>
        <v>0</v>
      </c>
      <c r="M132" s="14">
        <f t="shared" si="3"/>
        <v>0</v>
      </c>
      <c r="N132" s="14">
        <f t="shared" si="3"/>
        <v>0</v>
      </c>
      <c r="O132" s="14">
        <f t="shared" si="3"/>
        <v>0</v>
      </c>
      <c r="P132" s="14">
        <f t="shared" si="3"/>
        <v>0</v>
      </c>
      <c r="Q132" s="14">
        <f t="shared" si="3"/>
        <v>0</v>
      </c>
      <c r="R132" s="14">
        <f t="shared" si="3"/>
        <v>0</v>
      </c>
      <c r="S132" s="14">
        <f t="shared" si="3"/>
        <v>0</v>
      </c>
      <c r="T132" s="14">
        <f t="shared" si="3"/>
        <v>0</v>
      </c>
      <c r="U132" s="14">
        <f t="shared" si="3"/>
        <v>0</v>
      </c>
      <c r="V132" s="14">
        <f t="shared" si="3"/>
        <v>0</v>
      </c>
      <c r="W132" s="14">
        <f t="shared" si="3"/>
        <v>0</v>
      </c>
      <c r="X132" s="14">
        <f t="shared" si="3"/>
        <v>0</v>
      </c>
      <c r="Y132" s="14">
        <f t="shared" si="3"/>
        <v>0</v>
      </c>
      <c r="Z132" s="14">
        <f t="shared" si="3"/>
        <v>0</v>
      </c>
      <c r="AA132" s="14">
        <f t="shared" si="3"/>
        <v>0</v>
      </c>
      <c r="AB132" s="14">
        <f t="shared" si="3"/>
        <v>0</v>
      </c>
      <c r="AC132" s="14">
        <f t="shared" si="3"/>
        <v>0</v>
      </c>
      <c r="AD132" s="14">
        <f t="shared" si="3"/>
        <v>0</v>
      </c>
      <c r="AE132" s="14">
        <f t="shared" si="3"/>
        <v>0</v>
      </c>
      <c r="AF132" s="14">
        <f t="shared" si="3"/>
        <v>0</v>
      </c>
      <c r="AG132" s="14">
        <f t="shared" si="3"/>
        <v>0</v>
      </c>
      <c r="AH132" s="14">
        <f t="shared" si="3"/>
        <v>0</v>
      </c>
      <c r="AI132" s="14">
        <f t="shared" si="3"/>
        <v>0</v>
      </c>
      <c r="AJ132" s="14">
        <f t="shared" si="3"/>
        <v>0</v>
      </c>
      <c r="AK132" s="14">
        <f t="shared" si="3"/>
        <v>0</v>
      </c>
      <c r="AL132" s="14">
        <f t="shared" si="3"/>
        <v>0</v>
      </c>
      <c r="AM132" s="14">
        <f t="shared" si="3"/>
        <v>0</v>
      </c>
      <c r="AN132" s="14">
        <f t="shared" si="3"/>
        <v>0</v>
      </c>
      <c r="AO132" s="14">
        <f t="shared" si="3"/>
        <v>0</v>
      </c>
      <c r="AP132" s="14">
        <f t="shared" si="3"/>
        <v>0</v>
      </c>
      <c r="AQ132" s="14">
        <f t="shared" si="3"/>
        <v>0</v>
      </c>
      <c r="AR132" s="14">
        <f t="shared" si="3"/>
        <v>0</v>
      </c>
      <c r="AS132" s="14">
        <f t="shared" si="3"/>
        <v>0</v>
      </c>
      <c r="AT132" s="14">
        <f t="shared" si="3"/>
        <v>0</v>
      </c>
      <c r="AU132" s="14">
        <f t="shared" si="3"/>
        <v>0</v>
      </c>
      <c r="AV132" s="14">
        <f t="shared" si="3"/>
        <v>0</v>
      </c>
      <c r="AW132" s="14">
        <f t="shared" si="3"/>
        <v>0</v>
      </c>
      <c r="AX132" s="14">
        <f t="shared" si="3"/>
        <v>0</v>
      </c>
      <c r="AY132" s="14">
        <f t="shared" si="3"/>
        <v>0</v>
      </c>
      <c r="AZ132" s="14">
        <f t="shared" si="3"/>
        <v>0</v>
      </c>
      <c r="BA132" s="14">
        <f t="shared" si="3"/>
        <v>0</v>
      </c>
      <c r="BB132" s="14">
        <f t="shared" si="3"/>
        <v>0</v>
      </c>
      <c r="BC132" s="14">
        <f t="shared" si="3"/>
        <v>0</v>
      </c>
      <c r="BD132" s="14">
        <f t="shared" si="3"/>
        <v>0</v>
      </c>
      <c r="BE132" s="14">
        <f t="shared" si="3"/>
        <v>0</v>
      </c>
      <c r="BF132" s="14">
        <f t="shared" si="3"/>
        <v>0</v>
      </c>
      <c r="BG132" s="14">
        <f t="shared" si="3"/>
        <v>0</v>
      </c>
      <c r="BH132" s="14">
        <f t="shared" si="3"/>
        <v>0</v>
      </c>
      <c r="BI132" s="14">
        <f t="shared" si="3"/>
        <v>0</v>
      </c>
      <c r="BJ132" s="14">
        <f t="shared" si="3"/>
        <v>0</v>
      </c>
      <c r="BK132" s="14">
        <f t="shared" si="3"/>
        <v>0</v>
      </c>
      <c r="BL132" s="14">
        <f t="shared" si="3"/>
        <v>0</v>
      </c>
      <c r="BM132" s="14">
        <f t="shared" si="2"/>
        <v>0</v>
      </c>
      <c r="BN132" s="14">
        <f t="shared" si="2"/>
        <v>0</v>
      </c>
      <c r="BO132" s="14">
        <f t="shared" si="2"/>
        <v>0</v>
      </c>
      <c r="BP132" s="14">
        <f t="shared" si="2"/>
        <v>0</v>
      </c>
      <c r="BQ132" s="14">
        <f t="shared" si="2"/>
        <v>0</v>
      </c>
      <c r="BR132" s="14">
        <f t="shared" si="2"/>
        <v>0</v>
      </c>
      <c r="BS132" s="14">
        <f t="shared" si="2"/>
        <v>0</v>
      </c>
      <c r="BT132" s="14">
        <f t="shared" si="2"/>
        <v>0</v>
      </c>
      <c r="BU132" s="14">
        <f t="shared" si="2"/>
        <v>0</v>
      </c>
      <c r="BV132" s="14">
        <f t="shared" si="2"/>
        <v>0</v>
      </c>
      <c r="BW132" s="14">
        <f t="shared" si="2"/>
        <v>0</v>
      </c>
      <c r="BX132" s="14">
        <f t="shared" si="2"/>
        <v>0</v>
      </c>
      <c r="BY132" s="14">
        <f t="shared" si="2"/>
        <v>0</v>
      </c>
      <c r="BZ132" s="14">
        <f t="shared" si="2"/>
        <v>0</v>
      </c>
      <c r="CA132" s="14">
        <f t="shared" si="2"/>
        <v>0</v>
      </c>
      <c r="CB132" s="14">
        <f t="shared" si="2"/>
        <v>0</v>
      </c>
      <c r="CC132" s="14">
        <f t="shared" si="2"/>
        <v>0</v>
      </c>
      <c r="CD132" s="14">
        <f t="shared" si="2"/>
        <v>0</v>
      </c>
      <c r="CE132" s="14">
        <f t="shared" si="2"/>
        <v>0</v>
      </c>
      <c r="CF132" s="14">
        <f t="shared" si="2"/>
        <v>0</v>
      </c>
      <c r="CG132" s="14">
        <f t="shared" si="2"/>
        <v>0</v>
      </c>
    </row>
    <row r="133" spans="1:85" x14ac:dyDescent="0.25">
      <c r="A133" s="8">
        <v>50</v>
      </c>
      <c r="B133" s="13">
        <v>54</v>
      </c>
      <c r="C133" s="14">
        <f t="shared" si="3"/>
        <v>0</v>
      </c>
      <c r="D133" s="14">
        <f t="shared" si="3"/>
        <v>0</v>
      </c>
      <c r="E133" s="14">
        <f t="shared" si="3"/>
        <v>0</v>
      </c>
      <c r="F133" s="14">
        <f t="shared" si="3"/>
        <v>0</v>
      </c>
      <c r="G133" s="14">
        <f t="shared" si="3"/>
        <v>0</v>
      </c>
      <c r="H133" s="14">
        <f t="shared" si="3"/>
        <v>0</v>
      </c>
      <c r="I133" s="14">
        <f t="shared" si="3"/>
        <v>0</v>
      </c>
      <c r="J133" s="14">
        <f t="shared" si="3"/>
        <v>0</v>
      </c>
      <c r="K133" s="14">
        <f t="shared" si="3"/>
        <v>0</v>
      </c>
      <c r="L133" s="14">
        <f t="shared" si="3"/>
        <v>0</v>
      </c>
      <c r="M133" s="14">
        <f t="shared" si="3"/>
        <v>0</v>
      </c>
      <c r="N133" s="14">
        <f t="shared" si="3"/>
        <v>0</v>
      </c>
      <c r="O133" s="14">
        <f t="shared" si="3"/>
        <v>0</v>
      </c>
      <c r="P133" s="14">
        <f t="shared" si="3"/>
        <v>0</v>
      </c>
      <c r="Q133" s="14">
        <f t="shared" si="3"/>
        <v>0</v>
      </c>
      <c r="R133" s="14">
        <f t="shared" si="3"/>
        <v>0</v>
      </c>
      <c r="S133" s="14">
        <f t="shared" si="3"/>
        <v>0</v>
      </c>
      <c r="T133" s="14">
        <f t="shared" si="3"/>
        <v>0</v>
      </c>
      <c r="U133" s="14">
        <f t="shared" si="3"/>
        <v>0</v>
      </c>
      <c r="V133" s="14">
        <f t="shared" si="3"/>
        <v>0</v>
      </c>
      <c r="W133" s="14">
        <f t="shared" si="3"/>
        <v>0</v>
      </c>
      <c r="X133" s="14">
        <f t="shared" si="3"/>
        <v>0</v>
      </c>
      <c r="Y133" s="14">
        <f t="shared" si="3"/>
        <v>0</v>
      </c>
      <c r="Z133" s="14">
        <f t="shared" si="3"/>
        <v>0</v>
      </c>
      <c r="AA133" s="14">
        <f t="shared" si="3"/>
        <v>0</v>
      </c>
      <c r="AB133" s="14">
        <f t="shared" si="3"/>
        <v>0</v>
      </c>
      <c r="AC133" s="14">
        <f t="shared" si="3"/>
        <v>0</v>
      </c>
      <c r="AD133" s="14">
        <f t="shared" si="3"/>
        <v>0</v>
      </c>
      <c r="AE133" s="14">
        <f t="shared" si="3"/>
        <v>0</v>
      </c>
      <c r="AF133" s="14">
        <f t="shared" si="3"/>
        <v>0</v>
      </c>
      <c r="AG133" s="14">
        <f t="shared" si="3"/>
        <v>0</v>
      </c>
      <c r="AH133" s="14">
        <f t="shared" si="3"/>
        <v>0</v>
      </c>
      <c r="AI133" s="14">
        <f t="shared" si="3"/>
        <v>0</v>
      </c>
      <c r="AJ133" s="14">
        <f t="shared" si="3"/>
        <v>0</v>
      </c>
      <c r="AK133" s="14">
        <f t="shared" si="3"/>
        <v>0</v>
      </c>
      <c r="AL133" s="14">
        <f t="shared" si="3"/>
        <v>0</v>
      </c>
      <c r="AM133" s="14">
        <f t="shared" si="3"/>
        <v>0</v>
      </c>
      <c r="AN133" s="14">
        <f t="shared" si="3"/>
        <v>0</v>
      </c>
      <c r="AO133" s="14">
        <f t="shared" si="3"/>
        <v>0</v>
      </c>
      <c r="AP133" s="14">
        <f t="shared" si="3"/>
        <v>0</v>
      </c>
      <c r="AQ133" s="14">
        <f t="shared" si="3"/>
        <v>0</v>
      </c>
      <c r="AR133" s="14">
        <f t="shared" si="3"/>
        <v>0</v>
      </c>
      <c r="AS133" s="14">
        <f t="shared" si="3"/>
        <v>0</v>
      </c>
      <c r="AT133" s="14">
        <f t="shared" si="3"/>
        <v>0</v>
      </c>
      <c r="AU133" s="14">
        <f t="shared" si="3"/>
        <v>0</v>
      </c>
      <c r="AV133" s="14">
        <f t="shared" si="3"/>
        <v>0</v>
      </c>
      <c r="AW133" s="14">
        <f t="shared" si="3"/>
        <v>0</v>
      </c>
      <c r="AX133" s="14">
        <f t="shared" si="3"/>
        <v>0</v>
      </c>
      <c r="AY133" s="14">
        <f t="shared" si="3"/>
        <v>0</v>
      </c>
      <c r="AZ133" s="14">
        <f t="shared" si="3"/>
        <v>0</v>
      </c>
      <c r="BA133" s="14">
        <f t="shared" si="3"/>
        <v>0</v>
      </c>
      <c r="BB133" s="14">
        <f t="shared" si="3"/>
        <v>0</v>
      </c>
      <c r="BC133" s="14">
        <f t="shared" si="3"/>
        <v>0</v>
      </c>
      <c r="BD133" s="14">
        <f t="shared" si="3"/>
        <v>0</v>
      </c>
      <c r="BE133" s="14">
        <f t="shared" si="3"/>
        <v>0</v>
      </c>
      <c r="BF133" s="14">
        <f t="shared" si="3"/>
        <v>0</v>
      </c>
      <c r="BG133" s="14">
        <f t="shared" si="3"/>
        <v>0</v>
      </c>
      <c r="BH133" s="14">
        <f t="shared" si="3"/>
        <v>0</v>
      </c>
      <c r="BI133" s="14">
        <f t="shared" si="3"/>
        <v>0</v>
      </c>
      <c r="BJ133" s="14">
        <f t="shared" si="3"/>
        <v>0</v>
      </c>
      <c r="BK133" s="14">
        <f t="shared" si="3"/>
        <v>0</v>
      </c>
      <c r="BL133" s="14">
        <f t="shared" ref="BL133:CG135" si="4">SUM(BL119,BL107,BL95,BL83,BL71,BL59,BL47,BL35,BL23)-BL11</f>
        <v>0</v>
      </c>
      <c r="BM133" s="14">
        <f t="shared" si="4"/>
        <v>0</v>
      </c>
      <c r="BN133" s="14">
        <f t="shared" si="4"/>
        <v>0</v>
      </c>
      <c r="BO133" s="14">
        <f t="shared" si="4"/>
        <v>0</v>
      </c>
      <c r="BP133" s="14">
        <f t="shared" si="4"/>
        <v>0</v>
      </c>
      <c r="BQ133" s="14">
        <f t="shared" si="4"/>
        <v>0</v>
      </c>
      <c r="BR133" s="14">
        <f t="shared" si="4"/>
        <v>0</v>
      </c>
      <c r="BS133" s="14">
        <f t="shared" si="4"/>
        <v>0</v>
      </c>
      <c r="BT133" s="14">
        <f t="shared" si="4"/>
        <v>0</v>
      </c>
      <c r="BU133" s="14">
        <f t="shared" si="4"/>
        <v>0</v>
      </c>
      <c r="BV133" s="14">
        <f t="shared" si="4"/>
        <v>0</v>
      </c>
      <c r="BW133" s="14">
        <f t="shared" si="4"/>
        <v>0</v>
      </c>
      <c r="BX133" s="14">
        <f t="shared" si="4"/>
        <v>0</v>
      </c>
      <c r="BY133" s="14">
        <f t="shared" si="4"/>
        <v>0</v>
      </c>
      <c r="BZ133" s="14">
        <f t="shared" si="4"/>
        <v>0</v>
      </c>
      <c r="CA133" s="14">
        <f t="shared" si="4"/>
        <v>0</v>
      </c>
      <c r="CB133" s="14">
        <f t="shared" si="4"/>
        <v>0</v>
      </c>
      <c r="CC133" s="14">
        <f t="shared" si="4"/>
        <v>0</v>
      </c>
      <c r="CD133" s="14">
        <f t="shared" si="4"/>
        <v>0</v>
      </c>
      <c r="CE133" s="14">
        <f t="shared" si="4"/>
        <v>0</v>
      </c>
      <c r="CF133" s="14">
        <f t="shared" si="4"/>
        <v>0</v>
      </c>
      <c r="CG133" s="14">
        <f t="shared" si="4"/>
        <v>0</v>
      </c>
    </row>
    <row r="134" spans="1:85" x14ac:dyDescent="0.25">
      <c r="A134" s="8">
        <v>55</v>
      </c>
      <c r="B134" s="13">
        <v>59</v>
      </c>
      <c r="C134" s="14">
        <f t="shared" ref="C134:BL135" si="5">SUM(C120,C108,C96,C84,C72,C60,C48,C36,C24)-C12</f>
        <v>0</v>
      </c>
      <c r="D134" s="14">
        <f t="shared" si="5"/>
        <v>0</v>
      </c>
      <c r="E134" s="14">
        <f t="shared" si="5"/>
        <v>0</v>
      </c>
      <c r="F134" s="14">
        <f t="shared" si="5"/>
        <v>0</v>
      </c>
      <c r="G134" s="14">
        <f t="shared" si="5"/>
        <v>0</v>
      </c>
      <c r="H134" s="14">
        <f t="shared" si="5"/>
        <v>0</v>
      </c>
      <c r="I134" s="14">
        <f t="shared" si="5"/>
        <v>0</v>
      </c>
      <c r="J134" s="14">
        <f t="shared" si="5"/>
        <v>0</v>
      </c>
      <c r="K134" s="14">
        <f t="shared" si="5"/>
        <v>0</v>
      </c>
      <c r="L134" s="14">
        <f t="shared" si="5"/>
        <v>0</v>
      </c>
      <c r="M134" s="14">
        <f t="shared" si="5"/>
        <v>0</v>
      </c>
      <c r="N134" s="14">
        <f t="shared" si="5"/>
        <v>0</v>
      </c>
      <c r="O134" s="14">
        <f t="shared" si="5"/>
        <v>0</v>
      </c>
      <c r="P134" s="14">
        <f t="shared" si="5"/>
        <v>0</v>
      </c>
      <c r="Q134" s="14">
        <f t="shared" si="5"/>
        <v>0</v>
      </c>
      <c r="R134" s="14">
        <f t="shared" si="5"/>
        <v>0</v>
      </c>
      <c r="S134" s="14">
        <f t="shared" si="5"/>
        <v>0</v>
      </c>
      <c r="T134" s="14">
        <f t="shared" si="5"/>
        <v>0</v>
      </c>
      <c r="U134" s="14">
        <f t="shared" si="5"/>
        <v>0</v>
      </c>
      <c r="V134" s="14">
        <f t="shared" si="5"/>
        <v>0</v>
      </c>
      <c r="W134" s="14">
        <f t="shared" si="5"/>
        <v>0</v>
      </c>
      <c r="X134" s="14">
        <f t="shared" si="5"/>
        <v>0</v>
      </c>
      <c r="Y134" s="14">
        <f t="shared" si="5"/>
        <v>0</v>
      </c>
      <c r="Z134" s="14">
        <f t="shared" si="5"/>
        <v>0</v>
      </c>
      <c r="AA134" s="14">
        <f t="shared" si="5"/>
        <v>0</v>
      </c>
      <c r="AB134" s="14">
        <f t="shared" si="5"/>
        <v>0</v>
      </c>
      <c r="AC134" s="14">
        <f t="shared" si="5"/>
        <v>0</v>
      </c>
      <c r="AD134" s="14">
        <f t="shared" si="5"/>
        <v>0</v>
      </c>
      <c r="AE134" s="14">
        <f t="shared" si="5"/>
        <v>0</v>
      </c>
      <c r="AF134" s="14">
        <f t="shared" si="5"/>
        <v>0</v>
      </c>
      <c r="AG134" s="14">
        <f t="shared" si="5"/>
        <v>0</v>
      </c>
      <c r="AH134" s="14">
        <f t="shared" si="5"/>
        <v>0</v>
      </c>
      <c r="AI134" s="14">
        <f t="shared" si="5"/>
        <v>0</v>
      </c>
      <c r="AJ134" s="14">
        <f t="shared" si="5"/>
        <v>0</v>
      </c>
      <c r="AK134" s="14">
        <f t="shared" si="5"/>
        <v>0</v>
      </c>
      <c r="AL134" s="14">
        <f t="shared" si="5"/>
        <v>0</v>
      </c>
      <c r="AM134" s="14">
        <f t="shared" si="5"/>
        <v>0</v>
      </c>
      <c r="AN134" s="14">
        <f t="shared" si="5"/>
        <v>0</v>
      </c>
      <c r="AO134" s="14">
        <f t="shared" si="5"/>
        <v>0</v>
      </c>
      <c r="AP134" s="14">
        <f t="shared" si="5"/>
        <v>0</v>
      </c>
      <c r="AQ134" s="14">
        <f t="shared" si="5"/>
        <v>0</v>
      </c>
      <c r="AR134" s="14">
        <f t="shared" si="5"/>
        <v>0</v>
      </c>
      <c r="AS134" s="14">
        <f t="shared" si="5"/>
        <v>0</v>
      </c>
      <c r="AT134" s="14">
        <f t="shared" si="5"/>
        <v>0</v>
      </c>
      <c r="AU134" s="14">
        <f t="shared" si="5"/>
        <v>0</v>
      </c>
      <c r="AV134" s="14">
        <f t="shared" si="5"/>
        <v>0</v>
      </c>
      <c r="AW134" s="14">
        <f t="shared" si="5"/>
        <v>0</v>
      </c>
      <c r="AX134" s="14">
        <f t="shared" si="5"/>
        <v>0</v>
      </c>
      <c r="AY134" s="14">
        <f t="shared" si="5"/>
        <v>0</v>
      </c>
      <c r="AZ134" s="14">
        <f t="shared" si="5"/>
        <v>0</v>
      </c>
      <c r="BA134" s="14">
        <f t="shared" si="5"/>
        <v>0</v>
      </c>
      <c r="BB134" s="14">
        <f t="shared" si="5"/>
        <v>0</v>
      </c>
      <c r="BC134" s="14">
        <f t="shared" si="5"/>
        <v>0</v>
      </c>
      <c r="BD134" s="14">
        <f t="shared" si="5"/>
        <v>0</v>
      </c>
      <c r="BE134" s="14">
        <f t="shared" si="5"/>
        <v>0</v>
      </c>
      <c r="BF134" s="14">
        <f t="shared" si="5"/>
        <v>0</v>
      </c>
      <c r="BG134" s="14">
        <f t="shared" si="5"/>
        <v>0</v>
      </c>
      <c r="BH134" s="14">
        <f t="shared" si="5"/>
        <v>0</v>
      </c>
      <c r="BI134" s="14">
        <f t="shared" si="5"/>
        <v>0</v>
      </c>
      <c r="BJ134" s="14">
        <f t="shared" si="5"/>
        <v>0</v>
      </c>
      <c r="BK134" s="14">
        <f t="shared" si="5"/>
        <v>0</v>
      </c>
      <c r="BL134" s="14">
        <f t="shared" si="5"/>
        <v>0</v>
      </c>
      <c r="BM134" s="14">
        <f t="shared" si="4"/>
        <v>0</v>
      </c>
      <c r="BN134" s="14">
        <f t="shared" si="4"/>
        <v>0</v>
      </c>
      <c r="BO134" s="14">
        <f t="shared" si="4"/>
        <v>0</v>
      </c>
      <c r="BP134" s="14">
        <f t="shared" si="4"/>
        <v>0</v>
      </c>
      <c r="BQ134" s="14">
        <f t="shared" si="4"/>
        <v>0</v>
      </c>
      <c r="BR134" s="14">
        <f t="shared" si="4"/>
        <v>0</v>
      </c>
      <c r="BS134" s="14">
        <f t="shared" si="4"/>
        <v>0</v>
      </c>
      <c r="BT134" s="14">
        <f t="shared" si="4"/>
        <v>0</v>
      </c>
      <c r="BU134" s="14">
        <f t="shared" si="4"/>
        <v>0</v>
      </c>
      <c r="BV134" s="14">
        <f t="shared" si="4"/>
        <v>0</v>
      </c>
      <c r="BW134" s="14">
        <f t="shared" si="4"/>
        <v>0</v>
      </c>
      <c r="BX134" s="14">
        <f t="shared" si="4"/>
        <v>0</v>
      </c>
      <c r="BY134" s="14">
        <f t="shared" si="4"/>
        <v>0</v>
      </c>
      <c r="BZ134" s="14">
        <f t="shared" si="4"/>
        <v>0</v>
      </c>
      <c r="CA134" s="14">
        <f t="shared" si="4"/>
        <v>0</v>
      </c>
      <c r="CB134" s="14">
        <f t="shared" si="4"/>
        <v>0</v>
      </c>
      <c r="CC134" s="14">
        <f t="shared" si="4"/>
        <v>0</v>
      </c>
      <c r="CD134" s="14">
        <f t="shared" si="4"/>
        <v>0</v>
      </c>
      <c r="CE134" s="14">
        <f t="shared" si="4"/>
        <v>0</v>
      </c>
      <c r="CF134" s="14">
        <f t="shared" si="4"/>
        <v>0</v>
      </c>
      <c r="CG134" s="14">
        <f t="shared" si="4"/>
        <v>0</v>
      </c>
    </row>
    <row r="135" spans="1:85" x14ac:dyDescent="0.25">
      <c r="A135" s="8">
        <v>60</v>
      </c>
      <c r="B135" s="13">
        <v>64</v>
      </c>
      <c r="C135" s="14">
        <f t="shared" si="5"/>
        <v>0</v>
      </c>
      <c r="D135" s="14">
        <f t="shared" si="5"/>
        <v>0</v>
      </c>
      <c r="E135" s="14">
        <f t="shared" si="5"/>
        <v>0</v>
      </c>
      <c r="F135" s="14">
        <f t="shared" si="5"/>
        <v>0</v>
      </c>
      <c r="G135" s="14">
        <f t="shared" si="5"/>
        <v>0</v>
      </c>
      <c r="H135" s="14">
        <f t="shared" si="5"/>
        <v>0</v>
      </c>
      <c r="I135" s="14">
        <f t="shared" si="5"/>
        <v>0</v>
      </c>
      <c r="J135" s="14">
        <f t="shared" si="5"/>
        <v>0</v>
      </c>
      <c r="K135" s="14">
        <f t="shared" si="5"/>
        <v>0</v>
      </c>
      <c r="L135" s="14">
        <f t="shared" si="5"/>
        <v>0</v>
      </c>
      <c r="M135" s="14">
        <f t="shared" si="5"/>
        <v>0</v>
      </c>
      <c r="N135" s="14">
        <f t="shared" si="5"/>
        <v>0</v>
      </c>
      <c r="O135" s="14">
        <f t="shared" si="5"/>
        <v>0</v>
      </c>
      <c r="P135" s="14">
        <f t="shared" si="5"/>
        <v>0</v>
      </c>
      <c r="Q135" s="14">
        <f t="shared" si="5"/>
        <v>0</v>
      </c>
      <c r="R135" s="14">
        <f t="shared" si="5"/>
        <v>0</v>
      </c>
      <c r="S135" s="14">
        <f t="shared" si="5"/>
        <v>0</v>
      </c>
      <c r="T135" s="14">
        <f t="shared" si="5"/>
        <v>0</v>
      </c>
      <c r="U135" s="14">
        <f t="shared" si="5"/>
        <v>0</v>
      </c>
      <c r="V135" s="14">
        <f t="shared" si="5"/>
        <v>0</v>
      </c>
      <c r="W135" s="14">
        <f t="shared" si="5"/>
        <v>0</v>
      </c>
      <c r="X135" s="14">
        <f t="shared" si="5"/>
        <v>0</v>
      </c>
      <c r="Y135" s="14">
        <f t="shared" si="5"/>
        <v>0</v>
      </c>
      <c r="Z135" s="14">
        <f t="shared" si="5"/>
        <v>0</v>
      </c>
      <c r="AA135" s="14">
        <f t="shared" si="5"/>
        <v>0</v>
      </c>
      <c r="AB135" s="14">
        <f t="shared" si="5"/>
        <v>0</v>
      </c>
      <c r="AC135" s="14">
        <f t="shared" si="5"/>
        <v>0</v>
      </c>
      <c r="AD135" s="14">
        <f t="shared" si="5"/>
        <v>0</v>
      </c>
      <c r="AE135" s="14">
        <f t="shared" si="5"/>
        <v>0</v>
      </c>
      <c r="AF135" s="14">
        <f t="shared" si="5"/>
        <v>0</v>
      </c>
      <c r="AG135" s="14">
        <f t="shared" si="5"/>
        <v>0</v>
      </c>
      <c r="AH135" s="14">
        <f t="shared" si="5"/>
        <v>0</v>
      </c>
      <c r="AI135" s="14">
        <f t="shared" si="5"/>
        <v>0</v>
      </c>
      <c r="AJ135" s="14">
        <f t="shared" si="5"/>
        <v>0</v>
      </c>
      <c r="AK135" s="14">
        <f t="shared" si="5"/>
        <v>0</v>
      </c>
      <c r="AL135" s="14">
        <f t="shared" si="5"/>
        <v>0</v>
      </c>
      <c r="AM135" s="14">
        <f t="shared" si="5"/>
        <v>0</v>
      </c>
      <c r="AN135" s="14">
        <f t="shared" si="5"/>
        <v>0</v>
      </c>
      <c r="AO135" s="14">
        <f t="shared" si="5"/>
        <v>0</v>
      </c>
      <c r="AP135" s="14">
        <f t="shared" si="5"/>
        <v>0</v>
      </c>
      <c r="AQ135" s="14">
        <f t="shared" si="5"/>
        <v>0</v>
      </c>
      <c r="AR135" s="14">
        <f t="shared" si="5"/>
        <v>0</v>
      </c>
      <c r="AS135" s="14">
        <f t="shared" si="5"/>
        <v>0</v>
      </c>
      <c r="AT135" s="14">
        <f t="shared" si="5"/>
        <v>0</v>
      </c>
      <c r="AU135" s="14">
        <f t="shared" si="5"/>
        <v>0</v>
      </c>
      <c r="AV135" s="14">
        <f t="shared" si="5"/>
        <v>0</v>
      </c>
      <c r="AW135" s="14">
        <f t="shared" si="5"/>
        <v>0</v>
      </c>
      <c r="AX135" s="14">
        <f t="shared" si="5"/>
        <v>0</v>
      </c>
      <c r="AY135" s="14">
        <f t="shared" si="5"/>
        <v>0</v>
      </c>
      <c r="AZ135" s="14">
        <f t="shared" si="5"/>
        <v>0</v>
      </c>
      <c r="BA135" s="14">
        <f t="shared" si="5"/>
        <v>0</v>
      </c>
      <c r="BB135" s="14">
        <f t="shared" si="5"/>
        <v>0</v>
      </c>
      <c r="BC135" s="14">
        <f t="shared" si="5"/>
        <v>0</v>
      </c>
      <c r="BD135" s="14">
        <f t="shared" si="5"/>
        <v>0</v>
      </c>
      <c r="BE135" s="14">
        <f t="shared" si="5"/>
        <v>0</v>
      </c>
      <c r="BF135" s="14">
        <f t="shared" si="5"/>
        <v>0</v>
      </c>
      <c r="BG135" s="14">
        <f t="shared" si="5"/>
        <v>0</v>
      </c>
      <c r="BH135" s="14">
        <f t="shared" si="5"/>
        <v>0</v>
      </c>
      <c r="BI135" s="14">
        <f t="shared" si="5"/>
        <v>0</v>
      </c>
      <c r="BJ135" s="14">
        <f t="shared" si="5"/>
        <v>0</v>
      </c>
      <c r="BK135" s="14">
        <f t="shared" si="5"/>
        <v>0</v>
      </c>
      <c r="BL135" s="14">
        <f t="shared" si="5"/>
        <v>0</v>
      </c>
      <c r="BM135" s="14">
        <f t="shared" si="4"/>
        <v>0</v>
      </c>
      <c r="BN135" s="14">
        <f t="shared" si="4"/>
        <v>0</v>
      </c>
      <c r="BO135" s="14">
        <f t="shared" si="4"/>
        <v>0</v>
      </c>
      <c r="BP135" s="14">
        <f t="shared" si="4"/>
        <v>0</v>
      </c>
      <c r="BQ135" s="14">
        <f t="shared" si="4"/>
        <v>0</v>
      </c>
      <c r="BR135" s="14">
        <f t="shared" si="4"/>
        <v>0</v>
      </c>
      <c r="BS135" s="14">
        <f t="shared" si="4"/>
        <v>0</v>
      </c>
      <c r="BT135" s="14">
        <f t="shared" si="4"/>
        <v>0</v>
      </c>
      <c r="BU135" s="14">
        <f t="shared" si="4"/>
        <v>0</v>
      </c>
      <c r="BV135" s="14">
        <f t="shared" si="4"/>
        <v>0</v>
      </c>
      <c r="BW135" s="14">
        <f t="shared" si="4"/>
        <v>0</v>
      </c>
      <c r="BX135" s="14">
        <f t="shared" si="4"/>
        <v>0</v>
      </c>
      <c r="BY135" s="14">
        <f t="shared" si="4"/>
        <v>0</v>
      </c>
      <c r="BZ135" s="14">
        <f t="shared" si="4"/>
        <v>0</v>
      </c>
      <c r="CA135" s="14">
        <f t="shared" si="4"/>
        <v>0</v>
      </c>
      <c r="CB135" s="14">
        <f t="shared" si="4"/>
        <v>0</v>
      </c>
      <c r="CC135" s="14">
        <f t="shared" si="4"/>
        <v>0</v>
      </c>
      <c r="CD135" s="14">
        <f t="shared" si="4"/>
        <v>0</v>
      </c>
      <c r="CE135" s="14">
        <f t="shared" si="4"/>
        <v>0</v>
      </c>
      <c r="CF135" s="14">
        <f t="shared" si="4"/>
        <v>0</v>
      </c>
      <c r="CG135" s="14">
        <f t="shared" si="4"/>
        <v>0</v>
      </c>
    </row>
    <row r="145" spans="2:2" x14ac:dyDescent="0.25">
      <c r="B145"/>
    </row>
  </sheetData>
  <sheetProtection selectLockedCells="1" selectUnlockedCells="1"/>
  <phoneticPr fontId="5" type="noConversion"/>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rgb="FFFF0000"/>
  </sheetPr>
  <dimension ref="A1:AX38"/>
  <sheetViews>
    <sheetView workbookViewId="0">
      <pane xSplit="2" topLeftCell="C1" activePane="topRight" state="frozenSplit"/>
      <selection sqref="A1:K1"/>
      <selection pane="topRight"/>
    </sheetView>
  </sheetViews>
  <sheetFormatPr baseColWidth="10" defaultRowHeight="13.2" x14ac:dyDescent="0.25"/>
  <cols>
    <col min="1" max="1" width="4.88671875" customWidth="1"/>
    <col min="2" max="2" width="34.5546875" bestFit="1" customWidth="1"/>
    <col min="3" max="3" width="14.33203125" customWidth="1"/>
    <col min="7" max="7" width="14.33203125" customWidth="1"/>
    <col min="11" max="11" width="14.33203125" customWidth="1"/>
    <col min="15" max="15" width="14.33203125" customWidth="1"/>
    <col min="19" max="19" width="14.33203125" customWidth="1"/>
    <col min="23" max="23" width="14.33203125" customWidth="1"/>
    <col min="27" max="27" width="14.33203125" customWidth="1"/>
    <col min="31" max="31" width="14.33203125" customWidth="1"/>
    <col min="35" max="35" width="14.33203125" customWidth="1"/>
    <col min="39" max="39" width="14.33203125" customWidth="1"/>
    <col min="43" max="43" width="14.33203125" customWidth="1"/>
    <col min="47" max="47" width="14.33203125" customWidth="1"/>
  </cols>
  <sheetData>
    <row r="1" spans="1:50" x14ac:dyDescent="0.25">
      <c r="A1" s="18" t="s">
        <v>15</v>
      </c>
      <c r="C1" s="89" t="s">
        <v>114</v>
      </c>
    </row>
    <row r="2" spans="1:50" x14ac:dyDescent="0.25">
      <c r="C2" s="89" t="s">
        <v>106</v>
      </c>
    </row>
    <row r="3" spans="1:50" s="13" customFormat="1" x14ac:dyDescent="0.25">
      <c r="B3" s="19"/>
      <c r="C3" s="13">
        <v>1</v>
      </c>
      <c r="G3" s="13">
        <v>2</v>
      </c>
      <c r="K3" s="13">
        <v>3</v>
      </c>
      <c r="O3" s="13">
        <v>4</v>
      </c>
      <c r="S3" s="13">
        <v>5</v>
      </c>
      <c r="W3" s="13">
        <v>6</v>
      </c>
      <c r="AA3" s="13">
        <v>7</v>
      </c>
      <c r="AE3" s="13">
        <v>8</v>
      </c>
      <c r="AI3" s="13">
        <v>9</v>
      </c>
      <c r="AM3" s="13">
        <v>10</v>
      </c>
      <c r="AQ3" s="13">
        <f>AM3+1</f>
        <v>11</v>
      </c>
      <c r="AU3" s="13">
        <f>AQ3+1</f>
        <v>12</v>
      </c>
    </row>
    <row r="4" spans="1:50" x14ac:dyDescent="0.25">
      <c r="C4" s="25" t="s">
        <v>37</v>
      </c>
      <c r="G4" s="11" t="s">
        <v>38</v>
      </c>
      <c r="K4" s="11" t="s">
        <v>40</v>
      </c>
      <c r="O4" s="11" t="s">
        <v>39</v>
      </c>
      <c r="S4" s="11" t="s">
        <v>41</v>
      </c>
      <c r="W4" s="11" t="s">
        <v>42</v>
      </c>
      <c r="AA4" s="11" t="s">
        <v>43</v>
      </c>
      <c r="AE4" s="11" t="s">
        <v>44</v>
      </c>
      <c r="AI4" s="11" t="s">
        <v>45</v>
      </c>
      <c r="AM4" s="11" t="s">
        <v>46</v>
      </c>
      <c r="AQ4" s="12"/>
      <c r="AU4" s="12"/>
    </row>
    <row r="5" spans="1:50" s="5" customFormat="1" x14ac:dyDescent="0.25">
      <c r="C5" s="94" t="s">
        <v>107</v>
      </c>
      <c r="D5" s="5" t="s">
        <v>56</v>
      </c>
      <c r="E5" s="5" t="s">
        <v>57</v>
      </c>
      <c r="F5" s="5" t="s">
        <v>108</v>
      </c>
      <c r="G5" s="94" t="s">
        <v>107</v>
      </c>
      <c r="H5" s="90" t="s">
        <v>56</v>
      </c>
      <c r="I5" s="90" t="s">
        <v>57</v>
      </c>
      <c r="J5" s="90" t="s">
        <v>108</v>
      </c>
      <c r="K5" s="94" t="s">
        <v>107</v>
      </c>
      <c r="L5" s="90" t="s">
        <v>56</v>
      </c>
      <c r="M5" s="90" t="s">
        <v>57</v>
      </c>
      <c r="N5" s="90" t="s">
        <v>108</v>
      </c>
      <c r="O5" s="94" t="s">
        <v>107</v>
      </c>
      <c r="P5" s="90" t="s">
        <v>56</v>
      </c>
      <c r="Q5" s="90" t="s">
        <v>57</v>
      </c>
      <c r="R5" s="90" t="s">
        <v>108</v>
      </c>
      <c r="S5" s="94" t="s">
        <v>107</v>
      </c>
      <c r="T5" s="90" t="s">
        <v>56</v>
      </c>
      <c r="U5" s="90" t="s">
        <v>57</v>
      </c>
      <c r="V5" s="90" t="s">
        <v>108</v>
      </c>
      <c r="W5" s="94" t="s">
        <v>107</v>
      </c>
      <c r="X5" s="90" t="s">
        <v>56</v>
      </c>
      <c r="Y5" s="90" t="s">
        <v>57</v>
      </c>
      <c r="Z5" s="90" t="s">
        <v>108</v>
      </c>
      <c r="AA5" s="94" t="s">
        <v>107</v>
      </c>
      <c r="AB5" s="90" t="s">
        <v>56</v>
      </c>
      <c r="AC5" s="90" t="s">
        <v>57</v>
      </c>
      <c r="AD5" s="90" t="s">
        <v>108</v>
      </c>
      <c r="AE5" s="94" t="s">
        <v>107</v>
      </c>
      <c r="AF5" s="90" t="s">
        <v>56</v>
      </c>
      <c r="AG5" s="90" t="s">
        <v>57</v>
      </c>
      <c r="AH5" s="90" t="s">
        <v>108</v>
      </c>
      <c r="AI5" s="94" t="s">
        <v>107</v>
      </c>
      <c r="AJ5" s="90" t="s">
        <v>56</v>
      </c>
      <c r="AK5" s="90" t="s">
        <v>57</v>
      </c>
      <c r="AL5" s="90" t="s">
        <v>108</v>
      </c>
      <c r="AM5" s="94" t="s">
        <v>107</v>
      </c>
      <c r="AN5" s="90" t="s">
        <v>56</v>
      </c>
      <c r="AO5" s="90" t="s">
        <v>57</v>
      </c>
      <c r="AP5" s="90" t="s">
        <v>108</v>
      </c>
      <c r="AQ5" s="94" t="s">
        <v>107</v>
      </c>
      <c r="AR5" s="90" t="s">
        <v>56</v>
      </c>
      <c r="AS5" s="90" t="s">
        <v>57</v>
      </c>
      <c r="AT5" s="90" t="s">
        <v>108</v>
      </c>
      <c r="AU5" s="94" t="s">
        <v>107</v>
      </c>
      <c r="AV5" s="90" t="s">
        <v>56</v>
      </c>
      <c r="AW5" s="90" t="s">
        <v>57</v>
      </c>
      <c r="AX5" s="90" t="s">
        <v>108</v>
      </c>
    </row>
    <row r="6" spans="1:50" ht="14.4" x14ac:dyDescent="0.35">
      <c r="A6">
        <v>1</v>
      </c>
      <c r="B6" t="s">
        <v>9</v>
      </c>
      <c r="C6">
        <v>3742148.6666666698</v>
      </c>
      <c r="D6">
        <v>892614.25</v>
      </c>
      <c r="E6">
        <v>1837027.58333333</v>
      </c>
      <c r="F6">
        <v>1012506.83333333</v>
      </c>
      <c r="G6" s="88">
        <v>104630.25</v>
      </c>
      <c r="H6" s="92">
        <v>19974.666666666701</v>
      </c>
      <c r="I6" s="92">
        <v>54468.25</v>
      </c>
      <c r="J6" s="92">
        <v>30187.333333333299</v>
      </c>
      <c r="K6" s="88">
        <v>212927.75</v>
      </c>
      <c r="L6" s="92">
        <v>48092.416666666701</v>
      </c>
      <c r="M6" s="92">
        <v>102569.75</v>
      </c>
      <c r="N6" s="92">
        <v>62265.583333333299</v>
      </c>
      <c r="O6" s="88">
        <v>621369.33333333302</v>
      </c>
      <c r="P6" s="92">
        <v>139174.83333333299</v>
      </c>
      <c r="Q6" s="92">
        <v>305240.66666666698</v>
      </c>
      <c r="R6" s="92">
        <v>176953.83333333299</v>
      </c>
      <c r="S6" s="88">
        <v>667861.58333333302</v>
      </c>
      <c r="T6" s="92">
        <v>166947.83333333299</v>
      </c>
      <c r="U6" s="92">
        <v>318892.83333333302</v>
      </c>
      <c r="V6" s="92">
        <v>182020.91666666701</v>
      </c>
      <c r="W6" s="88">
        <v>258112</v>
      </c>
      <c r="X6" s="92">
        <v>66400</v>
      </c>
      <c r="Y6" s="92">
        <v>122744.75</v>
      </c>
      <c r="Z6" s="92">
        <v>68967.25</v>
      </c>
      <c r="AA6" s="88">
        <v>524950.75</v>
      </c>
      <c r="AB6" s="92">
        <v>126190.75</v>
      </c>
      <c r="AC6" s="92">
        <v>259500</v>
      </c>
      <c r="AD6" s="92">
        <v>139260</v>
      </c>
      <c r="AE6" s="88">
        <v>339289.5</v>
      </c>
      <c r="AF6" s="88">
        <v>90182.583333333299</v>
      </c>
      <c r="AG6" s="88">
        <v>160925.58333333299</v>
      </c>
      <c r="AH6" s="88">
        <v>88181.333333333299</v>
      </c>
      <c r="AI6" s="88">
        <v>165763.66666666701</v>
      </c>
      <c r="AJ6" s="92">
        <v>43341.5</v>
      </c>
      <c r="AK6" s="92">
        <v>78826.333333333299</v>
      </c>
      <c r="AL6" s="92">
        <v>43595.833333333299</v>
      </c>
      <c r="AM6" s="88">
        <v>847243.83333333302</v>
      </c>
      <c r="AN6" s="92">
        <v>192309.66666666701</v>
      </c>
      <c r="AO6" s="92">
        <v>433859.41666666698</v>
      </c>
      <c r="AP6" s="92">
        <v>221074.75</v>
      </c>
      <c r="AQ6" s="17"/>
      <c r="AR6" s="20"/>
      <c r="AS6" s="20"/>
      <c r="AT6" s="20"/>
      <c r="AU6" s="17"/>
      <c r="AV6" s="20"/>
      <c r="AW6" s="20"/>
      <c r="AX6" s="20"/>
    </row>
    <row r="7" spans="1:50" x14ac:dyDescent="0.25">
      <c r="A7">
        <v>2</v>
      </c>
      <c r="B7" t="s">
        <v>64</v>
      </c>
      <c r="C7">
        <v>24638.333333333299</v>
      </c>
      <c r="D7">
        <v>6545.9166666666697</v>
      </c>
      <c r="E7">
        <v>12403.75</v>
      </c>
      <c r="F7">
        <v>5688.6666666666697</v>
      </c>
      <c r="G7" s="88">
        <v>2380.3333333333298</v>
      </c>
      <c r="H7" s="93">
        <v>469.66666666666703</v>
      </c>
      <c r="I7" s="93">
        <v>1333.5</v>
      </c>
      <c r="J7" s="93">
        <v>577.16666666666697</v>
      </c>
      <c r="K7" s="88">
        <v>1805.3333333333301</v>
      </c>
      <c r="L7" s="93">
        <v>476.33333333333297</v>
      </c>
      <c r="M7" s="93">
        <v>946.83333333333303</v>
      </c>
      <c r="N7" s="93">
        <v>382.16666666666703</v>
      </c>
      <c r="O7" s="88">
        <v>7928.8333333333303</v>
      </c>
      <c r="P7" s="93">
        <v>2055.9166666666702</v>
      </c>
      <c r="Q7" s="93">
        <v>3979.1666666666702</v>
      </c>
      <c r="R7" s="93">
        <v>1893.75</v>
      </c>
      <c r="S7" s="88">
        <v>3185.3333333333298</v>
      </c>
      <c r="T7" s="93">
        <v>965.58333333333303</v>
      </c>
      <c r="U7" s="93">
        <v>1487.9166666666699</v>
      </c>
      <c r="V7" s="93">
        <v>731.83333333333303</v>
      </c>
      <c r="W7" s="88">
        <v>1067.3333333333301</v>
      </c>
      <c r="X7" s="93">
        <v>302</v>
      </c>
      <c r="Y7" s="93">
        <v>477.08333333333297</v>
      </c>
      <c r="Z7" s="93">
        <v>288.25</v>
      </c>
      <c r="AA7" s="88">
        <v>5283</v>
      </c>
      <c r="AB7" s="93">
        <v>1407.5</v>
      </c>
      <c r="AC7" s="93">
        <v>2676.25</v>
      </c>
      <c r="AD7" s="93">
        <v>1199.25</v>
      </c>
      <c r="AE7" s="88">
        <v>1427.0833333333301</v>
      </c>
      <c r="AF7" s="88">
        <v>431.75</v>
      </c>
      <c r="AG7" s="88">
        <v>714.33333333333303</v>
      </c>
      <c r="AH7" s="88">
        <v>281</v>
      </c>
      <c r="AI7" s="88">
        <v>601.5</v>
      </c>
      <c r="AJ7" s="93">
        <v>219.916666666667</v>
      </c>
      <c r="AK7" s="93">
        <v>268.16666666666703</v>
      </c>
      <c r="AL7" s="93">
        <v>113.416666666667</v>
      </c>
      <c r="AM7" s="88">
        <v>959.58333333333303</v>
      </c>
      <c r="AN7" s="93">
        <v>217.25</v>
      </c>
      <c r="AO7" s="93">
        <v>520.5</v>
      </c>
      <c r="AP7" s="93">
        <v>221.833333333333</v>
      </c>
      <c r="AQ7" s="17"/>
      <c r="AR7" s="17"/>
      <c r="AS7" s="17"/>
      <c r="AT7" s="17"/>
      <c r="AU7" s="17"/>
      <c r="AV7" s="17"/>
      <c r="AW7" s="17"/>
      <c r="AX7" s="17"/>
    </row>
    <row r="8" spans="1:50" x14ac:dyDescent="0.25">
      <c r="A8">
        <v>3</v>
      </c>
      <c r="B8" s="2" t="s">
        <v>104</v>
      </c>
      <c r="C8">
        <v>671902.25</v>
      </c>
      <c r="D8">
        <v>160318</v>
      </c>
      <c r="E8">
        <v>333659</v>
      </c>
      <c r="F8">
        <v>177925.25</v>
      </c>
      <c r="G8" s="88">
        <v>16616.75</v>
      </c>
      <c r="H8" s="93">
        <v>2965.5</v>
      </c>
      <c r="I8" s="93">
        <v>8984.1666666666697</v>
      </c>
      <c r="J8" s="93">
        <v>4667.0833333333303</v>
      </c>
      <c r="K8" s="88">
        <v>39226.5</v>
      </c>
      <c r="L8" s="93">
        <v>9174</v>
      </c>
      <c r="M8" s="93">
        <v>19478.5</v>
      </c>
      <c r="N8" s="93">
        <v>10574</v>
      </c>
      <c r="O8" s="88">
        <v>114359.25</v>
      </c>
      <c r="P8" s="93">
        <v>26115.166666666701</v>
      </c>
      <c r="Q8" s="93">
        <v>56876.416666666701</v>
      </c>
      <c r="R8" s="93">
        <v>31367.666666666701</v>
      </c>
      <c r="S8" s="88">
        <v>180003.83333333299</v>
      </c>
      <c r="T8" s="93">
        <v>46383.833333333299</v>
      </c>
      <c r="U8" s="93">
        <v>86921</v>
      </c>
      <c r="V8" s="93">
        <v>46699</v>
      </c>
      <c r="W8" s="88">
        <v>39171.083333333299</v>
      </c>
      <c r="X8" s="93">
        <v>9714.5833333333303</v>
      </c>
      <c r="Y8" s="93">
        <v>18827.083333333299</v>
      </c>
      <c r="Z8" s="93">
        <v>10629.416666666701</v>
      </c>
      <c r="AA8" s="88">
        <v>117539.33333333299</v>
      </c>
      <c r="AB8" s="93">
        <v>27504.5</v>
      </c>
      <c r="AC8" s="93">
        <v>59897.75</v>
      </c>
      <c r="AD8" s="93">
        <v>30137.083333333299</v>
      </c>
      <c r="AE8" s="88">
        <v>59120.666666666701</v>
      </c>
      <c r="AF8" s="88">
        <v>14671.75</v>
      </c>
      <c r="AG8" s="88">
        <v>29217.083333333299</v>
      </c>
      <c r="AH8" s="88">
        <v>15231.833333333299</v>
      </c>
      <c r="AI8" s="88">
        <v>47041.083333333299</v>
      </c>
      <c r="AJ8" s="93">
        <v>13065.166666666701</v>
      </c>
      <c r="AK8" s="93">
        <v>23006.75</v>
      </c>
      <c r="AL8" s="93">
        <v>10969.166666666701</v>
      </c>
      <c r="AM8" s="88">
        <v>58823.75</v>
      </c>
      <c r="AN8" s="93">
        <v>10723.5</v>
      </c>
      <c r="AO8" s="93">
        <v>30450.25</v>
      </c>
      <c r="AP8" s="93">
        <v>17650</v>
      </c>
      <c r="AQ8" s="17"/>
      <c r="AR8" s="17"/>
      <c r="AS8" s="17"/>
      <c r="AT8" s="17"/>
      <c r="AU8" s="17"/>
      <c r="AV8" s="17"/>
      <c r="AW8" s="17"/>
      <c r="AX8" s="17"/>
    </row>
    <row r="9" spans="1:50" x14ac:dyDescent="0.25">
      <c r="A9">
        <v>4</v>
      </c>
      <c r="B9" s="2" t="s">
        <v>105</v>
      </c>
      <c r="C9">
        <v>623396.16666666698</v>
      </c>
      <c r="D9">
        <v>152008.5</v>
      </c>
      <c r="E9">
        <v>310274.25</v>
      </c>
      <c r="F9">
        <v>161113.41666666701</v>
      </c>
      <c r="G9" s="88">
        <v>14766.75</v>
      </c>
      <c r="H9" s="93">
        <v>2768.8333333333298</v>
      </c>
      <c r="I9" s="93">
        <v>7978.9166666666697</v>
      </c>
      <c r="J9" s="93">
        <v>4019</v>
      </c>
      <c r="K9" s="88">
        <v>35258.75</v>
      </c>
      <c r="L9" s="93">
        <v>8451.0833333333303</v>
      </c>
      <c r="M9" s="93">
        <v>17587.25</v>
      </c>
      <c r="N9" s="93">
        <v>9220.4166666666697</v>
      </c>
      <c r="O9" s="88">
        <v>105714.75</v>
      </c>
      <c r="P9" s="93">
        <v>24655</v>
      </c>
      <c r="Q9" s="93">
        <v>52589.75</v>
      </c>
      <c r="R9" s="93">
        <v>28470</v>
      </c>
      <c r="S9" s="88">
        <v>172614.66666666701</v>
      </c>
      <c r="T9" s="93">
        <v>45321.833333333299</v>
      </c>
      <c r="U9" s="93">
        <v>83318.583333333299</v>
      </c>
      <c r="V9" s="93">
        <v>43974.25</v>
      </c>
      <c r="W9" s="88">
        <v>35133.25</v>
      </c>
      <c r="X9" s="93">
        <v>8992.25</v>
      </c>
      <c r="Y9" s="93">
        <v>17064.25</v>
      </c>
      <c r="Z9" s="93">
        <v>9076.75</v>
      </c>
      <c r="AA9" s="88">
        <v>109775.58333333299</v>
      </c>
      <c r="AB9" s="93">
        <v>26070.666666666701</v>
      </c>
      <c r="AC9" s="93">
        <v>56116.666666666701</v>
      </c>
      <c r="AD9" s="93">
        <v>27588.25</v>
      </c>
      <c r="AE9" s="88">
        <v>54452.333333333299</v>
      </c>
      <c r="AF9" s="88">
        <v>13696.416666666701</v>
      </c>
      <c r="AG9" s="88">
        <v>27120</v>
      </c>
      <c r="AH9" s="88">
        <v>13635.916666666701</v>
      </c>
      <c r="AI9" s="88">
        <v>44313</v>
      </c>
      <c r="AJ9" s="93">
        <v>12505.833333333299</v>
      </c>
      <c r="AK9" s="93">
        <v>21764.666666666701</v>
      </c>
      <c r="AL9" s="93">
        <v>10042.5</v>
      </c>
      <c r="AM9" s="88">
        <v>51367.083333333299</v>
      </c>
      <c r="AN9" s="93">
        <v>9546.5833333333303</v>
      </c>
      <c r="AO9" s="93">
        <v>26734.166666666701</v>
      </c>
      <c r="AP9" s="93">
        <v>15086.333333333299</v>
      </c>
      <c r="AQ9" s="17"/>
      <c r="AR9" s="17"/>
      <c r="AS9" s="17"/>
      <c r="AT9" s="17"/>
      <c r="AU9" s="17"/>
      <c r="AV9" s="17"/>
      <c r="AW9" s="17"/>
      <c r="AX9" s="17"/>
    </row>
    <row r="10" spans="1:50" x14ac:dyDescent="0.25">
      <c r="A10">
        <v>5</v>
      </c>
      <c r="B10" s="2" t="s">
        <v>49</v>
      </c>
      <c r="C10">
        <v>268497.58333333302</v>
      </c>
      <c r="D10">
        <v>76878.75</v>
      </c>
      <c r="E10">
        <v>130099.5</v>
      </c>
      <c r="F10">
        <v>61519.333333333299</v>
      </c>
      <c r="G10" s="88">
        <v>9921</v>
      </c>
      <c r="H10" s="93">
        <v>2468.8333333333298</v>
      </c>
      <c r="I10" s="93">
        <v>5146.9166666666697</v>
      </c>
      <c r="J10" s="93">
        <v>2305.25</v>
      </c>
      <c r="K10" s="88">
        <v>16018.166666666701</v>
      </c>
      <c r="L10" s="93">
        <v>4467.5</v>
      </c>
      <c r="M10" s="93">
        <v>7718.9166666666697</v>
      </c>
      <c r="N10" s="93">
        <v>3831.75</v>
      </c>
      <c r="O10" s="88">
        <v>50362.833333333299</v>
      </c>
      <c r="P10" s="93">
        <v>14159.916666666701</v>
      </c>
      <c r="Q10" s="93">
        <v>24746.75</v>
      </c>
      <c r="R10" s="93">
        <v>11456.166666666701</v>
      </c>
      <c r="S10" s="88">
        <v>47885.666666666701</v>
      </c>
      <c r="T10" s="93">
        <v>14219.75</v>
      </c>
      <c r="U10" s="93">
        <v>22538</v>
      </c>
      <c r="V10" s="93">
        <v>11127.916666666701</v>
      </c>
      <c r="W10" s="88">
        <v>17735</v>
      </c>
      <c r="X10" s="93">
        <v>5904.75</v>
      </c>
      <c r="Y10" s="93">
        <v>7989.75</v>
      </c>
      <c r="Z10" s="93">
        <v>3840.5</v>
      </c>
      <c r="AA10" s="88">
        <v>37789.916666666701</v>
      </c>
      <c r="AB10" s="93">
        <v>10990.916666666701</v>
      </c>
      <c r="AC10" s="93">
        <v>18245.333333333299</v>
      </c>
      <c r="AD10" s="93">
        <v>8553.6666666666697</v>
      </c>
      <c r="AE10" s="88">
        <v>27237.083333333299</v>
      </c>
      <c r="AF10" s="88">
        <v>9352.5</v>
      </c>
      <c r="AG10" s="88">
        <v>12170.75</v>
      </c>
      <c r="AH10" s="88">
        <v>5713.8333333333303</v>
      </c>
      <c r="AI10" s="88">
        <v>11267.75</v>
      </c>
      <c r="AJ10" s="93">
        <v>3878.8333333333298</v>
      </c>
      <c r="AK10" s="93">
        <v>5098.5</v>
      </c>
      <c r="AL10" s="93">
        <v>2290.4166666666702</v>
      </c>
      <c r="AM10" s="88">
        <v>50280.166666666701</v>
      </c>
      <c r="AN10" s="93">
        <v>11435.75</v>
      </c>
      <c r="AO10" s="93">
        <v>26444.583333333299</v>
      </c>
      <c r="AP10" s="93">
        <v>12399.833333333299</v>
      </c>
      <c r="AQ10" s="17"/>
      <c r="AR10" s="17"/>
      <c r="AS10" s="17"/>
      <c r="AT10" s="17"/>
      <c r="AU10" s="17"/>
      <c r="AV10" s="17"/>
      <c r="AW10" s="17"/>
      <c r="AX10" s="17"/>
    </row>
    <row r="11" spans="1:50" x14ac:dyDescent="0.25">
      <c r="A11">
        <v>6</v>
      </c>
      <c r="B11" t="s">
        <v>65</v>
      </c>
      <c r="C11">
        <v>965767.25</v>
      </c>
      <c r="D11">
        <v>259555.16666666701</v>
      </c>
      <c r="E11">
        <v>464521.08333333302</v>
      </c>
      <c r="F11">
        <v>241691</v>
      </c>
      <c r="G11" s="88">
        <v>28565.916666666701</v>
      </c>
      <c r="H11" s="93">
        <v>5939.1666666666697</v>
      </c>
      <c r="I11" s="93">
        <v>15379</v>
      </c>
      <c r="J11" s="93">
        <v>7247.75</v>
      </c>
      <c r="K11" s="88">
        <v>56296.333333333299</v>
      </c>
      <c r="L11" s="93">
        <v>14593.75</v>
      </c>
      <c r="M11" s="93">
        <v>26241.666666666701</v>
      </c>
      <c r="N11" s="93">
        <v>15460.916666666701</v>
      </c>
      <c r="O11" s="88">
        <v>175767.91666666701</v>
      </c>
      <c r="P11" s="93">
        <v>43498.833333333299</v>
      </c>
      <c r="Q11" s="93">
        <v>86313.166666666701</v>
      </c>
      <c r="R11" s="93">
        <v>45955.916666666701</v>
      </c>
      <c r="S11" s="88">
        <v>147679.08333333299</v>
      </c>
      <c r="T11" s="93">
        <v>39769.666666666701</v>
      </c>
      <c r="U11" s="93">
        <v>68686.25</v>
      </c>
      <c r="V11" s="93">
        <v>39223.166666666701</v>
      </c>
      <c r="W11" s="88">
        <v>85274.833333333299</v>
      </c>
      <c r="X11" s="93">
        <v>24729.75</v>
      </c>
      <c r="Y11" s="93">
        <v>40018.333333333299</v>
      </c>
      <c r="Z11" s="93">
        <v>20526.75</v>
      </c>
      <c r="AA11" s="88">
        <v>120686.16666666701</v>
      </c>
      <c r="AB11" s="93">
        <v>31660.583333333299</v>
      </c>
      <c r="AC11" s="93">
        <v>58143.833333333299</v>
      </c>
      <c r="AD11" s="93">
        <v>30881.75</v>
      </c>
      <c r="AE11" s="88">
        <v>109179.16666666701</v>
      </c>
      <c r="AF11" s="88">
        <v>32420.416666666701</v>
      </c>
      <c r="AG11" s="88">
        <v>49556.583333333299</v>
      </c>
      <c r="AH11" s="88">
        <v>27202.166666666701</v>
      </c>
      <c r="AI11" s="88">
        <v>41179</v>
      </c>
      <c r="AJ11" s="93">
        <v>11773.583333333299</v>
      </c>
      <c r="AK11" s="93">
        <v>18848.25</v>
      </c>
      <c r="AL11" s="93">
        <v>10557.166666666701</v>
      </c>
      <c r="AM11" s="88">
        <v>201138.83333333299</v>
      </c>
      <c r="AN11" s="93">
        <v>55169.416666666701</v>
      </c>
      <c r="AO11" s="93">
        <v>101334</v>
      </c>
      <c r="AP11" s="93">
        <v>44635.416666666701</v>
      </c>
      <c r="AQ11" s="17"/>
      <c r="AR11" s="17"/>
      <c r="AS11" s="17"/>
      <c r="AT11" s="17"/>
      <c r="AU11" s="17"/>
      <c r="AV11" s="17"/>
      <c r="AW11" s="17"/>
      <c r="AX11" s="17"/>
    </row>
    <row r="12" spans="1:50" x14ac:dyDescent="0.25">
      <c r="A12">
        <v>7</v>
      </c>
      <c r="B12" t="s">
        <v>50</v>
      </c>
      <c r="C12">
        <v>101301.41666666701</v>
      </c>
      <c r="D12">
        <v>24211.416666666701</v>
      </c>
      <c r="E12">
        <v>58153.5</v>
      </c>
      <c r="F12">
        <v>18936.5</v>
      </c>
      <c r="G12" s="88">
        <v>1341.4166666666699</v>
      </c>
      <c r="H12" s="93">
        <v>274.58333333333297</v>
      </c>
      <c r="I12" s="93">
        <v>812.5</v>
      </c>
      <c r="J12" s="93">
        <v>254.333333333333</v>
      </c>
      <c r="K12" s="88">
        <v>2975</v>
      </c>
      <c r="L12" s="93">
        <v>696.16666666666697</v>
      </c>
      <c r="M12" s="93">
        <v>1692.5</v>
      </c>
      <c r="N12" s="93">
        <v>586.33333333333303</v>
      </c>
      <c r="O12" s="88">
        <v>6806.6666666666697</v>
      </c>
      <c r="P12" s="93">
        <v>1588.25</v>
      </c>
      <c r="Q12" s="93">
        <v>3713.9166666666702</v>
      </c>
      <c r="R12" s="93">
        <v>1504.5</v>
      </c>
      <c r="S12" s="88">
        <v>13885</v>
      </c>
      <c r="T12" s="93">
        <v>4101.25</v>
      </c>
      <c r="U12" s="93">
        <v>7599.8333333333303</v>
      </c>
      <c r="V12" s="93">
        <v>2183.9166666666702</v>
      </c>
      <c r="W12" s="88">
        <v>5315.25</v>
      </c>
      <c r="X12" s="93">
        <v>1409.1666666666699</v>
      </c>
      <c r="Y12" s="93">
        <v>2976.3333333333298</v>
      </c>
      <c r="Z12" s="93">
        <v>929.75</v>
      </c>
      <c r="AA12" s="88">
        <v>10657.5</v>
      </c>
      <c r="AB12" s="93">
        <v>3021.25</v>
      </c>
      <c r="AC12" s="93">
        <v>6119.4166666666697</v>
      </c>
      <c r="AD12" s="93">
        <v>1516.8333333333301</v>
      </c>
      <c r="AE12" s="88">
        <v>4794.5</v>
      </c>
      <c r="AF12" s="88">
        <v>1277.4166666666699</v>
      </c>
      <c r="AG12" s="88">
        <v>2664.4166666666702</v>
      </c>
      <c r="AH12" s="88">
        <v>852.66666666666697</v>
      </c>
      <c r="AI12" s="88">
        <v>1873.1666666666699</v>
      </c>
      <c r="AJ12" s="93">
        <v>525.16666666666697</v>
      </c>
      <c r="AK12" s="93">
        <v>991.16666666666697</v>
      </c>
      <c r="AL12" s="93">
        <v>356.83333333333297</v>
      </c>
      <c r="AM12" s="88">
        <v>53652.916666666701</v>
      </c>
      <c r="AN12" s="93">
        <v>11318.166666666701</v>
      </c>
      <c r="AO12" s="93">
        <v>31583.416666666701</v>
      </c>
      <c r="AP12" s="93">
        <v>10751.333333333299</v>
      </c>
      <c r="AQ12" s="17"/>
      <c r="AR12" s="17"/>
      <c r="AS12" s="17"/>
      <c r="AT12" s="17"/>
      <c r="AU12" s="17"/>
      <c r="AV12" s="17"/>
      <c r="AW12" s="17"/>
      <c r="AX12" s="17"/>
    </row>
    <row r="13" spans="1:50" x14ac:dyDescent="0.25">
      <c r="A13">
        <v>8</v>
      </c>
      <c r="B13" t="s">
        <v>52</v>
      </c>
      <c r="C13">
        <v>111715.16666666701</v>
      </c>
      <c r="D13">
        <v>19658.333333333299</v>
      </c>
      <c r="E13">
        <v>55073.416666666701</v>
      </c>
      <c r="F13">
        <v>36983.416666666701</v>
      </c>
      <c r="G13" s="88">
        <v>2570.8333333333298</v>
      </c>
      <c r="H13" s="93">
        <v>404.5</v>
      </c>
      <c r="I13" s="93">
        <v>1246.75</v>
      </c>
      <c r="J13" s="93">
        <v>919.58333333333303</v>
      </c>
      <c r="K13" s="88">
        <v>6422.0833333333303</v>
      </c>
      <c r="L13" s="93">
        <v>925.66666666666697</v>
      </c>
      <c r="M13" s="93">
        <v>3167.6666666666702</v>
      </c>
      <c r="N13" s="93">
        <v>2328.75</v>
      </c>
      <c r="O13" s="88">
        <v>12925.083333333299</v>
      </c>
      <c r="P13" s="93">
        <v>2150.5833333333298</v>
      </c>
      <c r="Q13" s="93">
        <v>6276.9166666666697</v>
      </c>
      <c r="R13" s="93">
        <v>4497.5833333333303</v>
      </c>
      <c r="S13" s="88">
        <v>15337.5</v>
      </c>
      <c r="T13" s="93">
        <v>2856.8333333333298</v>
      </c>
      <c r="U13" s="93">
        <v>7130.5833333333303</v>
      </c>
      <c r="V13" s="93">
        <v>5350.0833333333303</v>
      </c>
      <c r="W13" s="88">
        <v>9004.75</v>
      </c>
      <c r="X13" s="93">
        <v>1916</v>
      </c>
      <c r="Y13" s="93">
        <v>4308.3333333333303</v>
      </c>
      <c r="Z13" s="93">
        <v>2780.4166666666702</v>
      </c>
      <c r="AA13" s="88">
        <v>11623.916666666701</v>
      </c>
      <c r="AB13" s="93">
        <v>1986.5</v>
      </c>
      <c r="AC13" s="93">
        <v>5515.6666666666697</v>
      </c>
      <c r="AD13" s="93">
        <v>4121.75</v>
      </c>
      <c r="AE13" s="88">
        <v>8192.4166666666697</v>
      </c>
      <c r="AF13" s="88">
        <v>1574.5</v>
      </c>
      <c r="AG13" s="88">
        <v>3863.1666666666702</v>
      </c>
      <c r="AH13" s="88">
        <v>2754.75</v>
      </c>
      <c r="AI13" s="88">
        <v>4490.8333333333303</v>
      </c>
      <c r="AJ13" s="93">
        <v>894.75</v>
      </c>
      <c r="AK13" s="93">
        <v>2192.3333333333298</v>
      </c>
      <c r="AL13" s="93">
        <v>1403.75</v>
      </c>
      <c r="AM13" s="88">
        <v>41147.75</v>
      </c>
      <c r="AN13" s="93">
        <v>6949</v>
      </c>
      <c r="AO13" s="93">
        <v>21372</v>
      </c>
      <c r="AP13" s="93">
        <v>12826.75</v>
      </c>
      <c r="AQ13" s="17"/>
      <c r="AR13" s="17"/>
      <c r="AS13" s="17"/>
      <c r="AT13" s="17"/>
      <c r="AU13" s="17"/>
      <c r="AV13" s="17"/>
      <c r="AW13" s="17"/>
      <c r="AX13" s="17"/>
    </row>
    <row r="14" spans="1:50" x14ac:dyDescent="0.25">
      <c r="A14">
        <v>9</v>
      </c>
      <c r="B14" t="s">
        <v>54</v>
      </c>
      <c r="C14">
        <v>40783.666666666701</v>
      </c>
      <c r="D14">
        <v>6213.25</v>
      </c>
      <c r="E14">
        <v>19406.166666666701</v>
      </c>
      <c r="F14">
        <v>15164.25</v>
      </c>
      <c r="G14" s="88">
        <v>858.83333333333303</v>
      </c>
      <c r="H14" s="93">
        <v>109</v>
      </c>
      <c r="I14" s="93">
        <v>423.41666666666703</v>
      </c>
      <c r="J14" s="93">
        <v>326.41666666666703</v>
      </c>
      <c r="K14" s="88">
        <v>1806.25</v>
      </c>
      <c r="L14" s="93">
        <v>312.91666666666703</v>
      </c>
      <c r="M14" s="93">
        <v>879.16666666666697</v>
      </c>
      <c r="N14" s="93">
        <v>614.16666666666697</v>
      </c>
      <c r="O14" s="88">
        <v>4713.0833333333303</v>
      </c>
      <c r="P14" s="93">
        <v>673.83333333333303</v>
      </c>
      <c r="Q14" s="93">
        <v>2272.8333333333298</v>
      </c>
      <c r="R14" s="93">
        <v>1766.4166666666699</v>
      </c>
      <c r="S14" s="88">
        <v>4914.6666666666697</v>
      </c>
      <c r="T14" s="93">
        <v>681.08333333333303</v>
      </c>
      <c r="U14" s="93">
        <v>2329</v>
      </c>
      <c r="V14" s="93">
        <v>1904.5833333333301</v>
      </c>
      <c r="W14" s="88">
        <v>2575.5</v>
      </c>
      <c r="X14" s="93">
        <v>438.91666666666703</v>
      </c>
      <c r="Y14" s="93">
        <v>1261.4166666666699</v>
      </c>
      <c r="Z14" s="93">
        <v>875.16666666666697</v>
      </c>
      <c r="AA14" s="88">
        <v>4605.4166666666697</v>
      </c>
      <c r="AB14" s="93">
        <v>655.91666666666697</v>
      </c>
      <c r="AC14" s="93">
        <v>2338.5833333333298</v>
      </c>
      <c r="AD14" s="93">
        <v>1610.9166666666699</v>
      </c>
      <c r="AE14" s="88">
        <v>2632.1666666666702</v>
      </c>
      <c r="AF14" s="88">
        <v>501.41666666666703</v>
      </c>
      <c r="AG14" s="88">
        <v>1266.75</v>
      </c>
      <c r="AH14" s="88">
        <v>864</v>
      </c>
      <c r="AI14" s="88">
        <v>1324.5833333333301</v>
      </c>
      <c r="AJ14" s="93">
        <v>273.25</v>
      </c>
      <c r="AK14" s="93">
        <v>621.83333333333303</v>
      </c>
      <c r="AL14" s="93">
        <v>429.5</v>
      </c>
      <c r="AM14" s="88">
        <v>17353.166666666701</v>
      </c>
      <c r="AN14" s="93">
        <v>2566.9166666666702</v>
      </c>
      <c r="AO14" s="93">
        <v>8013.1666666666697</v>
      </c>
      <c r="AP14" s="93">
        <v>6773.0833333333303</v>
      </c>
      <c r="AQ14" s="17"/>
      <c r="AR14" s="17"/>
      <c r="AS14" s="17"/>
      <c r="AT14" s="17"/>
      <c r="AU14" s="17"/>
      <c r="AV14" s="17"/>
      <c r="AW14" s="17"/>
      <c r="AX14" s="17"/>
    </row>
    <row r="15" spans="1:50" x14ac:dyDescent="0.25">
      <c r="A15">
        <v>10</v>
      </c>
      <c r="B15" t="s">
        <v>66</v>
      </c>
      <c r="C15">
        <v>408284.75</v>
      </c>
      <c r="D15">
        <v>106786</v>
      </c>
      <c r="E15">
        <v>211469.58333333299</v>
      </c>
      <c r="F15">
        <v>90029.166666666701</v>
      </c>
      <c r="G15" s="88">
        <v>5987.5</v>
      </c>
      <c r="H15" s="93">
        <v>1230.8333333333301</v>
      </c>
      <c r="I15" s="93">
        <v>3225.75</v>
      </c>
      <c r="J15" s="93">
        <v>1530.9166666666699</v>
      </c>
      <c r="K15" s="88">
        <v>20624.5</v>
      </c>
      <c r="L15" s="93">
        <v>4923.4166666666697</v>
      </c>
      <c r="M15" s="93">
        <v>10582.166666666701</v>
      </c>
      <c r="N15" s="93">
        <v>5118.9166666666697</v>
      </c>
      <c r="O15" s="88">
        <v>55415.583333333299</v>
      </c>
      <c r="P15" s="93">
        <v>12933.333333333299</v>
      </c>
      <c r="Q15" s="93">
        <v>28636.583333333299</v>
      </c>
      <c r="R15" s="93">
        <v>13845.666666666701</v>
      </c>
      <c r="S15" s="88">
        <v>70390.333333333299</v>
      </c>
      <c r="T15" s="93">
        <v>19860.25</v>
      </c>
      <c r="U15" s="93">
        <v>35152.166666666701</v>
      </c>
      <c r="V15" s="93">
        <v>15377.916666666701</v>
      </c>
      <c r="W15" s="88">
        <v>25098</v>
      </c>
      <c r="X15" s="93">
        <v>6632.25</v>
      </c>
      <c r="Y15" s="93">
        <v>12694.416666666701</v>
      </c>
      <c r="Z15" s="93">
        <v>5771.3333333333303</v>
      </c>
      <c r="AA15" s="88">
        <v>56768.25</v>
      </c>
      <c r="AB15" s="93">
        <v>15537.75</v>
      </c>
      <c r="AC15" s="93">
        <v>29641.833333333299</v>
      </c>
      <c r="AD15" s="93">
        <v>11588.666666666701</v>
      </c>
      <c r="AE15" s="88">
        <v>26247.5</v>
      </c>
      <c r="AF15" s="88">
        <v>7452.5</v>
      </c>
      <c r="AG15" s="88">
        <v>13022.833333333299</v>
      </c>
      <c r="AH15" s="88">
        <v>5772.1666666666697</v>
      </c>
      <c r="AI15" s="88">
        <v>12405</v>
      </c>
      <c r="AJ15" s="93">
        <v>3245.8333333333298</v>
      </c>
      <c r="AK15" s="93">
        <v>6256.8333333333303</v>
      </c>
      <c r="AL15" s="93">
        <v>2902.3333333333298</v>
      </c>
      <c r="AM15" s="88">
        <v>135348.08333333299</v>
      </c>
      <c r="AN15" s="93">
        <v>34969.833333333299</v>
      </c>
      <c r="AO15" s="93">
        <v>72257</v>
      </c>
      <c r="AP15" s="93">
        <v>28121.25</v>
      </c>
      <c r="AQ15" s="17"/>
      <c r="AR15" s="17"/>
      <c r="AS15" s="17"/>
      <c r="AT15" s="17"/>
      <c r="AU15" s="17"/>
      <c r="AV15" s="17"/>
      <c r="AW15" s="17"/>
      <c r="AX15" s="17"/>
    </row>
    <row r="16" spans="1:50" x14ac:dyDescent="0.25">
      <c r="A16">
        <v>11</v>
      </c>
      <c r="B16" t="s">
        <v>67</v>
      </c>
      <c r="C16">
        <v>942572.08333333302</v>
      </c>
      <c r="D16">
        <v>171386.16666666701</v>
      </c>
      <c r="E16">
        <v>442625.08333333302</v>
      </c>
      <c r="F16">
        <v>328560.83333333302</v>
      </c>
      <c r="G16" s="88">
        <v>30474.75</v>
      </c>
      <c r="H16" s="93">
        <v>4578.75</v>
      </c>
      <c r="I16" s="93">
        <v>14564</v>
      </c>
      <c r="J16" s="93">
        <v>11332</v>
      </c>
      <c r="K16" s="88">
        <v>56647.833333333299</v>
      </c>
      <c r="L16" s="93">
        <v>8923.9166666666697</v>
      </c>
      <c r="M16" s="93">
        <v>26286</v>
      </c>
      <c r="N16" s="93">
        <v>21437.916666666701</v>
      </c>
      <c r="O16" s="88">
        <v>158592.91666666701</v>
      </c>
      <c r="P16" s="93">
        <v>25456</v>
      </c>
      <c r="Q16" s="93">
        <v>74051.583333333299</v>
      </c>
      <c r="R16" s="93">
        <v>59085.333333333299</v>
      </c>
      <c r="S16" s="88">
        <v>152245.83333333299</v>
      </c>
      <c r="T16" s="93">
        <v>27424.5</v>
      </c>
      <c r="U16" s="93">
        <v>70253.166666666701</v>
      </c>
      <c r="V16" s="93">
        <v>54568.166666666701</v>
      </c>
      <c r="W16" s="88">
        <v>58048.333333333299</v>
      </c>
      <c r="X16" s="93">
        <v>10710.166666666701</v>
      </c>
      <c r="Y16" s="93">
        <v>26531.833333333299</v>
      </c>
      <c r="Z16" s="93">
        <v>20806.333333333299</v>
      </c>
      <c r="AA16" s="88">
        <v>132342.91666666701</v>
      </c>
      <c r="AB16" s="93">
        <v>24814.166666666701</v>
      </c>
      <c r="AC16" s="93">
        <v>62345.25</v>
      </c>
      <c r="AD16" s="93">
        <v>45183.5</v>
      </c>
      <c r="AE16" s="88">
        <v>82338</v>
      </c>
      <c r="AF16" s="88">
        <v>16725.583333333299</v>
      </c>
      <c r="AG16" s="88">
        <v>38858.25</v>
      </c>
      <c r="AH16" s="88">
        <v>26754.166666666701</v>
      </c>
      <c r="AI16" s="88">
        <v>36910.5</v>
      </c>
      <c r="AJ16" s="93">
        <v>6855.8333333333303</v>
      </c>
      <c r="AK16" s="93">
        <v>16875.75</v>
      </c>
      <c r="AL16" s="93">
        <v>13178.916666666701</v>
      </c>
      <c r="AM16" s="88">
        <v>234971</v>
      </c>
      <c r="AN16" s="93">
        <v>45897.25</v>
      </c>
      <c r="AO16" s="93">
        <v>112859.25</v>
      </c>
      <c r="AP16" s="93">
        <v>76214.5</v>
      </c>
      <c r="AQ16" s="17"/>
      <c r="AR16" s="17"/>
      <c r="AS16" s="17"/>
      <c r="AT16" s="17"/>
      <c r="AU16" s="17"/>
      <c r="AV16" s="17"/>
      <c r="AW16" s="17"/>
      <c r="AX16" s="17"/>
    </row>
    <row r="17" spans="1:50" x14ac:dyDescent="0.25">
      <c r="A17">
        <v>12</v>
      </c>
      <c r="B17" t="s">
        <v>68</v>
      </c>
      <c r="C17">
        <v>128362.33333333299</v>
      </c>
      <c r="D17">
        <v>31505.5</v>
      </c>
      <c r="E17">
        <v>61352.416666666701</v>
      </c>
      <c r="F17">
        <v>35504.416666666701</v>
      </c>
      <c r="G17" s="88">
        <v>3727.9166666666702</v>
      </c>
      <c r="H17" s="93">
        <v>790.5</v>
      </c>
      <c r="I17" s="93">
        <v>1911.5833333333301</v>
      </c>
      <c r="J17" s="93">
        <v>1025.8333333333301</v>
      </c>
      <c r="K17" s="88">
        <v>6564.25</v>
      </c>
      <c r="L17" s="93">
        <v>1654.0833333333301</v>
      </c>
      <c r="M17" s="93">
        <v>2992.25</v>
      </c>
      <c r="N17" s="93">
        <v>1917.9166666666699</v>
      </c>
      <c r="O17" s="88">
        <v>19592.5</v>
      </c>
      <c r="P17" s="93">
        <v>4723.9166666666697</v>
      </c>
      <c r="Q17" s="93">
        <v>9320.25</v>
      </c>
      <c r="R17" s="93">
        <v>5548.3333333333303</v>
      </c>
      <c r="S17" s="88">
        <v>17035.333333333299</v>
      </c>
      <c r="T17" s="93">
        <v>4487.4166666666697</v>
      </c>
      <c r="U17" s="93">
        <v>7740.75</v>
      </c>
      <c r="V17" s="93">
        <v>4807.1666666666697</v>
      </c>
      <c r="W17" s="88">
        <v>9095.4166666666697</v>
      </c>
      <c r="X17" s="93">
        <v>2400.5833333333298</v>
      </c>
      <c r="Y17" s="93">
        <v>4187.0833333333303</v>
      </c>
      <c r="Z17" s="93">
        <v>2507.75</v>
      </c>
      <c r="AA17" s="88">
        <v>16513.666666666701</v>
      </c>
      <c r="AB17" s="93">
        <v>4070.1666666666702</v>
      </c>
      <c r="AC17" s="93">
        <v>8002.6666666666697</v>
      </c>
      <c r="AD17" s="93">
        <v>4440.8333333333303</v>
      </c>
      <c r="AE17" s="88">
        <v>10378.583333333299</v>
      </c>
      <c r="AF17" s="88">
        <v>2979.0833333333298</v>
      </c>
      <c r="AG17" s="88">
        <v>4660.4166666666697</v>
      </c>
      <c r="AH17" s="88">
        <v>2739.0833333333298</v>
      </c>
      <c r="AI17" s="88">
        <v>4781.9166666666697</v>
      </c>
      <c r="AJ17" s="93">
        <v>1286.4166666666699</v>
      </c>
      <c r="AK17" s="93">
        <v>2150.25</v>
      </c>
      <c r="AL17" s="93">
        <v>1345.25</v>
      </c>
      <c r="AM17" s="88">
        <v>40672.75</v>
      </c>
      <c r="AN17" s="93">
        <v>9113.3333333333303</v>
      </c>
      <c r="AO17" s="93">
        <v>20387.166666666701</v>
      </c>
      <c r="AP17" s="93">
        <v>11172.25</v>
      </c>
      <c r="AQ17" s="17"/>
      <c r="AR17" s="17"/>
      <c r="AS17" s="17"/>
      <c r="AT17" s="17"/>
      <c r="AU17" s="17"/>
      <c r="AV17" s="17"/>
      <c r="AW17" s="17"/>
      <c r="AX17" s="17"/>
    </row>
    <row r="18" spans="1:50" x14ac:dyDescent="0.25">
      <c r="G18" s="14"/>
      <c r="K18" s="15"/>
      <c r="L18" s="15"/>
      <c r="M18" s="15"/>
      <c r="AA18" s="14"/>
    </row>
    <row r="20" spans="1:50" x14ac:dyDescent="0.25">
      <c r="C20" t="str">
        <f>Dropdown!O16&amp;", "&amp;Dropdown!J16</f>
        <v>Herstellung von Waren, Burgenland</v>
      </c>
    </row>
    <row r="21" spans="1:50" x14ac:dyDescent="0.25">
      <c r="C21" s="2" t="str">
        <f>"Branchendurchschnitt 
(15-62 Jahre)"</f>
        <v>Branchendurchschnitt 
(15-62 Jahre)</v>
      </c>
    </row>
    <row r="23" spans="1:50" x14ac:dyDescent="0.25">
      <c r="C23" s="94" t="s">
        <v>107</v>
      </c>
      <c r="D23" s="90" t="s">
        <v>56</v>
      </c>
      <c r="E23" s="90" t="s">
        <v>57</v>
      </c>
      <c r="F23" s="90" t="s">
        <v>58</v>
      </c>
    </row>
    <row r="24" spans="1:50" x14ac:dyDescent="0.25">
      <c r="B24" s="9" t="s">
        <v>16</v>
      </c>
      <c r="C24" s="14">
        <f ca="1">OFFSET($C$6,Dropdown!M16-1,(Dropdown!I16-1)*4)</f>
        <v>14766.75</v>
      </c>
      <c r="D24" s="14">
        <f ca="1">OFFSET($C$6,Dropdown!M16-1,(Dropdown!I16-1)*4+1)</f>
        <v>2768.8333333333298</v>
      </c>
      <c r="E24" s="14">
        <f ca="1">OFFSET($C$6,Dropdown!M16-1,(Dropdown!I16-1)*4+2)</f>
        <v>7978.9166666666697</v>
      </c>
      <c r="F24" s="14">
        <f ca="1">OFFSET($C$6,Dropdown!M16-1,(Dropdown!I16-1)*4+3)</f>
        <v>4019</v>
      </c>
    </row>
    <row r="25" spans="1:50" x14ac:dyDescent="0.25">
      <c r="B25" s="9" t="s">
        <v>17</v>
      </c>
      <c r="C25" s="21">
        <f ca="1">C24/$C24</f>
        <v>1</v>
      </c>
      <c r="D25" s="21">
        <f ca="1">D24/$C24</f>
        <v>0.18750458518857094</v>
      </c>
      <c r="E25" s="21">
        <f ca="1">E24/$C24</f>
        <v>0.54032990784476409</v>
      </c>
      <c r="F25" s="21">
        <f ca="1">F24/$C24</f>
        <v>0.27216550696666497</v>
      </c>
    </row>
    <row r="26" spans="1:50" x14ac:dyDescent="0.25">
      <c r="B26" s="9" t="s">
        <v>18</v>
      </c>
      <c r="C26" s="14">
        <f ca="1">SUM(D26:F26)</f>
        <v>14766.75</v>
      </c>
      <c r="D26" s="14">
        <f ca="1">SUM(OFFSET(BEV!C4:C6,(Dropdown!I16-1)*12,Dropdown!G15-BEV!$C$1))/SUM(OFFSET(BEV!C4:C6,(Dropdown!I16-1)*12,Prognosezeitraum-BEV!$C$1))*D24</f>
        <v>2768.8333333333298</v>
      </c>
      <c r="E26" s="14">
        <f ca="1">SUM(OFFSET(BEV!C7:C10,(Dropdown!I16-1)*12,Dropdown!G15-BEV!$C$1))/SUM(OFFSET(BEV!C7:C10,(Dropdown!I16-1)*12,Prognosezeitraum-BEV!$C$1))*E24</f>
        <v>7978.9166666666697</v>
      </c>
      <c r="F26" s="14">
        <f ca="1">SUM(OFFSET(BEV!C11:C13,(Dropdown!I16-1)*12,Dropdown!G15-BEV!$C$1))/SUM(OFFSET(BEV!C11:C13,(Dropdown!I16-1)*12,Prognosezeitraum-BEV!$C$1))*F24</f>
        <v>4019</v>
      </c>
    </row>
    <row r="27" spans="1:50" x14ac:dyDescent="0.25">
      <c r="B27" s="9" t="s">
        <v>19</v>
      </c>
      <c r="C27" s="21">
        <f ca="1">C26/$C26</f>
        <v>1</v>
      </c>
      <c r="D27" s="21">
        <f ca="1">D26/$C26</f>
        <v>0.18750458518857094</v>
      </c>
      <c r="E27" s="21">
        <f ca="1">E26/$C26</f>
        <v>0.54032990784476409</v>
      </c>
      <c r="F27" s="21">
        <f ca="1">F26/$C26</f>
        <v>0.27216550696666497</v>
      </c>
    </row>
    <row r="28" spans="1:50" x14ac:dyDescent="0.25">
      <c r="C28" s="21"/>
      <c r="D28" s="21"/>
      <c r="E28" s="21"/>
      <c r="F28" s="21"/>
    </row>
    <row r="30" spans="1:50" x14ac:dyDescent="0.25">
      <c r="B30" s="2"/>
      <c r="C30" s="2" t="str">
        <f>"Ihr Unternehmen 
(15-"&amp;rente&amp;" Jahre)"</f>
        <v>Ihr Unternehmen 
(15-62 Jahre)</v>
      </c>
    </row>
    <row r="31" spans="1:50" x14ac:dyDescent="0.25">
      <c r="B31" s="2"/>
    </row>
    <row r="32" spans="1:50" x14ac:dyDescent="0.25">
      <c r="C32" s="5" t="str">
        <f>"Gesamt (15-"&amp;Dropdown!C19&amp;")"</f>
        <v>Gesamt (15-62)</v>
      </c>
      <c r="D32" s="5" t="s">
        <v>56</v>
      </c>
      <c r="E32" s="5" t="s">
        <v>57</v>
      </c>
      <c r="F32" s="5" t="s">
        <v>58</v>
      </c>
    </row>
    <row r="33" spans="2:6" x14ac:dyDescent="0.25">
      <c r="B33" s="9" t="s">
        <v>16</v>
      </c>
      <c r="C33" s="14">
        <f ca="1">SUM(D33:F33)</f>
        <v>149</v>
      </c>
      <c r="D33" s="14">
        <f ca="1">MA!C80</f>
        <v>13</v>
      </c>
      <c r="E33" s="14">
        <f ca="1">MA!C81</f>
        <v>130</v>
      </c>
      <c r="F33" s="14">
        <f ca="1">MA!C82</f>
        <v>6</v>
      </c>
    </row>
    <row r="34" spans="2:6" x14ac:dyDescent="0.25">
      <c r="B34" s="9" t="s">
        <v>17</v>
      </c>
      <c r="C34" s="21">
        <f ca="1">C33/$C33</f>
        <v>1</v>
      </c>
      <c r="D34" s="21">
        <f ca="1">D33/$C33</f>
        <v>8.7248322147651006E-2</v>
      </c>
      <c r="E34" s="21">
        <f ca="1">E33/$C33</f>
        <v>0.87248322147651003</v>
      </c>
      <c r="F34" s="21">
        <f ca="1">F33/$C33</f>
        <v>4.0268456375838924E-2</v>
      </c>
    </row>
    <row r="35" spans="2:6" x14ac:dyDescent="0.25">
      <c r="B35" s="9" t="s">
        <v>18</v>
      </c>
      <c r="C35" s="14">
        <f ca="1">SUM(D35:F35)</f>
        <v>149.19999999999999</v>
      </c>
      <c r="D35" s="14">
        <f ca="1">LOOKUP(Dropdown!G15,MA!C2:BE2,MA!C80:BE80)</f>
        <v>8</v>
      </c>
      <c r="E35" s="14">
        <f ca="1">LOOKUP(Dropdown!G15,MA!C2:BE2,MA!C81:BE81)</f>
        <v>131</v>
      </c>
      <c r="F35" s="14">
        <f ca="1">LOOKUP(Dropdown!G15,MA!C2:BE2,MA!C82:BE82)</f>
        <v>10.199999999999996</v>
      </c>
    </row>
    <row r="36" spans="2:6" x14ac:dyDescent="0.25">
      <c r="B36" s="9" t="s">
        <v>19</v>
      </c>
      <c r="C36" s="21">
        <f ca="1">C35/$C35</f>
        <v>1</v>
      </c>
      <c r="D36" s="21">
        <f ca="1">D35/$C35</f>
        <v>5.3619302949061663E-2</v>
      </c>
      <c r="E36" s="21">
        <f ca="1">E35/$C35</f>
        <v>0.87801608579088475</v>
      </c>
      <c r="F36" s="21">
        <f ca="1">F35/$C35</f>
        <v>6.8364611260053595E-2</v>
      </c>
    </row>
    <row r="38" spans="2:6" x14ac:dyDescent="0.25">
      <c r="D38" t="s">
        <v>75</v>
      </c>
      <c r="E38" t="s">
        <v>76</v>
      </c>
      <c r="F38" t="s">
        <v>58</v>
      </c>
    </row>
  </sheetData>
  <sheetProtection selectLockedCells="1" selectUnlockedCells="1"/>
  <phoneticPr fontId="5"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12</vt:i4>
      </vt:variant>
    </vt:vector>
  </HeadingPairs>
  <TitlesOfParts>
    <vt:vector size="18" baseType="lpstr">
      <vt:lpstr>Einleitung</vt:lpstr>
      <vt:lpstr>Ihr Demografie-Check</vt:lpstr>
      <vt:lpstr>Ihr Altersstruktur-Check</vt:lpstr>
      <vt:lpstr>Ihr Branchen-Check</vt:lpstr>
      <vt:lpstr>Ihr Bundesländer-Check</vt:lpstr>
      <vt:lpstr>Ansprechpartner &amp; Impressum</vt:lpstr>
      <vt:lpstr>ALTER_akt</vt:lpstr>
      <vt:lpstr>ALTER_mitte</vt:lpstr>
      <vt:lpstr>'Ansprechpartner &amp; Impressum'!Druckbereich</vt:lpstr>
      <vt:lpstr>Einleitung!Druckbereich</vt:lpstr>
      <vt:lpstr>'Ihr Altersstruktur-Check'!Druckbereich</vt:lpstr>
      <vt:lpstr>'Ihr Branchen-Check'!Druckbereich</vt:lpstr>
      <vt:lpstr>'Ihr Bundesländer-Check'!Druckbereich</vt:lpstr>
      <vt:lpstr>'Ihr Demografie-Check'!Druckbereich</vt:lpstr>
      <vt:lpstr>Median_Alter_akt</vt:lpstr>
      <vt:lpstr>Median_Alter_ende</vt:lpstr>
      <vt:lpstr>Prognosezeitraum</vt:lpstr>
      <vt:lpstr>rente</vt:lpstr>
    </vt:vector>
  </TitlesOfParts>
  <Company>WKO Inhouse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KollerC</dc:creator>
  <cp:lastModifiedBy>Koller Christoph, MSc, WKÖ Statistik</cp:lastModifiedBy>
  <cp:lastPrinted>2010-09-07T08:28:52Z</cp:lastPrinted>
  <dcterms:created xsi:type="dcterms:W3CDTF">2009-09-08T10:55:18Z</dcterms:created>
  <dcterms:modified xsi:type="dcterms:W3CDTF">2020-09-29T13:03:10Z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