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always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DASHBOARD Lehrlinge\"/>
    </mc:Choice>
  </mc:AlternateContent>
  <xr:revisionPtr revIDLastSave="0" documentId="13_ncr:1_{55C9379F-B389-4A97-82F0-5F45B70BD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4" r:id="rId1"/>
    <sheet name="olap_bld_lj_geschl" sheetId="3" state="veryHidden" r:id="rId2"/>
    <sheet name="Dropdown" sheetId="1" state="veryHidden" r:id="rId3"/>
  </sheets>
  <definedNames>
    <definedName name="Abfrage_von_MS_Access_Database" localSheetId="2" hidden="1">Dropdown!#REF!</definedName>
    <definedName name="Abfrage_von_MS_Access_Database_1" localSheetId="2" hidden="1">Dropdown!#REF!</definedName>
    <definedName name="Abfrage_von_MS_Access_Database_2" localSheetId="2" hidden="1">Dropdown!#REF!</definedName>
    <definedName name="Auswahl_Bundesland" localSheetId="0">Dropdown!$K$3</definedName>
    <definedName name="Auswahl_Bundesland">Dropdown!$K$3</definedName>
    <definedName name="Auswahl_Jahr" localSheetId="0">Dropdown!$B$3</definedName>
    <definedName name="Auswahl_Jahr">Dropdown!$B$3</definedName>
    <definedName name="_xlnm.Print_Area" localSheetId="0">Dashboard!$A$1:$K$37</definedName>
    <definedName name="Geschlecht">Dropdown!$I$21</definedName>
    <definedName name="Kartentitel">Dropdown!$H$19</definedName>
    <definedName name="Kartentitel_Geschlecht">Dropdown!$J$21</definedName>
    <definedName name="Kartentitel_Kreis" localSheetId="0">Dropdown!$H$17</definedName>
    <definedName name="Kartentitel_Kreis">Dropdown!$H$17</definedName>
    <definedName name="Kartentitel_Landkarte" localSheetId="0">Dropdown!$H$16</definedName>
    <definedName name="Kartentitel_Landkarte">Dropdown!$H$16</definedName>
    <definedName name="Kartentitel_Lehrjahr">Dropdown!$J$22</definedName>
    <definedName name="Kartentitel_Veränderung" localSheetId="0">Dropdown!$H$18</definedName>
    <definedName name="Kartentitel_Veränderung">Dropdown!$H$18</definedName>
    <definedName name="Keine_Veränderung">Dropdown!$H$20</definedName>
    <definedName name="Lehrjahr">Dropdown!$I$22</definedName>
    <definedName name="Lehrlinge_Bundesland">olap_bld_lj_geschl!$B$50</definedName>
    <definedName name="Lehrlinge_gesamt">olap_bld_lj_geschl!$B$48</definedName>
    <definedName name="Verae_absolut_bld" localSheetId="0">olap_bld_lj_geschl!$E$50</definedName>
    <definedName name="Verae_absolut_bld">olap_bld_lj_geschl!$E$50</definedName>
    <definedName name="Verae_absolut_gesamt" localSheetId="0">olap_bld_lj_geschl!$E$48</definedName>
    <definedName name="Verae_absolut_gesamt">olap_bld_lj_geschl!$E$48</definedName>
    <definedName name="Verae_Proz_bld" localSheetId="0">olap_bld_lj_geschl!$F$50</definedName>
    <definedName name="Verae_Proz_bld">olap_bld_lj_geschl!$F$50</definedName>
    <definedName name="Verae_Proz_gesamt" localSheetId="0">olap_bld_lj_geschl!$F$48</definedName>
    <definedName name="Verae_Proz_gesamt">olap_bld_lj_geschl!$F$48</definedName>
  </definedName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A30" i="4" s="1"/>
  <c r="A12" i="4" l="1"/>
  <c r="I21" i="1"/>
  <c r="H20" i="1" l="1"/>
  <c r="H18" i="1"/>
  <c r="S49" i="3" l="1"/>
  <c r="J22" i="1" l="1"/>
  <c r="H19" i="1" l="1"/>
  <c r="B20" i="4" s="1"/>
  <c r="H16" i="1"/>
  <c r="A31" i="4"/>
  <c r="H17" i="1"/>
  <c r="B34" i="3" l="1"/>
  <c r="I22" i="1"/>
  <c r="B33" i="3" s="1"/>
  <c r="B32" i="3"/>
  <c r="C38" i="3"/>
  <c r="B38" i="3"/>
  <c r="A13" i="4" l="1"/>
  <c r="B35" i="3"/>
  <c r="C35" i="3"/>
  <c r="C36" i="3" l="1"/>
  <c r="C41" i="3" s="1"/>
  <c r="B36" i="3"/>
  <c r="B41" i="3" s="1"/>
  <c r="G3" i="4"/>
  <c r="C48" i="3" l="1"/>
  <c r="C47" i="3"/>
  <c r="C44" i="3"/>
  <c r="C40" i="3"/>
  <c r="C46" i="3"/>
  <c r="C45" i="3"/>
  <c r="C42" i="3"/>
  <c r="C43" i="3"/>
  <c r="C39" i="3"/>
  <c r="B44" i="3"/>
  <c r="B42" i="3"/>
  <c r="B43" i="3"/>
  <c r="B48" i="3"/>
  <c r="B39" i="3"/>
  <c r="B40" i="3"/>
  <c r="B45" i="3"/>
  <c r="B47" i="3"/>
  <c r="B46" i="3"/>
  <c r="F41" i="3"/>
  <c r="E41" i="3"/>
  <c r="I12" i="1"/>
  <c r="I11" i="1"/>
  <c r="I10" i="1"/>
  <c r="I9" i="1"/>
  <c r="I8" i="1"/>
  <c r="I7" i="1"/>
  <c r="I6" i="1"/>
  <c r="I5" i="1"/>
  <c r="K3" i="1"/>
  <c r="A28" i="4" s="1"/>
  <c r="I4" i="1"/>
  <c r="E48" i="3" l="1"/>
  <c r="E47" i="3"/>
  <c r="F47" i="3"/>
  <c r="E46" i="3"/>
  <c r="F46" i="3"/>
  <c r="E39" i="3"/>
  <c r="F39" i="3"/>
  <c r="D45" i="3"/>
  <c r="D46" i="3"/>
  <c r="D42" i="3"/>
  <c r="D44" i="3"/>
  <c r="D48" i="3"/>
  <c r="D47" i="3"/>
  <c r="D40" i="3"/>
  <c r="D39" i="3"/>
  <c r="D41" i="3"/>
  <c r="D43" i="3"/>
  <c r="F42" i="3"/>
  <c r="E42" i="3"/>
  <c r="F45" i="3"/>
  <c r="E45" i="3"/>
  <c r="E44" i="3"/>
  <c r="F44" i="3"/>
  <c r="E43" i="3"/>
  <c r="F43" i="3"/>
  <c r="E40" i="3"/>
  <c r="F40" i="3"/>
  <c r="F48" i="3"/>
  <c r="S48" i="3"/>
  <c r="U48" i="3" s="1"/>
  <c r="T48" i="3"/>
  <c r="T43" i="3"/>
  <c r="T47" i="3"/>
  <c r="T45" i="3"/>
  <c r="T38" i="3"/>
  <c r="S45" i="3"/>
  <c r="U45" i="3" s="1"/>
  <c r="S43" i="3"/>
  <c r="U43" i="3" s="1"/>
  <c r="S38" i="3"/>
  <c r="S42" i="3"/>
  <c r="U42" i="3" s="1"/>
  <c r="S40" i="3"/>
  <c r="U40" i="3" s="1"/>
  <c r="S47" i="3"/>
  <c r="U47" i="3" s="1"/>
  <c r="T46" i="3"/>
  <c r="T44" i="3"/>
  <c r="T42" i="3"/>
  <c r="T40" i="3"/>
  <c r="A50" i="3"/>
  <c r="B50" i="3" s="1"/>
  <c r="S46" i="3"/>
  <c r="U46" i="3" s="1"/>
  <c r="S44" i="3"/>
  <c r="U44" i="3" s="1"/>
  <c r="E50" i="3" l="1"/>
  <c r="S41" i="3"/>
  <c r="U41" i="3" s="1"/>
  <c r="T41" i="3"/>
  <c r="F50" i="3"/>
  <c r="C50" i="3"/>
  <c r="Y50" i="3"/>
  <c r="V39" i="3"/>
  <c r="V41" i="3" s="1"/>
  <c r="W39" i="3"/>
  <c r="W41" i="3" s="1"/>
  <c r="Q50" i="3"/>
  <c r="P50" i="3"/>
  <c r="A14" i="4"/>
  <c r="M50" i="3" l="1"/>
  <c r="D53" i="3" s="1"/>
  <c r="H53" i="3" s="1"/>
  <c r="C53" i="3"/>
  <c r="S50" i="3"/>
  <c r="T50" i="3"/>
  <c r="A32" i="4"/>
  <c r="A17" i="4"/>
  <c r="A16" i="4"/>
  <c r="G53" i="3" l="1"/>
  <c r="C58" i="3"/>
  <c r="C54" i="3"/>
  <c r="C55" i="3"/>
  <c r="C61" i="3"/>
  <c r="C59" i="3"/>
  <c r="C56" i="3"/>
  <c r="C60" i="3"/>
  <c r="C57" i="3"/>
  <c r="A34" i="4"/>
  <c r="A35" i="4"/>
  <c r="R39" i="3"/>
  <c r="N39" i="3"/>
  <c r="R40" i="3"/>
  <c r="R41" i="3"/>
  <c r="R48" i="3"/>
  <c r="N40" i="3"/>
  <c r="R46" i="3"/>
  <c r="R47" i="3"/>
  <c r="N46" i="3"/>
  <c r="R44" i="3"/>
  <c r="R43" i="3"/>
  <c r="R42" i="3"/>
  <c r="N45" i="3"/>
  <c r="R45" i="3"/>
  <c r="N42" i="3"/>
  <c r="N47" i="3"/>
  <c r="N43" i="3"/>
  <c r="N41" i="3"/>
  <c r="N44" i="3"/>
  <c r="N50" i="3" l="1"/>
  <c r="E53" i="3" s="1"/>
  <c r="I53" i="3" s="1"/>
  <c r="E60" i="3"/>
  <c r="F60" i="3" s="1"/>
  <c r="D60" i="3"/>
  <c r="E56" i="3"/>
  <c r="F56" i="3" s="1"/>
  <c r="D56" i="3"/>
  <c r="D54" i="3"/>
  <c r="E54" i="3"/>
  <c r="F54" i="3" s="1"/>
  <c r="E58" i="3"/>
  <c r="F58" i="3" s="1"/>
  <c r="D58" i="3"/>
  <c r="D55" i="3"/>
  <c r="E55" i="3"/>
  <c r="F55" i="3" s="1"/>
  <c r="D59" i="3"/>
  <c r="E59" i="3"/>
  <c r="F59" i="3" s="1"/>
  <c r="D57" i="3"/>
  <c r="E57" i="3"/>
  <c r="F57" i="3" s="1"/>
  <c r="D61" i="3"/>
  <c r="E61" i="3"/>
  <c r="F61" i="3" s="1"/>
  <c r="R50" i="3"/>
  <c r="S39" i="3"/>
  <c r="U39" i="3" s="1"/>
  <c r="T39" i="3"/>
  <c r="H54" i="3" l="1"/>
  <c r="H55" i="3"/>
  <c r="I60" i="3"/>
  <c r="H56" i="3"/>
  <c r="I61" i="3"/>
  <c r="H62" i="3"/>
  <c r="I54" i="3"/>
  <c r="I55" i="3"/>
  <c r="I57" i="3"/>
  <c r="I56" i="3"/>
  <c r="I58" i="3"/>
  <c r="I59" i="3"/>
  <c r="H59" i="3"/>
  <c r="H58" i="3"/>
  <c r="H60" i="3"/>
  <c r="H61" i="3"/>
  <c r="H57" i="3"/>
  <c r="I6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ebanalysis.web.wk.wknet_54038 Lehrlingsstatistik AnzahlLehrlingeundLehrbetriebeFGRÖsterr" type="5" refreshedVersion="4" savePassword="1" deleted="1" background="1" saveData="1">
    <dbPr connection="" command="" commandType="1"/>
    <olapPr sendLocale="1" rowDrillCount="1000"/>
  </connection>
</connections>
</file>

<file path=xl/sharedStrings.xml><?xml version="1.0" encoding="utf-8"?>
<sst xmlns="http://schemas.openxmlformats.org/spreadsheetml/2006/main" count="1417" uniqueCount="485">
  <si>
    <t>Auswahl_Jahr</t>
  </si>
  <si>
    <t>Zeilenbeschriftungen</t>
  </si>
  <si>
    <t>Auswahl</t>
  </si>
  <si>
    <t>Auswahl_Bundesland</t>
  </si>
  <si>
    <t>2002</t>
  </si>
  <si>
    <t>Burgenland</t>
  </si>
  <si>
    <t>2003</t>
  </si>
  <si>
    <t>Kärnten</t>
  </si>
  <si>
    <t>2004</t>
  </si>
  <si>
    <t>Niederösterreich</t>
  </si>
  <si>
    <t>2005</t>
  </si>
  <si>
    <t>Oberösterreich</t>
  </si>
  <si>
    <t>2006</t>
  </si>
  <si>
    <t>Salzburg</t>
  </si>
  <si>
    <t>2007</t>
  </si>
  <si>
    <t>Steiermark</t>
  </si>
  <si>
    <t>2008</t>
  </si>
  <si>
    <t>Tirol</t>
  </si>
  <si>
    <t>2009</t>
  </si>
  <si>
    <t>Vorarlberg</t>
  </si>
  <si>
    <t>2010</t>
  </si>
  <si>
    <t>Wien</t>
  </si>
  <si>
    <t>2011</t>
  </si>
  <si>
    <t>Gesamtergebnis</t>
  </si>
  <si>
    <t>Österreich</t>
  </si>
  <si>
    <t>2012</t>
  </si>
  <si>
    <t>2013</t>
  </si>
  <si>
    <t>Kartentitel_Landkarte</t>
  </si>
  <si>
    <t>Kartentitel_Kreis</t>
  </si>
  <si>
    <t>Kartentitel_Veränderung</t>
  </si>
  <si>
    <t>Geschlecht</t>
  </si>
  <si>
    <t>männlich</t>
  </si>
  <si>
    <t>AnzahlLL</t>
  </si>
  <si>
    <t>Spaltenbeschriftungen</t>
  </si>
  <si>
    <t>weiblich</t>
  </si>
  <si>
    <t>Auswahl_Geschlecht</t>
  </si>
  <si>
    <t>Anteil</t>
  </si>
  <si>
    <t>Veraend_abs</t>
  </si>
  <si>
    <t>Veraend_Proz</t>
  </si>
  <si>
    <t>x</t>
  </si>
  <si>
    <t>y</t>
  </si>
  <si>
    <t>Blasengröße</t>
  </si>
  <si>
    <t>B</t>
  </si>
  <si>
    <t>K</t>
  </si>
  <si>
    <t>NÖ</t>
  </si>
  <si>
    <t>OÖ</t>
  </si>
  <si>
    <t>S</t>
  </si>
  <si>
    <t>ST</t>
  </si>
  <si>
    <t>T</t>
  </si>
  <si>
    <t>V</t>
  </si>
  <si>
    <t>W</t>
  </si>
  <si>
    <t>Anteil absteigend sortiert für Kreisdiagramm - mittels Formel</t>
  </si>
  <si>
    <t>1.LJ</t>
  </si>
  <si>
    <t>2.LJ</t>
  </si>
  <si>
    <t>3.LJ</t>
  </si>
  <si>
    <t>4.LJ</t>
  </si>
  <si>
    <t>Veränderung zum Vj.</t>
  </si>
  <si>
    <t>LEHRLINGE IN ÖSTERREICH</t>
  </si>
  <si>
    <t>Lehrjahr</t>
  </si>
  <si>
    <t>2002 Ergebnis</t>
  </si>
  <si>
    <t>2003 Ergebnis</t>
  </si>
  <si>
    <t>2004 Ergebnis</t>
  </si>
  <si>
    <t>2005 Ergebnis</t>
  </si>
  <si>
    <t>2006 Ergebnis</t>
  </si>
  <si>
    <t>2007 Ergebnis</t>
  </si>
  <si>
    <t>2008 Ergebnis</t>
  </si>
  <si>
    <t>2009 Ergebnis</t>
  </si>
  <si>
    <t>2010 Ergebnis</t>
  </si>
  <si>
    <t>2011 Ergebnis</t>
  </si>
  <si>
    <t>2012 Ergebnis</t>
  </si>
  <si>
    <t>2013 Ergebnis</t>
  </si>
  <si>
    <t>1.LJ Ergebnis</t>
  </si>
  <si>
    <t>2.LJ Ergebnis</t>
  </si>
  <si>
    <t>3.LJ Ergebnis</t>
  </si>
  <si>
    <t>4.LJ Ergebnis</t>
  </si>
  <si>
    <t>Auswahl_Lehrjahr</t>
  </si>
  <si>
    <t>Ausgewählte Kriterien</t>
  </si>
  <si>
    <t>anhand dieser wird die untenstehende Tabelle erstellt!</t>
  </si>
  <si>
    <t>Kriterien verkettet</t>
  </si>
  <si>
    <t>Spaltenindex für verkettete Kriterien</t>
  </si>
  <si>
    <t>Kartentitel</t>
  </si>
  <si>
    <t>2014</t>
  </si>
  <si>
    <t>2014 Ergebnis</t>
  </si>
  <si>
    <t>Max_Veraend_abs</t>
  </si>
  <si>
    <t>Max_Veraend_Proz</t>
  </si>
  <si>
    <t>Min_Veraend_abs</t>
  </si>
  <si>
    <t>Min_Veraend_Proz</t>
  </si>
  <si>
    <t>Keine_Veränderung</t>
  </si>
  <si>
    <t>Ergebnisse der Lehrlingsstatistik der Wirtschaftskammern Österreichs - Stand: 31.12.</t>
  </si>
  <si>
    <t>2015</t>
  </si>
  <si>
    <t>2015 Ergebnis</t>
  </si>
  <si>
    <t>2016</t>
  </si>
  <si>
    <t>2016_männlich_1.LJ</t>
  </si>
  <si>
    <t>2016_weiblich_1.LJ</t>
  </si>
  <si>
    <t>2016_insgesamt_1.LJ</t>
  </si>
  <si>
    <t>2016_männlich_2.LJ</t>
  </si>
  <si>
    <t>2016_weiblich_2.LJ</t>
  </si>
  <si>
    <t>2016_insgesamt_2.LJ</t>
  </si>
  <si>
    <t>2016_männlich_3.LJ</t>
  </si>
  <si>
    <t>2016_weiblich_3.LJ</t>
  </si>
  <si>
    <t>2016_insgesamt_3.LJ</t>
  </si>
  <si>
    <t>2016_männlich_4.LJ</t>
  </si>
  <si>
    <t>2016_weiblich_4.LJ</t>
  </si>
  <si>
    <t>2016_insgesamt_4.LJ</t>
  </si>
  <si>
    <t>2016_männlich_insgesamt</t>
  </si>
  <si>
    <t>2016_weiblich_insgesamt</t>
  </si>
  <si>
    <t>2016_insgesamt_insgesamt</t>
  </si>
  <si>
    <t>2016 Ergebnis</t>
  </si>
  <si>
    <t>2017</t>
  </si>
  <si>
    <t>2017 Ergebnis</t>
  </si>
  <si>
    <t>2002_männlich_1.LJ</t>
  </si>
  <si>
    <t>2002_weiblich_1.LJ</t>
  </si>
  <si>
    <t>2002_insgesamt_1.LJ</t>
  </si>
  <si>
    <t>2002_männlich_2.LJ</t>
  </si>
  <si>
    <t>2002_weiblich_2.LJ</t>
  </si>
  <si>
    <t>2002_insgesamt_2.LJ</t>
  </si>
  <si>
    <t>2002_männlich_3.LJ</t>
  </si>
  <si>
    <t>2002_weiblich_3.LJ</t>
  </si>
  <si>
    <t>2002_insgesamt_3.LJ</t>
  </si>
  <si>
    <t>2002_männlich_4.LJ</t>
  </si>
  <si>
    <t>2002_weiblich_4.LJ</t>
  </si>
  <si>
    <t>2002_insgesamt_4.LJ</t>
  </si>
  <si>
    <t>2003_männlich_1.LJ</t>
  </si>
  <si>
    <t>2003_weiblich_1.LJ</t>
  </si>
  <si>
    <t>2003_insgesamt_1.LJ</t>
  </si>
  <si>
    <t>2003_männlich_2.LJ</t>
  </si>
  <si>
    <t>2003_weiblich_2.LJ</t>
  </si>
  <si>
    <t>2003_insgesamt_2.LJ</t>
  </si>
  <si>
    <t>2003_männlich_3.LJ</t>
  </si>
  <si>
    <t>2003_weiblich_3.LJ</t>
  </si>
  <si>
    <t>2003_insgesamt_3.LJ</t>
  </si>
  <si>
    <t>2003_männlich_4.LJ</t>
  </si>
  <si>
    <t>2003_weiblich_4.LJ</t>
  </si>
  <si>
    <t>2003_insgesamt_4.LJ</t>
  </si>
  <si>
    <t>2004_männlich_1.LJ</t>
  </si>
  <si>
    <t>2004_weiblich_1.LJ</t>
  </si>
  <si>
    <t>2004_insgesamt_1.LJ</t>
  </si>
  <si>
    <t>2004_männlich_2.LJ</t>
  </si>
  <si>
    <t>2004_weiblich_2.LJ</t>
  </si>
  <si>
    <t>2004_insgesamt_2.LJ</t>
  </si>
  <si>
    <t>2004_männlich_3.LJ</t>
  </si>
  <si>
    <t>2004_weiblich_3.LJ</t>
  </si>
  <si>
    <t>2004_insgesamt_3.LJ</t>
  </si>
  <si>
    <t>2004_männlich_4.LJ</t>
  </si>
  <si>
    <t>2004_weiblich_4.LJ</t>
  </si>
  <si>
    <t>2004_insgesamt_4.LJ</t>
  </si>
  <si>
    <t>2005_männlich_1.LJ</t>
  </si>
  <si>
    <t>2005_weiblich_1.LJ</t>
  </si>
  <si>
    <t>2005_insgesamt_1.LJ</t>
  </si>
  <si>
    <t>2005_männlich_2.LJ</t>
  </si>
  <si>
    <t>2005_weiblich_2.LJ</t>
  </si>
  <si>
    <t>2005_insgesamt_2.LJ</t>
  </si>
  <si>
    <t>2005_männlich_3.LJ</t>
  </si>
  <si>
    <t>2005_weiblich_3.LJ</t>
  </si>
  <si>
    <t>2005_insgesamt_3.LJ</t>
  </si>
  <si>
    <t>2005_männlich_4.LJ</t>
  </si>
  <si>
    <t>2005_weiblich_4.LJ</t>
  </si>
  <si>
    <t>2005_insgesamt_4.LJ</t>
  </si>
  <si>
    <t>2006_männlich_1.LJ</t>
  </si>
  <si>
    <t>2006_weiblich_1.LJ</t>
  </si>
  <si>
    <t>2006_insgesamt_1.LJ</t>
  </si>
  <si>
    <t>2006_männlich_2.LJ</t>
  </si>
  <si>
    <t>2006_weiblich_2.LJ</t>
  </si>
  <si>
    <t>2006_insgesamt_2.LJ</t>
  </si>
  <si>
    <t>2006_männlich_3.LJ</t>
  </si>
  <si>
    <t>2006_weiblich_3.LJ</t>
  </si>
  <si>
    <t>2006_insgesamt_3.LJ</t>
  </si>
  <si>
    <t>2006_männlich_4.LJ</t>
  </si>
  <si>
    <t>2006_weiblich_4.LJ</t>
  </si>
  <si>
    <t>2006_insgesamt_4.LJ</t>
  </si>
  <si>
    <t>2007_männlich_1.LJ</t>
  </si>
  <si>
    <t>2007_weiblich_1.LJ</t>
  </si>
  <si>
    <t>2007_insgesamt_1.LJ</t>
  </si>
  <si>
    <t>2007_männlich_2.LJ</t>
  </si>
  <si>
    <t>2007_weiblich_2.LJ</t>
  </si>
  <si>
    <t>2007_insgesamt_2.LJ</t>
  </si>
  <si>
    <t>2007_männlich_3.LJ</t>
  </si>
  <si>
    <t>2007_weiblich_3.LJ</t>
  </si>
  <si>
    <t>2007_insgesamt_3.LJ</t>
  </si>
  <si>
    <t>2007_männlich_4.LJ</t>
  </si>
  <si>
    <t>2007_weiblich_4.LJ</t>
  </si>
  <si>
    <t>2007_insgesamt_4.LJ</t>
  </si>
  <si>
    <t>2008_männlich_1.LJ</t>
  </si>
  <si>
    <t>2008_weiblich_1.LJ</t>
  </si>
  <si>
    <t>2008_insgesamt_1.LJ</t>
  </si>
  <si>
    <t>2008_männlich_2.LJ</t>
  </si>
  <si>
    <t>2008_weiblich_2.LJ</t>
  </si>
  <si>
    <t>2008_insgesamt_2.LJ</t>
  </si>
  <si>
    <t>2008_männlich_3.LJ</t>
  </si>
  <si>
    <t>2008_weiblich_3.LJ</t>
  </si>
  <si>
    <t>2008_insgesamt_3.LJ</t>
  </si>
  <si>
    <t>2008_männlich_4.LJ</t>
  </si>
  <si>
    <t>2008_weiblich_4.LJ</t>
  </si>
  <si>
    <t>2008_insgesamt_4.LJ</t>
  </si>
  <si>
    <t>2009_männlich_1.LJ</t>
  </si>
  <si>
    <t>2009_weiblich_1.LJ</t>
  </si>
  <si>
    <t>2009_insgesamt_1.LJ</t>
  </si>
  <si>
    <t>2009_männlich_2.LJ</t>
  </si>
  <si>
    <t>2009_weiblich_2.LJ</t>
  </si>
  <si>
    <t>2009_insgesamt_2.LJ</t>
  </si>
  <si>
    <t>2009_männlich_3.LJ</t>
  </si>
  <si>
    <t>2009_weiblich_3.LJ</t>
  </si>
  <si>
    <t>2009_insgesamt_3.LJ</t>
  </si>
  <si>
    <t>2009_männlich_4.LJ</t>
  </si>
  <si>
    <t>2009_weiblich_4.LJ</t>
  </si>
  <si>
    <t>2009_insgesamt_4.LJ</t>
  </si>
  <si>
    <t>2010_männlich_1.LJ</t>
  </si>
  <si>
    <t>2010_weiblich_1.LJ</t>
  </si>
  <si>
    <t>2010_insgesamt_1.LJ</t>
  </si>
  <si>
    <t>2010_männlich_2.LJ</t>
  </si>
  <si>
    <t>2010_weiblich_2.LJ</t>
  </si>
  <si>
    <t>2010_insgesamt_2.LJ</t>
  </si>
  <si>
    <t>2010_männlich_3.LJ</t>
  </si>
  <si>
    <t>2010_weiblich_3.LJ</t>
  </si>
  <si>
    <t>2010_insgesamt_3.LJ</t>
  </si>
  <si>
    <t>2010_männlich_4.LJ</t>
  </si>
  <si>
    <t>2010_weiblich_4.LJ</t>
  </si>
  <si>
    <t>2010_insgesamt_4.LJ</t>
  </si>
  <si>
    <t>2011_männlich_1.LJ</t>
  </si>
  <si>
    <t>2011_weiblich_1.LJ</t>
  </si>
  <si>
    <t>2011_insgesamt_1.LJ</t>
  </si>
  <si>
    <t>2011_männlich_2.LJ</t>
  </si>
  <si>
    <t>2011_weiblich_2.LJ</t>
  </si>
  <si>
    <t>2011_insgesamt_2.LJ</t>
  </si>
  <si>
    <t>2011_männlich_3.LJ</t>
  </si>
  <si>
    <t>2011_weiblich_3.LJ</t>
  </si>
  <si>
    <t>2011_insgesamt_3.LJ</t>
  </si>
  <si>
    <t>2011_männlich_4.LJ</t>
  </si>
  <si>
    <t>2011_weiblich_4.LJ</t>
  </si>
  <si>
    <t>2011_insgesamt_4.LJ</t>
  </si>
  <si>
    <t>2012_männlich_1.LJ</t>
  </si>
  <si>
    <t>2012_weiblich_1.LJ</t>
  </si>
  <si>
    <t>2012_insgesamt_1.LJ</t>
  </si>
  <si>
    <t>2012_männlich_2.LJ</t>
  </si>
  <si>
    <t>2012_weiblich_2.LJ</t>
  </si>
  <si>
    <t>2012_insgesamt_2.LJ</t>
  </si>
  <si>
    <t>2012_männlich_3.LJ</t>
  </si>
  <si>
    <t>2012_weiblich_3.LJ</t>
  </si>
  <si>
    <t>2012_insgesamt_3.LJ</t>
  </si>
  <si>
    <t>2012_männlich_4.LJ</t>
  </si>
  <si>
    <t>2012_weiblich_4.LJ</t>
  </si>
  <si>
    <t>2012_insgesamt_4.LJ</t>
  </si>
  <si>
    <t>2013_männlich_1.LJ</t>
  </si>
  <si>
    <t>2013_weiblich_1.LJ</t>
  </si>
  <si>
    <t>2013_insgesamt_1.LJ</t>
  </si>
  <si>
    <t>2013_männlich_2.LJ</t>
  </si>
  <si>
    <t>2013_weiblich_2.LJ</t>
  </si>
  <si>
    <t>2013_insgesamt_2.LJ</t>
  </si>
  <si>
    <t>2013_männlich_3.LJ</t>
  </si>
  <si>
    <t>2013_weiblich_3.LJ</t>
  </si>
  <si>
    <t>2013_insgesamt_3.LJ</t>
  </si>
  <si>
    <t>2013_männlich_4.LJ</t>
  </si>
  <si>
    <t>2013_weiblich_4.LJ</t>
  </si>
  <si>
    <t>2013_insgesamt_4.LJ</t>
  </si>
  <si>
    <t>2014_männlich_1.LJ</t>
  </si>
  <si>
    <t>2014_weiblich_1.LJ</t>
  </si>
  <si>
    <t>2014_insgesamt_1.LJ</t>
  </si>
  <si>
    <t>2014_männlich_2.LJ</t>
  </si>
  <si>
    <t>2014_weiblich_2.LJ</t>
  </si>
  <si>
    <t>2014_insgesamt_2.LJ</t>
  </si>
  <si>
    <t>2014_männlich_3.LJ</t>
  </si>
  <si>
    <t>2014_weiblich_3.LJ</t>
  </si>
  <si>
    <t>2014_insgesamt_3.LJ</t>
  </si>
  <si>
    <t>2014_männlich_4.LJ</t>
  </si>
  <si>
    <t>2014_weiblich_4.LJ</t>
  </si>
  <si>
    <t>2014_insgesamt_4.LJ</t>
  </si>
  <si>
    <t>2015_männlich_1.LJ</t>
  </si>
  <si>
    <t>2015_weiblich_1.LJ</t>
  </si>
  <si>
    <t>2015_insgesamt_1.LJ</t>
  </si>
  <si>
    <t>2015_männlich_2.LJ</t>
  </si>
  <si>
    <t>2015_weiblich_2.LJ</t>
  </si>
  <si>
    <t>2015_insgesamt_2.LJ</t>
  </si>
  <si>
    <t>2015_männlich_3.LJ</t>
  </si>
  <si>
    <t>2015_weiblich_3.LJ</t>
  </si>
  <si>
    <t>2015_insgesamt_3.LJ</t>
  </si>
  <si>
    <t>2015_männlich_4.LJ</t>
  </si>
  <si>
    <t>2015_weiblich_4.LJ</t>
  </si>
  <si>
    <t>2015_insgesamt_4.LJ</t>
  </si>
  <si>
    <t>2017_männlich_1.LJ</t>
  </si>
  <si>
    <t>2017_weiblich_1.LJ</t>
  </si>
  <si>
    <t>2017_insgesamt_1.LJ</t>
  </si>
  <si>
    <t>2017_männlich_2.LJ</t>
  </si>
  <si>
    <t>2017_weiblich_2.LJ</t>
  </si>
  <si>
    <t>2017_insgesamt_2.LJ</t>
  </si>
  <si>
    <t>2017_männlich_3.LJ</t>
  </si>
  <si>
    <t>2017_weiblich_3.LJ</t>
  </si>
  <si>
    <t>2017_insgesamt_3.LJ</t>
  </si>
  <si>
    <t>2017_männlich_4.LJ</t>
  </si>
  <si>
    <t>2017_weiblich_4.LJ</t>
  </si>
  <si>
    <t>2017_insgesamt_4.LJ</t>
  </si>
  <si>
    <t>2002_männlich_insgesamt</t>
  </si>
  <si>
    <t>2002_weiblich_insgesamt</t>
  </si>
  <si>
    <t>2002_insgesamt_insgesamt</t>
  </si>
  <si>
    <t>2003_männlich_insgesamt</t>
  </si>
  <si>
    <t>2003_weiblich_insgesamt</t>
  </si>
  <si>
    <t>2003_insgesamt_insgesamt</t>
  </si>
  <si>
    <t>2004_männlich_insgesamt</t>
  </si>
  <si>
    <t>2004_weiblich_insgesamt</t>
  </si>
  <si>
    <t>2004_insgesamt_insgesamt</t>
  </si>
  <si>
    <t>2005_männlich_insgesamt</t>
  </si>
  <si>
    <t>2005_weiblich_insgesamt</t>
  </si>
  <si>
    <t>2005_insgesamt_insgesamt</t>
  </si>
  <si>
    <t>2006_männlich_insgesamt</t>
  </si>
  <si>
    <t>2006_weiblich_insgesamt</t>
  </si>
  <si>
    <t>2006_insgesamt_insgesamt</t>
  </si>
  <si>
    <t>2007_männlich_insgesamt</t>
  </si>
  <si>
    <t>2007_weiblich_insgesamt</t>
  </si>
  <si>
    <t>2007_insgesamt_insgesamt</t>
  </si>
  <si>
    <t>2008_männlich_insgesamt</t>
  </si>
  <si>
    <t>2008_weiblich_insgesamt</t>
  </si>
  <si>
    <t>2008_insgesamt_insgesamt</t>
  </si>
  <si>
    <t>2009_männlich_insgesamt</t>
  </si>
  <si>
    <t>2009_weiblich_insgesamt</t>
  </si>
  <si>
    <t>2009_insgesamt_insgesamt</t>
  </si>
  <si>
    <t>2010_männlich_insgesamt</t>
  </si>
  <si>
    <t>2010_weiblich_insgesamt</t>
  </si>
  <si>
    <t>2010_insgesamt_insgesamt</t>
  </si>
  <si>
    <t>2011_männlich_insgesamt</t>
  </si>
  <si>
    <t>2011_weiblich_insgesamt</t>
  </si>
  <si>
    <t>2011_insgesamt_insgesamt</t>
  </si>
  <si>
    <t>2012_männlich_insgesamt</t>
  </si>
  <si>
    <t>2012_weiblich_insgesamt</t>
  </si>
  <si>
    <t>2012_insgesamt_insgesamt</t>
  </si>
  <si>
    <t>2013_männlich_insgesamt</t>
  </si>
  <si>
    <t>2013_weiblich_insgesamt</t>
  </si>
  <si>
    <t>2013_insgesamt_insgesamt</t>
  </si>
  <si>
    <t>2014_männlich_insgesamt</t>
  </si>
  <si>
    <t>2014_weiblich_insgesamt</t>
  </si>
  <si>
    <t>2014_insgesamt_insgesamt</t>
  </si>
  <si>
    <t>2015_männlich_insgesamt</t>
  </si>
  <si>
    <t>2015_weiblich_insgesamt</t>
  </si>
  <si>
    <t>2015_insgesamt_insgesamt</t>
  </si>
  <si>
    <t>2017_männlich_insgesamt</t>
  </si>
  <si>
    <t>2017_weiblich_insgesamt</t>
  </si>
  <si>
    <t>2017_insgesamt_insgesamt</t>
  </si>
  <si>
    <t>2018</t>
  </si>
  <si>
    <t>2018_männlich_insgesamt</t>
  </si>
  <si>
    <t>2018_weiblich_insgesamt</t>
  </si>
  <si>
    <t>2018_insgesamt_insgesamt</t>
  </si>
  <si>
    <t>2018 Ergebnis</t>
  </si>
  <si>
    <t>2018_männlich_1.LJ</t>
  </si>
  <si>
    <t>2018_weiblich_1.LJ</t>
  </si>
  <si>
    <t>2018_insgesamt_1.LJ</t>
  </si>
  <si>
    <t>2018_männlich_2.LJ</t>
  </si>
  <si>
    <t>2018_weiblich_2.LJ</t>
  </si>
  <si>
    <t>2018_insgesamt_2.LJ</t>
  </si>
  <si>
    <t>2018_männlich_3.LJ</t>
  </si>
  <si>
    <t>2018_weiblich_3.LJ</t>
  </si>
  <si>
    <t>2018_insgesamt_3.LJ</t>
  </si>
  <si>
    <t>2018_männlich_4.LJ</t>
  </si>
  <si>
    <t>2018_weiblich_4.LJ</t>
  </si>
  <si>
    <t>2018_insgesamt_4.LJ</t>
  </si>
  <si>
    <t>2019</t>
  </si>
  <si>
    <t>2019 Ergebnis</t>
  </si>
  <si>
    <t>2020</t>
  </si>
  <si>
    <t>2020 Ergebnis</t>
  </si>
  <si>
    <t>2019_männlich_1.LJ</t>
  </si>
  <si>
    <t>2019_weiblich_1.LJ</t>
  </si>
  <si>
    <t>2019_insgesamt_1.LJ</t>
  </si>
  <si>
    <t>2019_männlich_2.LJ</t>
  </si>
  <si>
    <t>2019_weiblich_2.LJ</t>
  </si>
  <si>
    <t>2019_insgesamt_2.LJ</t>
  </si>
  <si>
    <t>2019_männlich_3.LJ</t>
  </si>
  <si>
    <t>2019_weiblich_3.LJ</t>
  </si>
  <si>
    <t>2019_insgesamt_3.LJ</t>
  </si>
  <si>
    <t>2019_männlich_4.LJ</t>
  </si>
  <si>
    <t>2019_weiblich_4.LJ</t>
  </si>
  <si>
    <t>2019_insgesamt_4.LJ</t>
  </si>
  <si>
    <t>2020_männlich_1.LJ</t>
  </si>
  <si>
    <t>2020_weiblich_1.LJ</t>
  </si>
  <si>
    <t>2020_insgesamt_1.LJ</t>
  </si>
  <si>
    <t>2020_männlich_2.LJ</t>
  </si>
  <si>
    <t>2020_weiblich_2.LJ</t>
  </si>
  <si>
    <t>2020_insgesamt_2.LJ</t>
  </si>
  <si>
    <t>2020_männlich_3.LJ</t>
  </si>
  <si>
    <t>2020_weiblich_3.LJ</t>
  </si>
  <si>
    <t>2020_insgesamt_3.LJ</t>
  </si>
  <si>
    <t>2020_männlich_4.LJ</t>
  </si>
  <si>
    <t>2020_weiblich_4.LJ</t>
  </si>
  <si>
    <t>2020_insgesamt_4.LJ</t>
  </si>
  <si>
    <t>2019_männlich_insgesamt</t>
  </si>
  <si>
    <t>2019_weiblich_insgesamt</t>
  </si>
  <si>
    <t>2019_insgesamt_insgesamt</t>
  </si>
  <si>
    <t>2020_insgesamt_insgesamt</t>
  </si>
  <si>
    <t>2020_männlich_insgesamt</t>
  </si>
  <si>
    <t>2020_weiblich_insgesamt</t>
  </si>
  <si>
    <t>2021</t>
  </si>
  <si>
    <t>2021_männlich_1.LJ</t>
  </si>
  <si>
    <t>2021_weiblich_1.LJ</t>
  </si>
  <si>
    <t>2021_insgesamt_1.LJ</t>
  </si>
  <si>
    <t>2021_männlich_2.LJ</t>
  </si>
  <si>
    <t>2021_weiblich_2.LJ</t>
  </si>
  <si>
    <t>2021_insgesamt_2.LJ</t>
  </si>
  <si>
    <t>2021_männlich_3.LJ</t>
  </si>
  <si>
    <t>2021_weiblich_3.LJ</t>
  </si>
  <si>
    <t>2021_insgesamt_3.LJ</t>
  </si>
  <si>
    <t>2021_männlich_4.LJ</t>
  </si>
  <si>
    <t>2021_weiblich_4.LJ</t>
  </si>
  <si>
    <t>2021_insgesamt_4.LJ</t>
  </si>
  <si>
    <t>2021_männlich_insgesamt</t>
  </si>
  <si>
    <t>2021_weiblich_insgesamt</t>
  </si>
  <si>
    <t>2021_insgesamt_insgesamt</t>
  </si>
  <si>
    <t>2021 Ergebnis</t>
  </si>
  <si>
    <t>2022</t>
  </si>
  <si>
    <t>2022 Ergebnis</t>
  </si>
  <si>
    <t>2022_männlich_1.LJ</t>
  </si>
  <si>
    <t>2022_weiblich_1.LJ</t>
  </si>
  <si>
    <t>2022_insgesamt_1.LJ</t>
  </si>
  <si>
    <t>2022_männlich_2.LJ</t>
  </si>
  <si>
    <t>2022_weiblich_2.LJ</t>
  </si>
  <si>
    <t>2022_insgesamt_2.LJ</t>
  </si>
  <si>
    <t>2022_männlich_3.LJ</t>
  </si>
  <si>
    <t>2022_weiblich_3.LJ</t>
  </si>
  <si>
    <t>2022_insgesamt_3.LJ</t>
  </si>
  <si>
    <t>2022_männlich_4.LJ</t>
  </si>
  <si>
    <t>2022_weiblich_4.LJ</t>
  </si>
  <si>
    <t>2022_insgesamt_4.LJ</t>
  </si>
  <si>
    <t>2022_männlich_insgesamt</t>
  </si>
  <si>
    <t>2022_weiblich_insgesamt</t>
  </si>
  <si>
    <t>2022_insgesamt_insgesamt</t>
  </si>
  <si>
    <t>2023_divers_1.LJ</t>
  </si>
  <si>
    <t>2023_männlich_1.LJ</t>
  </si>
  <si>
    <t>2023_weiblich_1.LJ</t>
  </si>
  <si>
    <t>2023_insgesamt_1.LJ</t>
  </si>
  <si>
    <t>2023_divers_2.LJ</t>
  </si>
  <si>
    <t>2023_männlich_2.LJ</t>
  </si>
  <si>
    <t>2023_weiblich_2.LJ</t>
  </si>
  <si>
    <t>2023_insgesamt_2.LJ</t>
  </si>
  <si>
    <t>2023_männlich_3.LJ</t>
  </si>
  <si>
    <t>2023_weiblich_3.LJ</t>
  </si>
  <si>
    <t>2023_insgesamt_3.LJ</t>
  </si>
  <si>
    <t>2023_männlich_4.LJ</t>
  </si>
  <si>
    <t>2023_weiblich_4.LJ</t>
  </si>
  <si>
    <t>2023_insgesamt_4.LJ</t>
  </si>
  <si>
    <t>2023</t>
  </si>
  <si>
    <t>divers</t>
  </si>
  <si>
    <t>2023 Ergebnis</t>
  </si>
  <si>
    <t>2023_divers_insgesamt</t>
  </si>
  <si>
    <t>2023_männlich_insgesamt</t>
  </si>
  <si>
    <t>2023_weiblich_insgesamt</t>
  </si>
  <si>
    <t>2023_insgesamt_insgesamt</t>
  </si>
  <si>
    <t>Hilfsspalte</t>
  </si>
  <si>
    <t>Lehrlinge</t>
  </si>
  <si>
    <t>2024</t>
  </si>
  <si>
    <t>2024_divers_1.LJ</t>
  </si>
  <si>
    <t>2024_männlich_1.LJ</t>
  </si>
  <si>
    <t>2024_weiblich_1.LJ</t>
  </si>
  <si>
    <t>2024_insgesamt_1.LJ</t>
  </si>
  <si>
    <t>2024_divers_2.LJ</t>
  </si>
  <si>
    <t>2024_männlich_2.LJ</t>
  </si>
  <si>
    <t>2024_weiblich_2.LJ</t>
  </si>
  <si>
    <t>2024_insgesamt_2.LJ</t>
  </si>
  <si>
    <t>2024_divers_3.LJ</t>
  </si>
  <si>
    <t>2024_männlich_3.LJ</t>
  </si>
  <si>
    <t>2024_weiblich_3.LJ</t>
  </si>
  <si>
    <t>2024_insgesamt_3.LJ</t>
  </si>
  <si>
    <t>2024_männlich_4.LJ</t>
  </si>
  <si>
    <t>2024_weiblich_4.LJ</t>
  </si>
  <si>
    <t>2024_insgesamt_4.LJ</t>
  </si>
  <si>
    <t>2024_divers_insgesamt</t>
  </si>
  <si>
    <t>2024_männlich_insgesamt</t>
  </si>
  <si>
    <t>2024_weiblich_insgesamt</t>
  </si>
  <si>
    <t>2024_insgesamt_insgesamt</t>
  </si>
  <si>
    <t>2024 Ergebnis</t>
  </si>
  <si>
    <t>2025_divers_1.LJ</t>
  </si>
  <si>
    <t>2025_männlich_1.LJ</t>
  </si>
  <si>
    <t>2025_weiblich_1.LJ</t>
  </si>
  <si>
    <t>2025_insgesamt_1.LJ</t>
  </si>
  <si>
    <t>2025_divers_2.LJ</t>
  </si>
  <si>
    <t>2025_männlich_2.LJ</t>
  </si>
  <si>
    <t>2025_weiblich_2.LJ</t>
  </si>
  <si>
    <t>2025_insgesamt_2.LJ</t>
  </si>
  <si>
    <t>2025_divers_3.LJ</t>
  </si>
  <si>
    <t>2025_männlich_3.LJ</t>
  </si>
  <si>
    <t>2025_weiblich_3.LJ</t>
  </si>
  <si>
    <t>2025_insgesamt_3.LJ</t>
  </si>
  <si>
    <t>2025_männlich_4.LJ</t>
  </si>
  <si>
    <t>2025_weiblich_4.LJ</t>
  </si>
  <si>
    <t>2025_insgesamt_4.LJ</t>
  </si>
  <si>
    <t>2025</t>
  </si>
  <si>
    <t>2025_divers_insgesamt</t>
  </si>
  <si>
    <t>2025_männlich_insgesamt</t>
  </si>
  <si>
    <t>2025_weiblich_insgesamt</t>
  </si>
  <si>
    <t>2025_insgesamt_insgesamt</t>
  </si>
  <si>
    <t>2025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</si>
</sst>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#"/>
    <numFmt numFmtId="165" formatCode="0.0"/>
    <numFmt numFmtId="166" formatCode="#,###.0"/>
    <numFmt numFmtId="167" formatCode="_-* #,##0.00\ &quot;€&quot;_-;\-* #,##0.00\ &quot;€&quot;_-;_-* &quot;-&quot;??\ &quot;€&quot;_-;_-@_-"/>
    <numFmt numFmtId="168" formatCode="_-* #,##0_-;\-* #,##0_-;_-* &quot;-&quot;??_-;_-@_-"/>
    <numFmt numFmtId="169" formatCode="???.0"/>
    <numFmt numFmtId="170" formatCode="_-\ ?,##0_-;\-\ ?,##0_-;_-\ &quot;-&quot;??_-;_-@_-"/>
    <numFmt numFmtId="171" formatCode="0.0%"/>
    <numFmt numFmtId="172" formatCode="mmmm\ yyyy"/>
  </numFmts>
  <fonts count="29" x14ac:knownFonts="1">
    <font>
      <sz val="10"/>
      <name val="Arial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color rgb="FF000000"/>
      <name val="Tahoma"/>
      <family val="2"/>
    </font>
    <font>
      <b/>
      <sz val="11"/>
      <color rgb="FF5A5A5A"/>
      <name val="Trebuchet MS"/>
      <family val="2"/>
    </font>
    <font>
      <b/>
      <sz val="12"/>
      <name val="Trebuchet MS"/>
      <family val="2"/>
    </font>
    <font>
      <b/>
      <sz val="10"/>
      <color rgb="FF5A5A5A"/>
      <name val="Trebuchet MS"/>
      <family val="2"/>
    </font>
    <font>
      <sz val="10"/>
      <color rgb="FF5A5A5A"/>
      <name val="Trebuchet MS"/>
      <family val="2"/>
    </font>
    <font>
      <b/>
      <sz val="10"/>
      <name val="Trebuchet MS"/>
      <family val="2"/>
    </font>
    <font>
      <b/>
      <sz val="10"/>
      <color rgb="FF375F91"/>
      <name val="Trebuchet MS"/>
      <family val="2"/>
    </font>
    <font>
      <sz val="11"/>
      <color rgb="FF5A5A5A"/>
      <name val="Trebuchet MS"/>
      <family val="2"/>
    </font>
    <font>
      <b/>
      <sz val="11"/>
      <name val="Trebuchet MS"/>
      <family val="2"/>
    </font>
    <font>
      <b/>
      <sz val="12"/>
      <color rgb="FFE20613"/>
      <name val="Trebuchet MS"/>
      <family val="2"/>
    </font>
    <font>
      <b/>
      <sz val="11"/>
      <color rgb="FF666666"/>
      <name val="Trebuchet MS"/>
      <family val="2"/>
    </font>
    <font>
      <b/>
      <sz val="11"/>
      <color rgb="FFE20613"/>
      <name val="Trebuchet MS"/>
      <family val="2"/>
    </font>
    <font>
      <b/>
      <sz val="14"/>
      <color rgb="FFE20613"/>
      <name val="Trebuchet MS"/>
      <family val="2"/>
    </font>
    <font>
      <b/>
      <sz val="14"/>
      <color rgb="FF666666"/>
      <name val="Trebuchet MS"/>
      <family val="2"/>
    </font>
    <font>
      <b/>
      <sz val="10"/>
      <color rgb="FF666666"/>
      <name val="Trebuchet MS"/>
      <family val="2"/>
    </font>
    <font>
      <b/>
      <sz val="10"/>
      <color rgb="FFE20613"/>
      <name val="Trebuchet MS"/>
      <family val="2"/>
    </font>
    <font>
      <sz val="8"/>
      <name val="Arial"/>
      <family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E20613"/>
      </bottom>
      <diagonal/>
    </border>
    <border>
      <left/>
      <right/>
      <top style="thin">
        <color rgb="FFE20613"/>
      </top>
      <bottom/>
      <diagonal/>
    </border>
  </borders>
  <cellStyleXfs count="11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167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</cellStyleXfs>
  <cellXfs count="70">
    <xf numFmtId="0" fontId="0" fillId="0" borderId="0" xfId="0"/>
    <xf numFmtId="0" fontId="4" fillId="0" borderId="0" xfId="2"/>
    <xf numFmtId="2" fontId="0" fillId="0" borderId="0" xfId="0" applyNumberFormat="1" applyAlignment="1">
      <alignment horizontal="left"/>
    </xf>
    <xf numFmtId="0" fontId="6" fillId="2" borderId="1" xfId="0" applyFont="1" applyFill="1" applyBorder="1"/>
    <xf numFmtId="0" fontId="0" fillId="0" borderId="0" xfId="0" applyAlignment="1">
      <alignment horizontal="left"/>
    </xf>
    <xf numFmtId="0" fontId="4" fillId="0" borderId="0" xfId="3"/>
    <xf numFmtId="2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66" fontId="0" fillId="0" borderId="0" xfId="0" applyNumberFormat="1"/>
    <xf numFmtId="164" fontId="7" fillId="0" borderId="0" xfId="0" applyNumberFormat="1" applyFont="1"/>
    <xf numFmtId="165" fontId="8" fillId="0" borderId="0" xfId="3" applyNumberFormat="1" applyFont="1"/>
    <xf numFmtId="164" fontId="4" fillId="0" borderId="0" xfId="3" applyNumberFormat="1"/>
    <xf numFmtId="0" fontId="8" fillId="0" borderId="0" xfId="3" applyFont="1"/>
    <xf numFmtId="0" fontId="9" fillId="3" borderId="2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/>
    <xf numFmtId="165" fontId="5" fillId="0" borderId="0" xfId="0" applyNumberFormat="1" applyFont="1"/>
    <xf numFmtId="0" fontId="7" fillId="0" borderId="0" xfId="0" applyFont="1"/>
    <xf numFmtId="0" fontId="12" fillId="0" borderId="0" xfId="0" applyFont="1"/>
    <xf numFmtId="0" fontId="18" fillId="0" borderId="0" xfId="0" applyFont="1"/>
    <xf numFmtId="0" fontId="19" fillId="0" borderId="0" xfId="0" applyFont="1"/>
    <xf numFmtId="0" fontId="16" fillId="0" borderId="0" xfId="0" applyFont="1"/>
    <xf numFmtId="168" fontId="16" fillId="0" borderId="0" xfId="8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168" fontId="7" fillId="0" borderId="0" xfId="8" applyNumberFormat="1" applyFont="1" applyFill="1" applyBorder="1"/>
    <xf numFmtId="0" fontId="16" fillId="0" borderId="0" xfId="0" applyFont="1" applyAlignment="1">
      <alignment vertical="center"/>
    </xf>
    <xf numFmtId="0" fontId="16" fillId="0" borderId="0" xfId="0" applyFont="1" applyAlignment="1">
      <alignment wrapText="1"/>
    </xf>
    <xf numFmtId="168" fontId="16" fillId="0" borderId="0" xfId="0" applyNumberFormat="1" applyFont="1"/>
    <xf numFmtId="0" fontId="16" fillId="0" borderId="0" xfId="0" applyFont="1" applyAlignment="1">
      <alignment horizontal="center"/>
    </xf>
    <xf numFmtId="168" fontId="7" fillId="0" borderId="0" xfId="8" applyNumberFormat="1" applyFont="1" applyFill="1" applyBorder="1" applyAlignment="1">
      <alignment horizontal="right"/>
    </xf>
    <xf numFmtId="169" fontId="7" fillId="0" borderId="0" xfId="0" applyNumberFormat="1" applyFont="1" applyAlignment="1">
      <alignment horizontal="center"/>
    </xf>
    <xf numFmtId="170" fontId="7" fillId="0" borderId="0" xfId="8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8" fontId="16" fillId="0" borderId="0" xfId="8" applyNumberFormat="1" applyFont="1" applyFill="1" applyBorder="1"/>
    <xf numFmtId="0" fontId="13" fillId="0" borderId="0" xfId="0" applyFont="1"/>
    <xf numFmtId="171" fontId="7" fillId="0" borderId="0" xfId="1" applyNumberFormat="1" applyFont="1" applyFill="1" applyBorder="1"/>
    <xf numFmtId="168" fontId="7" fillId="0" borderId="0" xfId="8" applyNumberFormat="1" applyFont="1" applyFill="1" applyBorder="1" applyAlignment="1"/>
    <xf numFmtId="0" fontId="0" fillId="0" borderId="0" xfId="0" pivotButton="1"/>
    <xf numFmtId="0" fontId="2" fillId="0" borderId="0" xfId="3" applyFont="1"/>
    <xf numFmtId="0" fontId="4" fillId="4" borderId="0" xfId="3" applyFill="1"/>
    <xf numFmtId="0" fontId="2" fillId="4" borderId="0" xfId="3" applyFont="1" applyFill="1"/>
    <xf numFmtId="164" fontId="4" fillId="0" borderId="0" xfId="2" applyNumberFormat="1"/>
    <xf numFmtId="168" fontId="16" fillId="0" borderId="0" xfId="0" applyNumberFormat="1" applyFont="1" applyAlignment="1">
      <alignment horizontal="center"/>
    </xf>
    <xf numFmtId="0" fontId="7" fillId="5" borderId="0" xfId="0" applyFont="1" applyFill="1"/>
    <xf numFmtId="0" fontId="13" fillId="5" borderId="0" xfId="0" applyFont="1" applyFill="1"/>
    <xf numFmtId="0" fontId="14" fillId="5" borderId="3" xfId="0" applyFont="1" applyFill="1" applyBorder="1"/>
    <xf numFmtId="0" fontId="15" fillId="5" borderId="3" xfId="0" applyFont="1" applyFill="1" applyBorder="1"/>
    <xf numFmtId="0" fontId="7" fillId="5" borderId="3" xfId="0" applyFont="1" applyFill="1" applyBorder="1"/>
    <xf numFmtId="0" fontId="16" fillId="5" borderId="3" xfId="0" applyFont="1" applyFill="1" applyBorder="1"/>
    <xf numFmtId="0" fontId="17" fillId="5" borderId="3" xfId="0" applyFont="1" applyFill="1" applyBorder="1"/>
    <xf numFmtId="0" fontId="7" fillId="0" borderId="4" xfId="0" applyFont="1" applyBorder="1"/>
    <xf numFmtId="0" fontId="21" fillId="0" borderId="0" xfId="0" applyFont="1" applyAlignment="1">
      <alignment horizontal="center"/>
    </xf>
    <xf numFmtId="3" fontId="19" fillId="0" borderId="0" xfId="8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23" fillId="5" borderId="0" xfId="0" applyFont="1" applyFill="1" applyAlignment="1">
      <alignment horizontal="left"/>
    </xf>
    <xf numFmtId="0" fontId="24" fillId="5" borderId="0" xfId="0" applyFont="1" applyFill="1"/>
    <xf numFmtId="0" fontId="25" fillId="5" borderId="3" xfId="0" applyFont="1" applyFill="1" applyBorder="1"/>
    <xf numFmtId="0" fontId="26" fillId="5" borderId="3" xfId="0" applyFont="1" applyFill="1" applyBorder="1" applyAlignment="1">
      <alignment horizontal="center"/>
    </xf>
    <xf numFmtId="0" fontId="1" fillId="0" borderId="0" xfId="3" applyFont="1"/>
    <xf numFmtId="0" fontId="2" fillId="0" borderId="0" xfId="9"/>
    <xf numFmtId="165" fontId="4" fillId="0" borderId="0" xfId="3" applyNumberFormat="1"/>
    <xf numFmtId="0" fontId="21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8" fontId="16" fillId="0" borderId="0" xfId="0" applyNumberFormat="1" applyFont="1" applyAlignment="1">
      <alignment horizontal="center"/>
    </xf>
    <xf numFmtId="170" fontId="13" fillId="0" borderId="0" xfId="8" applyNumberFormat="1" applyFont="1" applyFill="1" applyBorder="1" applyAlignment="1">
      <alignment horizontal="center"/>
    </xf>
    <xf numFmtId="172" fontId="20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11">
    <cellStyle name="Euro" xfId="4" xr:uid="{00000000-0005-0000-0000-000000000000}"/>
    <cellStyle name="Komma" xfId="8" builtinId="3"/>
    <cellStyle name="Komma 2" xfId="6" xr:uid="{00000000-0005-0000-0000-000002000000}"/>
    <cellStyle name="Prozent" xfId="1" builtinId="5"/>
    <cellStyle name="Prozent 2" xfId="7" xr:uid="{00000000-0005-0000-0000-000004000000}"/>
    <cellStyle name="Standard" xfId="0" builtinId="0"/>
    <cellStyle name="Standard 2" xfId="3" xr:uid="{00000000-0005-0000-0000-000006000000}"/>
    <cellStyle name="Standard 2 2" xfId="10" xr:uid="{099C6855-9081-48CE-B2FC-4BB287BB2340}"/>
    <cellStyle name="Standard 3" xfId="2" xr:uid="{00000000-0005-0000-0000-000007000000}"/>
    <cellStyle name="Standard 3 2" xfId="9" xr:uid="{00000000-0005-0000-0000-000008000000}"/>
    <cellStyle name="Standard 4" xfId="5" xr:uid="{00000000-0005-0000-0000-000009000000}"/>
  </cellStyles>
  <dxfs count="5">
    <dxf>
      <font>
        <b/>
        <i val="0"/>
        <color rgb="FFE20613"/>
      </font>
    </dxf>
    <dxf>
      <font>
        <b/>
        <i val="0"/>
        <color rgb="FFE20613"/>
      </font>
    </dxf>
    <dxf>
      <font>
        <b/>
        <i val="0"/>
        <color rgb="FFE20613"/>
      </font>
    </dxf>
    <dxf>
      <font>
        <b/>
        <i val="0"/>
        <color rgb="FFE20613"/>
      </font>
    </dxf>
    <dxf>
      <numFmt numFmtId="2" formatCode="0.00"/>
    </dxf>
  </dxfs>
  <tableStyles count="0" defaultTableStyle="TableStyleMedium2" defaultPivotStyle="PivotStyleLight16"/>
  <colors>
    <mruColors>
      <color rgb="FFFC8086"/>
      <color rgb="FFE20613"/>
      <color rgb="FFF2F2F2"/>
      <color rgb="FFE6E6E6"/>
      <color rgb="FFCCCCCC"/>
      <color rgb="FFB3B3B3"/>
      <color rgb="FF999999"/>
      <color rgb="FF808080"/>
      <color rgb="FF666666"/>
      <color rgb="FF5A5A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Dashboard!Kartentitel_Landkarte</c:f>
          <c:strCache>
            <c:ptCount val="1"/>
            <c:pt idx="0">
              <c:v>Lehrlinge  insgesamt in Österreich 2025</c:v>
            </c:pt>
          </c:strCache>
        </c:strRef>
      </c:tx>
      <c:layout>
        <c:manualLayout>
          <c:xMode val="edge"/>
          <c:yMode val="edge"/>
          <c:x val="0.1732607570767867"/>
          <c:y val="2.9687721900493902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5.342906285010967E-2"/>
          <c:w val="1"/>
          <c:h val="0.94657093714989038"/>
        </c:manualLayout>
      </c:layout>
      <c:bubbleChart>
        <c:varyColors val="0"/>
        <c:ser>
          <c:idx val="1"/>
          <c:order val="0"/>
          <c:tx>
            <c:strRef>
              <c:f>olap_bld_lj_geschl!$A$46</c:f>
              <c:strCache>
                <c:ptCount val="1"/>
                <c:pt idx="0">
                  <c:v>Vorarlberg</c:v>
                </c:pt>
              </c:strCache>
            </c:strRef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05-495F-9D52-CC543A7521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olap_bld_lj_geschl!$P$46</c:f>
              <c:numCache>
                <c:formatCode>General</c:formatCode>
                <c:ptCount val="1"/>
                <c:pt idx="0">
                  <c:v>0.8</c:v>
                </c:pt>
              </c:numCache>
            </c:numRef>
          </c:xVal>
          <c:yVal>
            <c:numRef>
              <c:f>olap_bld_lj_geschl!$Q$46</c:f>
              <c:numCache>
                <c:formatCode>General</c:formatCode>
                <c:ptCount val="1"/>
                <c:pt idx="0">
                  <c:v>11000</c:v>
                </c:pt>
              </c:numCache>
            </c:numRef>
          </c:yVal>
          <c:bubbleSize>
            <c:numRef>
              <c:f>olap_bld_lj_geschl!$R$46</c:f>
              <c:numCache>
                <c:formatCode>#,###</c:formatCode>
                <c:ptCount val="1"/>
                <c:pt idx="0">
                  <c:v>6348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3E05-495F-9D52-CC543A7521CC}"/>
            </c:ext>
          </c:extLst>
        </c:ser>
        <c:ser>
          <c:idx val="2"/>
          <c:order val="1"/>
          <c:tx>
            <c:strRef>
              <c:f>olap_bld_lj_geschl!$A$45</c:f>
              <c:strCache>
                <c:ptCount val="1"/>
                <c:pt idx="0">
                  <c:v>Tirol</c:v>
                </c:pt>
              </c:strCache>
            </c:strRef>
          </c:tx>
          <c:spPr>
            <a:solidFill>
              <a:srgbClr val="E6E6E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olap_bld_lj_geschl!$P$45</c:f>
              <c:numCache>
                <c:formatCode>General</c:formatCode>
                <c:ptCount val="1"/>
                <c:pt idx="0">
                  <c:v>2.25</c:v>
                </c:pt>
              </c:numCache>
            </c:numRef>
          </c:xVal>
          <c:yVal>
            <c:numRef>
              <c:f>olap_bld_lj_geschl!$Q$45</c:f>
              <c:numCache>
                <c:formatCode>General</c:formatCode>
                <c:ptCount val="1"/>
                <c:pt idx="0">
                  <c:v>10500</c:v>
                </c:pt>
              </c:numCache>
            </c:numRef>
          </c:yVal>
          <c:bubbleSize>
            <c:numRef>
              <c:f>olap_bld_lj_geschl!$R$45</c:f>
              <c:numCache>
                <c:formatCode>#,###</c:formatCode>
                <c:ptCount val="1"/>
                <c:pt idx="0">
                  <c:v>9700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3E05-495F-9D52-CC543A7521CC}"/>
            </c:ext>
          </c:extLst>
        </c:ser>
        <c:ser>
          <c:idx val="3"/>
          <c:order val="2"/>
          <c:tx>
            <c:strRef>
              <c:f>olap_bld_lj_geschl!$A$43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rgbClr val="E6E6E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olap_bld_lj_geschl!$P$43</c:f>
              <c:numCache>
                <c:formatCode>General</c:formatCode>
                <c:ptCount val="1"/>
                <c:pt idx="0">
                  <c:v>4.25</c:v>
                </c:pt>
              </c:numCache>
            </c:numRef>
          </c:xVal>
          <c:yVal>
            <c:numRef>
              <c:f>olap_bld_lj_geschl!$Q$43</c:f>
              <c:numCache>
                <c:formatCode>General</c:formatCode>
                <c:ptCount val="1"/>
                <c:pt idx="0">
                  <c:v>11000</c:v>
                </c:pt>
              </c:numCache>
            </c:numRef>
          </c:yVal>
          <c:bubbleSize>
            <c:numRef>
              <c:f>olap_bld_lj_geschl!$R$43</c:f>
              <c:numCache>
                <c:formatCode>#,###</c:formatCode>
                <c:ptCount val="1"/>
                <c:pt idx="0">
                  <c:v>7545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3E05-495F-9D52-CC543A7521CC}"/>
            </c:ext>
          </c:extLst>
        </c:ser>
        <c:ser>
          <c:idx val="4"/>
          <c:order val="3"/>
          <c:tx>
            <c:strRef>
              <c:f>olap_bld_lj_geschl!$A$40</c:f>
              <c:strCache>
                <c:ptCount val="1"/>
                <c:pt idx="0">
                  <c:v>Kärnten</c:v>
                </c:pt>
              </c:strCache>
            </c:strRef>
          </c:tx>
          <c:spPr>
            <a:solidFill>
              <a:srgbClr val="E6E6E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olap_bld_lj_geschl!$P$40</c:f>
              <c:numCache>
                <c:formatCode>General</c:formatCode>
                <c:ptCount val="1"/>
                <c:pt idx="0">
                  <c:v>5.0999999999999899</c:v>
                </c:pt>
              </c:numCache>
            </c:numRef>
          </c:xVal>
          <c:yVal>
            <c:numRef>
              <c:f>olap_bld_lj_geschl!$Q$40</c:f>
              <c:numCache>
                <c:formatCode>General</c:formatCode>
                <c:ptCount val="1"/>
                <c:pt idx="0">
                  <c:v>5500</c:v>
                </c:pt>
              </c:numCache>
            </c:numRef>
          </c:yVal>
          <c:bubbleSize>
            <c:numRef>
              <c:f>olap_bld_lj_geschl!$R$40</c:f>
              <c:numCache>
                <c:formatCode>#,###</c:formatCode>
                <c:ptCount val="1"/>
                <c:pt idx="0">
                  <c:v>6971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3E05-495F-9D52-CC543A7521CC}"/>
            </c:ext>
          </c:extLst>
        </c:ser>
        <c:ser>
          <c:idx val="5"/>
          <c:order val="4"/>
          <c:tx>
            <c:strRef>
              <c:f>olap_bld_lj_geschl!$A$44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rgbClr val="E6E6E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olap_bld_lj_geschl!$P$44</c:f>
              <c:numCache>
                <c:formatCode>General</c:formatCode>
                <c:ptCount val="1"/>
                <c:pt idx="0">
                  <c:v>6.25</c:v>
                </c:pt>
              </c:numCache>
            </c:numRef>
          </c:xVal>
          <c:yVal>
            <c:numRef>
              <c:f>olap_bld_lj_geschl!$Q$44</c:f>
              <c:numCache>
                <c:formatCode>General</c:formatCode>
                <c:ptCount val="1"/>
                <c:pt idx="0">
                  <c:v>12000</c:v>
                </c:pt>
              </c:numCache>
            </c:numRef>
          </c:yVal>
          <c:bubbleSize>
            <c:numRef>
              <c:f>olap_bld_lj_geschl!$R$44</c:f>
              <c:numCache>
                <c:formatCode>#,###</c:formatCode>
                <c:ptCount val="1"/>
                <c:pt idx="0">
                  <c:v>14442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3E05-495F-9D52-CC543A7521CC}"/>
            </c:ext>
          </c:extLst>
        </c:ser>
        <c:ser>
          <c:idx val="6"/>
          <c:order val="5"/>
          <c:tx>
            <c:strRef>
              <c:f>olap_bld_lj_geschl!$A$42</c:f>
              <c:strCache>
                <c:ptCount val="1"/>
                <c:pt idx="0">
                  <c:v>Oberösterreich</c:v>
                </c:pt>
              </c:strCache>
            </c:strRef>
          </c:tx>
          <c:spPr>
            <a:solidFill>
              <a:srgbClr val="E6E6E6"/>
            </a:solidFill>
          </c:spPr>
          <c:invertIfNegative val="0"/>
          <c:dLbls>
            <c:dLbl>
              <c:idx val="0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6-3E05-495F-9D52-CC543A7521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olap_bld_lj_geschl!$P$42</c:f>
              <c:numCache>
                <c:formatCode>General</c:formatCode>
                <c:ptCount val="1"/>
                <c:pt idx="0">
                  <c:v>5.0999999999999899</c:v>
                </c:pt>
              </c:numCache>
            </c:numRef>
          </c:xVal>
          <c:yVal>
            <c:numRef>
              <c:f>olap_bld_lj_geschl!$Q$42</c:f>
              <c:numCache>
                <c:formatCode>General</c:formatCode>
                <c:ptCount val="1"/>
                <c:pt idx="0">
                  <c:v>19500</c:v>
                </c:pt>
              </c:numCache>
            </c:numRef>
          </c:yVal>
          <c:bubbleSize>
            <c:numRef>
              <c:f>olap_bld_lj_geschl!$R$42</c:f>
              <c:numCache>
                <c:formatCode>#,###</c:formatCode>
                <c:ptCount val="1"/>
                <c:pt idx="0">
                  <c:v>21390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3E05-495F-9D52-CC543A7521CC}"/>
            </c:ext>
          </c:extLst>
        </c:ser>
        <c:ser>
          <c:idx val="7"/>
          <c:order val="6"/>
          <c:tx>
            <c:strRef>
              <c:f>olap_bld_lj_geschl!$A$41</c:f>
              <c:strCache>
                <c:ptCount val="1"/>
                <c:pt idx="0">
                  <c:v>Niederösterreich</c:v>
                </c:pt>
              </c:strCache>
            </c:strRef>
          </c:tx>
          <c:spPr>
            <a:solidFill>
              <a:srgbClr val="E6E6E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olap_bld_lj_geschl!$P$41</c:f>
              <c:numCache>
                <c:formatCode>General</c:formatCode>
                <c:ptCount val="1"/>
                <c:pt idx="0">
                  <c:v>6.75</c:v>
                </c:pt>
              </c:numCache>
            </c:numRef>
          </c:xVal>
          <c:yVal>
            <c:numRef>
              <c:f>olap_bld_lj_geschl!$Q$41</c:f>
              <c:numCache>
                <c:formatCode>General</c:formatCode>
                <c:ptCount val="1"/>
                <c:pt idx="0">
                  <c:v>22000</c:v>
                </c:pt>
              </c:numCache>
            </c:numRef>
          </c:yVal>
          <c:bubbleSize>
            <c:numRef>
              <c:f>olap_bld_lj_geschl!$R$41</c:f>
              <c:numCache>
                <c:formatCode>#,###</c:formatCode>
                <c:ptCount val="1"/>
                <c:pt idx="0">
                  <c:v>16421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3E05-495F-9D52-CC543A7521CC}"/>
            </c:ext>
          </c:extLst>
        </c:ser>
        <c:ser>
          <c:idx val="8"/>
          <c:order val="7"/>
          <c:tx>
            <c:strRef>
              <c:f>olap_bld_lj_geschl!$A$47</c:f>
              <c:strCache>
                <c:ptCount val="1"/>
                <c:pt idx="0">
                  <c:v>Wien</c:v>
                </c:pt>
              </c:strCache>
            </c:strRef>
          </c:tx>
          <c:spPr>
            <a:solidFill>
              <a:srgbClr val="E6E6E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olap_bld_lj_geschl!$P$47</c:f>
              <c:numCache>
                <c:formatCode>General</c:formatCode>
                <c:ptCount val="1"/>
                <c:pt idx="0">
                  <c:v>7.75</c:v>
                </c:pt>
              </c:numCache>
            </c:numRef>
          </c:xVal>
          <c:yVal>
            <c:numRef>
              <c:f>olap_bld_lj_geschl!$Q$47</c:f>
              <c:numCache>
                <c:formatCode>General</c:formatCode>
                <c:ptCount val="1"/>
                <c:pt idx="0">
                  <c:v>20000</c:v>
                </c:pt>
              </c:numCache>
            </c:numRef>
          </c:yVal>
          <c:bubbleSize>
            <c:numRef>
              <c:f>olap_bld_lj_geschl!$R$47</c:f>
              <c:numCache>
                <c:formatCode>#,###</c:formatCode>
                <c:ptCount val="1"/>
                <c:pt idx="0">
                  <c:v>17715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3E05-495F-9D52-CC543A7521CC}"/>
            </c:ext>
          </c:extLst>
        </c:ser>
        <c:ser>
          <c:idx val="9"/>
          <c:order val="8"/>
          <c:tx>
            <c:strRef>
              <c:f>olap_bld_lj_geschl!$A$39</c:f>
              <c:strCache>
                <c:ptCount val="1"/>
                <c:pt idx="0">
                  <c:v>Burgenland</c:v>
                </c:pt>
              </c:strCache>
            </c:strRef>
          </c:tx>
          <c:spPr>
            <a:solidFill>
              <a:srgbClr val="E6E6E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olap_bld_lj_geschl!$P$39</c:f>
              <c:numCache>
                <c:formatCode>General</c:formatCode>
                <c:ptCount val="1"/>
                <c:pt idx="0">
                  <c:v>7.9</c:v>
                </c:pt>
              </c:numCache>
            </c:numRef>
          </c:xVal>
          <c:yVal>
            <c:numRef>
              <c:f>olap_bld_lj_geschl!$Q$39</c:f>
              <c:numCache>
                <c:formatCode>General</c:formatCode>
                <c:ptCount val="1"/>
                <c:pt idx="0">
                  <c:v>13700</c:v>
                </c:pt>
              </c:numCache>
            </c:numRef>
          </c:yVal>
          <c:bubbleSize>
            <c:numRef>
              <c:f>olap_bld_lj_geschl!$R$39</c:f>
              <c:numCache>
                <c:formatCode>#,###</c:formatCode>
                <c:ptCount val="1"/>
                <c:pt idx="0">
                  <c:v>2346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3E05-495F-9D52-CC543A7521CC}"/>
            </c:ext>
          </c:extLst>
        </c:ser>
        <c:ser>
          <c:idx val="0"/>
          <c:order val="9"/>
          <c:tx>
            <c:strRef>
              <c:f>olap_bld_lj_geschl!$A$50</c:f>
              <c:strCache>
                <c:ptCount val="1"/>
                <c:pt idx="0">
                  <c:v>Oberösterreich</c:v>
                </c:pt>
              </c:strCache>
            </c:strRef>
          </c:tx>
          <c:spPr>
            <a:solidFill>
              <a:srgbClr val="E20613"/>
            </a:solidFill>
            <a:ln w="9525">
              <a:solidFill>
                <a:srgbClr val="FC8086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olap_bld_lj_geschl!$P$50</c:f>
              <c:numCache>
                <c:formatCode>General</c:formatCode>
                <c:ptCount val="1"/>
                <c:pt idx="0">
                  <c:v>5.0999999999999899</c:v>
                </c:pt>
              </c:numCache>
            </c:numRef>
          </c:xVal>
          <c:yVal>
            <c:numRef>
              <c:f>olap_bld_lj_geschl!$Q$50</c:f>
              <c:numCache>
                <c:formatCode>General</c:formatCode>
                <c:ptCount val="1"/>
                <c:pt idx="0">
                  <c:v>19500</c:v>
                </c:pt>
              </c:numCache>
            </c:numRef>
          </c:yVal>
          <c:bubbleSize>
            <c:numRef>
              <c:f>olap_bld_lj_geschl!$R$50</c:f>
              <c:numCache>
                <c:formatCode>General</c:formatCode>
                <c:ptCount val="1"/>
                <c:pt idx="0">
                  <c:v>21390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3E05-495F-9D52-CC543A752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40"/>
        <c:showNegBubbles val="0"/>
        <c:axId val="135061888"/>
        <c:axId val="135063424"/>
      </c:bubbleChart>
      <c:valAx>
        <c:axId val="135061888"/>
        <c:scaling>
          <c:orientation val="minMax"/>
          <c:max val="9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135063424"/>
        <c:crosses val="autoZero"/>
        <c:crossBetween val="midCat"/>
      </c:valAx>
      <c:valAx>
        <c:axId val="135063424"/>
        <c:scaling>
          <c:orientation val="minMax"/>
          <c:max val="300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135061888"/>
        <c:crosses val="max"/>
        <c:crossBetween val="midCat"/>
        <c:majorUnit val="5000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Dashboard!Kartentitel_Kreis</c:f>
          <c:strCache>
            <c:ptCount val="1"/>
            <c:pt idx="0">
              <c:v>Anteil in Prozent</c:v>
            </c:pt>
          </c:strCache>
        </c:strRef>
      </c:tx>
      <c:layout>
        <c:manualLayout>
          <c:xMode val="edge"/>
          <c:yMode val="edge"/>
          <c:x val="0.35076659106932023"/>
          <c:y val="1.8489873066208022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619369711237944"/>
          <c:y val="0.1617988475866593"/>
          <c:w val="0.76468601618972387"/>
          <c:h val="0.81886437404061063"/>
        </c:manualLayout>
      </c:layout>
      <c:pieChart>
        <c:varyColors val="1"/>
        <c:ser>
          <c:idx val="0"/>
          <c:order val="0"/>
          <c:tx>
            <c:v>"Lehrlingsstand"</c:v>
          </c:tx>
          <c:spPr>
            <a:solidFill>
              <a:srgbClr val="006464"/>
            </a:solidFill>
            <a:ln>
              <a:solidFill>
                <a:srgbClr val="375F91"/>
              </a:solidFill>
            </a:ln>
          </c:spPr>
          <c:dPt>
            <c:idx val="0"/>
            <c:bubble3D val="0"/>
            <c:spPr>
              <a:solidFill>
                <a:srgbClr val="E20613"/>
              </a:solidFill>
              <a:ln>
                <a:solidFill>
                  <a:srgbClr val="FC80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10-48B0-B026-9AC3A9F298F2}"/>
              </c:ext>
            </c:extLst>
          </c:dPt>
          <c:dPt>
            <c:idx val="1"/>
            <c:bubble3D val="0"/>
            <c:spPr>
              <a:solidFill>
                <a:srgbClr val="66666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6310-48B0-B026-9AC3A9F298F2}"/>
              </c:ext>
            </c:extLst>
          </c:dPt>
          <c:dPt>
            <c:idx val="2"/>
            <c:bubble3D val="0"/>
            <c:spPr>
              <a:solidFill>
                <a:srgbClr val="80808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5274-4852-ADC4-3A99916BCAA1}"/>
              </c:ext>
            </c:extLst>
          </c:dPt>
          <c:dPt>
            <c:idx val="3"/>
            <c:bubble3D val="0"/>
            <c:spPr>
              <a:solidFill>
                <a:srgbClr val="99999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6310-48B0-B026-9AC3A9F298F2}"/>
              </c:ext>
            </c:extLst>
          </c:dPt>
          <c:dPt>
            <c:idx val="4"/>
            <c:bubble3D val="0"/>
            <c:spPr>
              <a:solidFill>
                <a:srgbClr val="B3B3B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6310-48B0-B026-9AC3A9F298F2}"/>
              </c:ext>
            </c:extLst>
          </c:dPt>
          <c:dPt>
            <c:idx val="5"/>
            <c:bubble3D val="0"/>
            <c:spPr>
              <a:solidFill>
                <a:srgbClr val="CCCC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6310-48B0-B026-9AC3A9F298F2}"/>
              </c:ext>
            </c:extLst>
          </c:dPt>
          <c:dPt>
            <c:idx val="6"/>
            <c:bubble3D val="0"/>
            <c:spPr>
              <a:solidFill>
                <a:srgbClr val="E6E6E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310-48B0-B026-9AC3A9F298F2}"/>
              </c:ext>
            </c:extLst>
          </c:dPt>
          <c:dPt>
            <c:idx val="7"/>
            <c:bubble3D val="0"/>
            <c:spPr>
              <a:solidFill>
                <a:srgbClr val="F2F2F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310-48B0-B026-9AC3A9F298F2}"/>
              </c:ext>
            </c:extLst>
          </c:dPt>
          <c:dPt>
            <c:idx val="8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310-48B0-B026-9AC3A9F298F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olap_bld_lj_geschl!$H$53:$H$61</c:f>
              <c:strCache>
                <c:ptCount val="9"/>
                <c:pt idx="0">
                  <c:v>OÖ</c:v>
                </c:pt>
                <c:pt idx="1">
                  <c:v>NÖ</c:v>
                </c:pt>
                <c:pt idx="2">
                  <c:v>W</c:v>
                </c:pt>
                <c:pt idx="3">
                  <c:v>ST</c:v>
                </c:pt>
                <c:pt idx="4">
                  <c:v>K</c:v>
                </c:pt>
                <c:pt idx="5">
                  <c:v>T</c:v>
                </c:pt>
                <c:pt idx="6">
                  <c:v>S</c:v>
                </c:pt>
                <c:pt idx="7">
                  <c:v>B</c:v>
                </c:pt>
                <c:pt idx="8">
                  <c:v>V</c:v>
                </c:pt>
              </c:strCache>
            </c:strRef>
          </c:cat>
          <c:val>
            <c:numRef>
              <c:f>olap_bld_lj_geschl!$I$53:$I$61</c:f>
              <c:numCache>
                <c:formatCode>General</c:formatCode>
                <c:ptCount val="9"/>
                <c:pt idx="0" formatCode="0.0">
                  <c:v>20.79161725538988</c:v>
                </c:pt>
                <c:pt idx="1">
                  <c:v>15.961624448375746</c:v>
                </c:pt>
                <c:pt idx="2">
                  <c:v>17.219424949940706</c:v>
                </c:pt>
                <c:pt idx="3">
                  <c:v>14.037986741577402</c:v>
                </c:pt>
                <c:pt idx="4">
                  <c:v>6.7759870915064448</c:v>
                </c:pt>
                <c:pt idx="5">
                  <c:v>9.4286436361515573</c:v>
                </c:pt>
                <c:pt idx="6">
                  <c:v>7.3339295087385059</c:v>
                </c:pt>
                <c:pt idx="7">
                  <c:v>2.2803709247846964</c:v>
                </c:pt>
                <c:pt idx="8">
                  <c:v>6.1704154435350613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310-48B0-B026-9AC3A9F2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l"/>
      <c:layout>
        <c:manualLayout>
          <c:xMode val="edge"/>
          <c:yMode val="edge"/>
          <c:x val="2.5889967637540454E-2"/>
          <c:y val="0.16004042942805385"/>
          <c:w val="0.1291433716416516"/>
          <c:h val="0.7806736273295947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Dashboard!Kartentitel_Veränderung</c:f>
          <c:strCache>
            <c:ptCount val="1"/>
            <c:pt idx="0">
              <c:v>Absolute und prozentuelle Veränderung</c:v>
            </c:pt>
          </c:strCache>
        </c:strRef>
      </c:tx>
      <c:layout>
        <c:manualLayout>
          <c:xMode val="edge"/>
          <c:yMode val="edge"/>
          <c:x val="0.19322133380103515"/>
          <c:y val="1.402801823391565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678129101049868"/>
          <c:y val="0.11939100088436162"/>
          <c:w val="0.73902846128608923"/>
          <c:h val="0.79119178725014416"/>
        </c:manualLayout>
      </c:layout>
      <c:barChart>
        <c:barDir val="col"/>
        <c:grouping val="clustered"/>
        <c:varyColors val="0"/>
        <c:ser>
          <c:idx val="1"/>
          <c:order val="1"/>
          <c:tx>
            <c:v>Absolute Veränderung</c:v>
          </c:tx>
          <c:spPr>
            <a:solidFill>
              <a:srgbClr val="666666"/>
            </a:solidFill>
            <a:ln>
              <a:noFill/>
            </a:ln>
          </c:spPr>
          <c:invertIfNegative val="1"/>
          <c:cat>
            <c:strLit>
              <c:ptCount val="9"/>
              <c:pt idx="0">
                <c:v>B</c:v>
              </c:pt>
              <c:pt idx="1">
                <c:v>K</c:v>
              </c:pt>
              <c:pt idx="2">
                <c:v>NÖ</c:v>
              </c:pt>
              <c:pt idx="3">
                <c:v>OÖ</c:v>
              </c:pt>
              <c:pt idx="4">
                <c:v>S</c:v>
              </c:pt>
              <c:pt idx="5">
                <c:v>ST</c:v>
              </c:pt>
              <c:pt idx="6">
                <c:v>T</c:v>
              </c:pt>
              <c:pt idx="7">
                <c:v>V</c:v>
              </c:pt>
              <c:pt idx="8">
                <c:v>W</c:v>
              </c:pt>
            </c:strLit>
          </c:cat>
          <c:val>
            <c:numRef>
              <c:f>olap_bld_lj_geschl!$E$39:$E$47</c:f>
              <c:numCache>
                <c:formatCode>#,###</c:formatCode>
                <c:ptCount val="9"/>
                <c:pt idx="0">
                  <c:v>-158</c:v>
                </c:pt>
                <c:pt idx="1">
                  <c:v>-228</c:v>
                </c:pt>
                <c:pt idx="2">
                  <c:v>-565</c:v>
                </c:pt>
                <c:pt idx="3">
                  <c:v>-769</c:v>
                </c:pt>
                <c:pt idx="4">
                  <c:v>-275</c:v>
                </c:pt>
                <c:pt idx="5">
                  <c:v>-486</c:v>
                </c:pt>
                <c:pt idx="6">
                  <c:v>-425</c:v>
                </c:pt>
                <c:pt idx="7">
                  <c:v>-205</c:v>
                </c:pt>
                <c:pt idx="8">
                  <c:v>-463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C8086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CEE-4F70-9F2F-24F578F76883}"/>
            </c:ext>
          </c:extLst>
        </c:ser>
        <c:ser>
          <c:idx val="2"/>
          <c:order val="2"/>
          <c:tx>
            <c:strRef>
              <c:f>olap_bld_lj_geschl!$S$38</c:f>
              <c:strCache>
                <c:ptCount val="1"/>
                <c:pt idx="0">
                  <c:v>Verae_absolut_Oberösterreich</c:v>
                </c:pt>
              </c:strCache>
            </c:strRef>
          </c:tx>
          <c:spPr>
            <a:solidFill>
              <a:srgbClr val="E20613"/>
            </a:solidFill>
            <a:ln>
              <a:solidFill>
                <a:srgbClr val="FC8086"/>
              </a:solidFill>
            </a:ln>
          </c:spPr>
          <c:invertIfNegative val="0"/>
          <c:cat>
            <c:strLit>
              <c:ptCount val="9"/>
              <c:pt idx="0">
                <c:v>B</c:v>
              </c:pt>
              <c:pt idx="1">
                <c:v>K</c:v>
              </c:pt>
              <c:pt idx="2">
                <c:v>NÖ</c:v>
              </c:pt>
              <c:pt idx="3">
                <c:v>OÖ</c:v>
              </c:pt>
              <c:pt idx="4">
                <c:v>S</c:v>
              </c:pt>
              <c:pt idx="5">
                <c:v>ST</c:v>
              </c:pt>
              <c:pt idx="6">
                <c:v>T</c:v>
              </c:pt>
              <c:pt idx="7">
                <c:v>V</c:v>
              </c:pt>
              <c:pt idx="8">
                <c:v>W</c:v>
              </c:pt>
            </c:strLit>
          </c:cat>
          <c:val>
            <c:numRef>
              <c:f>olap_bld_lj_geschl!$U$39:$U$47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-769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EE-4F70-9F2F-24F578F7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198208"/>
        <c:axId val="135200128"/>
      </c:barChart>
      <c:lineChart>
        <c:grouping val="standard"/>
        <c:varyColors val="0"/>
        <c:ser>
          <c:idx val="4"/>
          <c:order val="4"/>
          <c:tx>
            <c:v>Gegenpart_Veraend_abs</c:v>
          </c:tx>
          <c:spPr>
            <a:ln>
              <a:noFill/>
            </a:ln>
          </c:spPr>
          <c:marker>
            <c:symbol val="none"/>
          </c:marker>
          <c:val>
            <c:numRef>
              <c:f>olap_bld_lj_geschl!$V$41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EE-4F70-9F2F-24F578F7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98208"/>
        <c:axId val="135200128"/>
      </c:lineChart>
      <c:lineChart>
        <c:grouping val="standard"/>
        <c:varyColors val="0"/>
        <c:ser>
          <c:idx val="0"/>
          <c:order val="0"/>
          <c:tx>
            <c:v>in Prozent</c:v>
          </c:tx>
          <c:spPr>
            <a:ln w="25400">
              <a:noFill/>
            </a:ln>
          </c:spPr>
          <c:marker>
            <c:symbol val="diamond"/>
            <c:size val="10"/>
            <c:spPr>
              <a:solidFill>
                <a:srgbClr val="E6E6E6"/>
              </a:solidFill>
              <a:ln>
                <a:solidFill>
                  <a:srgbClr val="666666"/>
                </a:solidFill>
              </a:ln>
            </c:spPr>
          </c:marker>
          <c:cat>
            <c:strRef>
              <c:f>olap_bld_lj_geschl!$M$39:$M$47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olap_bld_lj_geschl!$F$39:$F$47</c:f>
              <c:numCache>
                <c:formatCode>#,###.0</c:formatCode>
                <c:ptCount val="9"/>
                <c:pt idx="0">
                  <c:v>-6.3099041533546369</c:v>
                </c:pt>
                <c:pt idx="1">
                  <c:v>-3.167106542575354</c:v>
                </c:pt>
                <c:pt idx="2">
                  <c:v>-3.3262686918638877</c:v>
                </c:pt>
                <c:pt idx="3">
                  <c:v>-3.4703732117875319</c:v>
                </c:pt>
                <c:pt idx="4">
                  <c:v>-3.5166240409207177</c:v>
                </c:pt>
                <c:pt idx="5">
                  <c:v>-3.2556270096463038</c:v>
                </c:pt>
                <c:pt idx="6">
                  <c:v>-4.1975308641975317</c:v>
                </c:pt>
                <c:pt idx="7">
                  <c:v>-3.1283381657256228</c:v>
                </c:pt>
                <c:pt idx="8">
                  <c:v>-2.5470348773242364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EE-4F70-9F2F-24F578F76883}"/>
            </c:ext>
          </c:extLst>
        </c:ser>
        <c:ser>
          <c:idx val="3"/>
          <c:order val="3"/>
          <c:tx>
            <c:strRef>
              <c:f>olap_bld_lj_geschl!$T$38</c:f>
              <c:strCache>
                <c:ptCount val="1"/>
                <c:pt idx="0">
                  <c:v>Verae_Proz_Oberösterreich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2"/>
            <c:spPr>
              <a:solidFill>
                <a:srgbClr val="FC8086"/>
              </a:solidFill>
              <a:ln>
                <a:solidFill>
                  <a:srgbClr val="E20613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olap_bld_lj_geschl!$M$39:$M$47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olap_bld_lj_geschl!$T$39:$T$47</c:f>
              <c:numCache>
                <c:formatCode>General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-3.4703732117875319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EE-4F70-9F2F-24F578F76883}"/>
            </c:ext>
          </c:extLst>
        </c:ser>
        <c:ser>
          <c:idx val="5"/>
          <c:order val="5"/>
          <c:tx>
            <c:v>Gegenpart_Veraend_proz</c:v>
          </c:tx>
          <c:spPr>
            <a:ln>
              <a:noFill/>
            </a:ln>
          </c:spPr>
          <c:marker>
            <c:symbol val="none"/>
          </c:marker>
          <c:val>
            <c:numRef>
              <c:f>olap_bld_lj_geschl!$W$41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EE-4F70-9F2F-24F578F7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08704"/>
        <c:axId val="138806784"/>
      </c:lineChart>
      <c:catAx>
        <c:axId val="135198208"/>
        <c:scaling>
          <c:orientation val="minMax"/>
        </c:scaling>
        <c:delete val="0"/>
        <c:axPos val="b"/>
        <c:title>
          <c:tx>
            <c:strRef>
              <c:f>[0]!Keine_Veränderung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13273478510498687"/>
              <c:y val="0.33244073268615848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9B3737"/>
                  </a:solidFill>
                </a:defRPr>
              </a:pPr>
              <a:endParaRPr lang="de-DE"/>
            </a:p>
          </c:txPr>
        </c:title>
        <c:numFmt formatCode="General" sourceLinked="1"/>
        <c:majorTickMark val="in"/>
        <c:minorTickMark val="none"/>
        <c:tickLblPos val="low"/>
        <c:spPr>
          <a:ln>
            <a:solidFill>
              <a:srgbClr val="B3B3B3"/>
            </a:solidFill>
          </a:ln>
        </c:spPr>
        <c:txPr>
          <a:bodyPr rot="0" vert="horz"/>
          <a:lstStyle/>
          <a:p>
            <a:pPr>
              <a:defRPr sz="1000"/>
            </a:pPr>
            <a:endParaRPr lang="de-DE"/>
          </a:p>
        </c:txPr>
        <c:crossAx val="135200128"/>
        <c:crosses val="autoZero"/>
        <c:auto val="0"/>
        <c:lblAlgn val="ctr"/>
        <c:lblOffset val="100"/>
        <c:noMultiLvlLbl val="0"/>
      </c:catAx>
      <c:valAx>
        <c:axId val="135200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Absolute</a:t>
                </a:r>
                <a:r>
                  <a:rPr lang="de-AT" baseline="0"/>
                  <a:t> Veränderung</a:t>
                </a:r>
                <a:endParaRPr lang="de-AT"/>
              </a:p>
            </c:rich>
          </c:tx>
          <c:layout>
            <c:manualLayout>
              <c:xMode val="edge"/>
              <c:yMode val="edge"/>
              <c:x val="5.8177493438320207E-3"/>
              <c:y val="0.2615187829613719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/>
            </a:pPr>
            <a:endParaRPr lang="de-DE"/>
          </a:p>
        </c:txPr>
        <c:crossAx val="135198208"/>
        <c:crosses val="autoZero"/>
        <c:crossBetween val="between"/>
      </c:valAx>
      <c:valAx>
        <c:axId val="13880678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Veränderung</a:t>
                </a:r>
                <a:r>
                  <a:rPr lang="de-AT" baseline="0"/>
                  <a:t> in % zum Vorjahr</a:t>
                </a:r>
                <a:endParaRPr lang="de-AT"/>
              </a:p>
            </c:rich>
          </c:tx>
          <c:layout>
            <c:manualLayout>
              <c:xMode val="edge"/>
              <c:yMode val="edge"/>
              <c:x val="0.95423052955386745"/>
              <c:y val="0.1735486091750428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138808704"/>
        <c:crosses val="max"/>
        <c:crossBetween val="between"/>
      </c:valAx>
      <c:catAx>
        <c:axId val="13880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80678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solidFill>
        <a:srgbClr val="B3B3B3"/>
      </a:solidFill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Dropdown!$B$3" max="2025" min="2002" page="10" val="2025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Dropdown!$H$2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List" dx="15" fmlaLink="Dropdown!$J$3" fmlaRange="Dropdown!$I$3:$I$12" noThreeD="1" sel="5" val="0"/>
</file>

<file path=xl/ctrlProps/ctrlProp6.xml><?xml version="1.0" encoding="utf-8"?>
<formControlPr xmlns="http://schemas.microsoft.com/office/spreadsheetml/2009/9/main" objectType="Radio" firstButton="1" fmlaLink="Dropdown!$H$22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1181100</xdr:colOff>
          <xdr:row>1</xdr:row>
          <xdr:rowOff>209550</xdr:rowOff>
        </xdr:from>
        <xdr:to>
          <xdr:col>6</xdr:col>
          <xdr:colOff>1314450</xdr:colOff>
          <xdr:row>2</xdr:row>
          <xdr:rowOff>171450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5</xdr:row>
          <xdr:rowOff>38100</xdr:rowOff>
        </xdr:from>
        <xdr:to>
          <xdr:col>0</xdr:col>
          <xdr:colOff>962025</xdr:colOff>
          <xdr:row>6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männlich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6</xdr:row>
          <xdr:rowOff>0</xdr:rowOff>
        </xdr:from>
        <xdr:to>
          <xdr:col>0</xdr:col>
          <xdr:colOff>1047750</xdr:colOff>
          <xdr:row>6</xdr:row>
          <xdr:rowOff>200025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weiblich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4</xdr:row>
          <xdr:rowOff>28575</xdr:rowOff>
        </xdr:from>
        <xdr:to>
          <xdr:col>0</xdr:col>
          <xdr:colOff>1219200</xdr:colOff>
          <xdr:row>5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insgesamt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18</xdr:row>
          <xdr:rowOff>66675</xdr:rowOff>
        </xdr:from>
        <xdr:to>
          <xdr:col>0</xdr:col>
          <xdr:colOff>1533525</xdr:colOff>
          <xdr:row>26</xdr:row>
          <xdr:rowOff>85725</xdr:rowOff>
        </xdr:to>
        <xdr:sp macro="" textlink="">
          <xdr:nvSpPr>
            <xdr:cNvPr id="1029" name="List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1</xdr:col>
      <xdr:colOff>1381126</xdr:colOff>
      <xdr:row>3</xdr:row>
      <xdr:rowOff>50798</xdr:rowOff>
    </xdr:from>
    <xdr:to>
      <xdr:col>10</xdr:col>
      <xdr:colOff>302685</xdr:colOff>
      <xdr:row>19</xdr:row>
      <xdr:rowOff>18398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1605492</xdr:colOff>
      <xdr:row>20</xdr:row>
      <xdr:rowOff>66674</xdr:rowOff>
    </xdr:from>
    <xdr:to>
      <xdr:col>3</xdr:col>
      <xdr:colOff>538692</xdr:colOff>
      <xdr:row>34</xdr:row>
      <xdr:rowOff>134024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638175</xdr:colOff>
      <xdr:row>20</xdr:row>
      <xdr:rowOff>66674</xdr:rowOff>
    </xdr:from>
    <xdr:to>
      <xdr:col>10</xdr:col>
      <xdr:colOff>323850</xdr:colOff>
      <xdr:row>34</xdr:row>
      <xdr:rowOff>134024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5</xdr:row>
          <xdr:rowOff>57150</xdr:rowOff>
        </xdr:from>
        <xdr:to>
          <xdr:col>2</xdr:col>
          <xdr:colOff>200025</xdr:colOff>
          <xdr:row>6</xdr:row>
          <xdr:rowOff>57150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 1. Lehrjahr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6</xdr:row>
          <xdr:rowOff>47625</xdr:rowOff>
        </xdr:from>
        <xdr:to>
          <xdr:col>2</xdr:col>
          <xdr:colOff>200025</xdr:colOff>
          <xdr:row>7</xdr:row>
          <xdr:rowOff>47625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 2. Lehrjahr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7</xdr:row>
          <xdr:rowOff>19050</xdr:rowOff>
        </xdr:from>
        <xdr:to>
          <xdr:col>2</xdr:col>
          <xdr:colOff>200025</xdr:colOff>
          <xdr:row>8</xdr:row>
          <xdr:rowOff>38100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 3. Lehrjahr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8</xdr:row>
          <xdr:rowOff>28575</xdr:rowOff>
        </xdr:from>
        <xdr:to>
          <xdr:col>2</xdr:col>
          <xdr:colOff>200025</xdr:colOff>
          <xdr:row>9</xdr:row>
          <xdr:rowOff>47625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 4. Lehrjahr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4</xdr:row>
          <xdr:rowOff>76200</xdr:rowOff>
        </xdr:from>
        <xdr:to>
          <xdr:col>2</xdr:col>
          <xdr:colOff>219075</xdr:colOff>
          <xdr:row>5</xdr:row>
          <xdr:rowOff>85725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Insgesamt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361950</xdr:colOff>
      <xdr:row>1</xdr:row>
      <xdr:rowOff>9525</xdr:rowOff>
    </xdr:from>
    <xdr:to>
      <xdr:col>10</xdr:col>
      <xdr:colOff>485394</xdr:colOff>
      <xdr:row>2</xdr:row>
      <xdr:rowOff>157925</xdr:rowOff>
    </xdr:to>
    <xdr:pic>
      <xdr:nvPicPr>
        <xdr:cNvPr id="18" name="Grafik 17" descr="http://mossportal.res.wk.wknet/folienportal/Bilder%20und%20Logos/WKÖ%20Logos/wika_oe4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134350" y="66675"/>
          <a:ext cx="1285494" cy="39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6</xdr:row>
          <xdr:rowOff>180975</xdr:rowOff>
        </xdr:from>
        <xdr:to>
          <xdr:col>1</xdr:col>
          <xdr:colOff>266700</xdr:colOff>
          <xdr:row>7</xdr:row>
          <xdr:rowOff>180975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divers/inter/offen/keine Angabe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</xdr:row>
          <xdr:rowOff>123825</xdr:rowOff>
        </xdr:from>
        <xdr:to>
          <xdr:col>1</xdr:col>
          <xdr:colOff>342900</xdr:colOff>
          <xdr:row>8</xdr:row>
          <xdr:rowOff>152400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Geschlecht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3</xdr:row>
          <xdr:rowOff>123825</xdr:rowOff>
        </xdr:from>
        <xdr:to>
          <xdr:col>2</xdr:col>
          <xdr:colOff>409575</xdr:colOff>
          <xdr:row>9</xdr:row>
          <xdr:rowOff>142875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Lehrjahr</a:t>
              </a:r>
            </a:p>
          </xdr:txBody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ollerc" refreshedDate="41977.396484259261" backgroundQuery="1" createdVersion="4" refreshedVersion="4" minRefreshableVersion="3" recordCount="0" supportSubquery="1" supportAdvancedDrill="1" xr:uid="{00000000-000A-0000-FFFF-FFFF7E000000}">
  <cacheSource type="external" connectionId="1"/>
  <cacheFields count="1">
    <cacheField name="[Kammern].[Kammer]" caption="Kammer" numFmtId="0" hierarchy="7" level="1">
      <sharedItems count="9">
        <s v="[Kammern].[Österreich].[Burgenland]" c="Burgenland"/>
        <s v="[Kammern].[Österreich].[Kärnten]" c="Kärnten"/>
        <s v="[Kammern].[Österreich].[Niederösterreich]" c="Niederösterreich"/>
        <s v="[Kammern].[Österreich].[Oberösterreich]" c="Oberösterreich"/>
        <s v="[Kammern].[Österreich].[Salzburg]" c="Salzburg"/>
        <s v="[Kammern].[Österreich].[Steiermark]" c="Steiermark"/>
        <s v="[Kammern].[Österreich].[Tirol]" c="Tirol"/>
        <s v="[Kammern].[Österreich].[Vorarlberg]" c="Vorarlberg"/>
        <s v="[Kammern].[Österreich].[Wien]" c="Wien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>
      <fieldsUsage count="2">
        <fieldUsage x="-1"/>
        <fieldUsage x="0"/>
      </fieldsUsage>
    </cacheHierarchy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/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ollerc" refreshedDate="42027.416714004627" backgroundQuery="1" createdVersion="4" refreshedVersion="4" minRefreshableVersion="3" recordCount="0" supportSubquery="1" supportAdvancedDrill="1" xr:uid="{00000000-000A-0000-FFFF-FFFF7F000000}">
  <cacheSource type="external" connectionId="1"/>
  <cacheFields count="1">
    <cacheField name="[Zeitraum].[Zeitraum]" caption="Zeitraum" numFmtId="0" hierarchy="16">
      <sharedItems count="13">
        <s v="[Zeitraum].[2002]" c="2002"/>
        <s v="[Zeitraum].[2003]" c="2003"/>
        <s v="[Zeitraum].[2004]" c="2004"/>
        <s v="[Zeitraum].[2005]" c="2005"/>
        <s v="[Zeitraum].[2006]" c="2006"/>
        <s v="[Zeitraum].[2007]" c="2007"/>
        <s v="[Zeitraum].[2008]" c="2008"/>
        <s v="[Zeitraum].[2009]" c="2009"/>
        <s v="[Zeitraum].[2010]" c="2010"/>
        <s v="[Zeitraum].[2011]" c="2011"/>
        <s v="[Zeitraum].[2012]" c="2012"/>
        <s v="[Zeitraum].[2013]" c="2013"/>
        <s v="[Zeitraum].[2014]" c="2014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/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>
      <fieldsUsage count="1">
        <fieldUsage x="0"/>
      </fieldsUsage>
    </cacheHierarchy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A2:A15" firstHeaderRow="1" firstDataRow="1" firstDataCol="1"/>
  <pivotFields count="1">
    <pivotField axis="axisRow" allDrilled="1" showAll="0" dataSourceSort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formats count="1">
    <format dxfId="4">
      <pivotArea dataOnly="0" labelOnly="1" fieldPosition="0">
        <references count="1">
          <reference field="0" count="0"/>
        </references>
      </pivotArea>
    </format>
  </format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2" cacheId="0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G2:G12" firstHeaderRow="1" firstDataRow="1" firstDataCol="1"/>
  <pivotFields count="1">
    <pivotField axis="axisRow" allDrilled="1" showAll="0" dataSourceSort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48"/>
  <sheetViews>
    <sheetView showGridLines="0" tabSelected="1" topLeftCell="A4" zoomScaleNormal="100" workbookViewId="0">
      <selection activeCell="P26" sqref="P26"/>
    </sheetView>
  </sheetViews>
  <sheetFormatPr baseColWidth="10" defaultColWidth="11.42578125" defaultRowHeight="15" x14ac:dyDescent="0.3"/>
  <cols>
    <col min="1" max="1" width="26.7109375" style="18" customWidth="1"/>
    <col min="2" max="2" width="22.7109375" style="18" customWidth="1"/>
    <col min="3" max="5" width="10.7109375" style="18" customWidth="1"/>
    <col min="6" max="6" width="3.5703125" style="18" customWidth="1"/>
    <col min="7" max="7" width="25.7109375" style="18" customWidth="1"/>
    <col min="8" max="8" width="9.7109375" style="18" customWidth="1"/>
    <col min="9" max="15" width="8.7109375" style="18" customWidth="1"/>
    <col min="16" max="16384" width="11.42578125" style="18"/>
  </cols>
  <sheetData>
    <row r="1" spans="1:15" ht="4.5" customHeight="1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5" ht="19.5" x14ac:dyDescent="0.35">
      <c r="A2" s="57" t="s">
        <v>57</v>
      </c>
      <c r="B2" s="44"/>
      <c r="C2" s="56"/>
      <c r="D2" s="44"/>
      <c r="E2" s="68"/>
      <c r="F2" s="68"/>
      <c r="G2" s="68"/>
      <c r="H2" s="68"/>
      <c r="I2" s="45"/>
      <c r="J2" s="44"/>
      <c r="K2" s="44"/>
    </row>
    <row r="3" spans="1:15" x14ac:dyDescent="0.3">
      <c r="A3" s="58" t="s">
        <v>88</v>
      </c>
      <c r="B3" s="46"/>
      <c r="C3" s="47"/>
      <c r="D3" s="48"/>
      <c r="E3" s="47"/>
      <c r="F3" s="47"/>
      <c r="G3" s="59">
        <f>Auswahl_Jahr</f>
        <v>2025</v>
      </c>
      <c r="H3" s="48"/>
      <c r="I3" s="49"/>
      <c r="J3" s="48"/>
      <c r="K3" s="50"/>
    </row>
    <row r="4" spans="1:15" x14ac:dyDescent="0.3">
      <c r="A4" s="51"/>
    </row>
    <row r="5" spans="1:15" ht="16.5" x14ac:dyDescent="0.3">
      <c r="A5" s="19"/>
      <c r="B5" s="20"/>
    </row>
    <row r="6" spans="1:15" ht="16.5" x14ac:dyDescent="0.3">
      <c r="A6" s="20"/>
      <c r="B6" s="20"/>
      <c r="C6" s="20"/>
    </row>
    <row r="7" spans="1:15" ht="16.5" x14ac:dyDescent="0.3">
      <c r="B7" s="20"/>
      <c r="G7" s="21"/>
    </row>
    <row r="8" spans="1:15" ht="15" customHeight="1" x14ac:dyDescent="0.3">
      <c r="C8" s="22"/>
      <c r="D8" s="23"/>
      <c r="E8" s="23"/>
      <c r="H8" s="24"/>
      <c r="I8" s="25"/>
      <c r="J8" s="25"/>
      <c r="K8" s="25"/>
    </row>
    <row r="9" spans="1:15" ht="15" customHeight="1" x14ac:dyDescent="0.3">
      <c r="A9" s="26"/>
      <c r="C9" s="22"/>
      <c r="D9" s="23"/>
      <c r="E9" s="23"/>
      <c r="G9" s="26"/>
      <c r="H9" s="27"/>
      <c r="I9" s="27"/>
      <c r="J9" s="27"/>
      <c r="K9" s="28"/>
      <c r="L9" s="66"/>
      <c r="M9" s="66"/>
      <c r="N9" s="66"/>
      <c r="O9" s="66"/>
    </row>
    <row r="10" spans="1:15" ht="15" customHeight="1" x14ac:dyDescent="0.3">
      <c r="A10" s="52" t="s">
        <v>24</v>
      </c>
      <c r="C10" s="22"/>
      <c r="D10" s="23"/>
      <c r="E10" s="23"/>
      <c r="G10" s="26"/>
      <c r="H10" s="27"/>
      <c r="I10" s="27"/>
      <c r="J10" s="27"/>
      <c r="K10" s="28"/>
      <c r="L10" s="43"/>
      <c r="M10" s="43"/>
      <c r="N10" s="43"/>
      <c r="O10" s="43"/>
    </row>
    <row r="11" spans="1:15" ht="16.5" x14ac:dyDescent="0.3">
      <c r="A11" s="63" t="s">
        <v>442</v>
      </c>
      <c r="C11" s="29"/>
      <c r="D11" s="29"/>
      <c r="E11" s="29"/>
      <c r="G11" s="26"/>
      <c r="H11" s="29"/>
      <c r="I11" s="29"/>
      <c r="J11" s="29"/>
      <c r="K11" s="29"/>
      <c r="L11" s="29"/>
      <c r="M11" s="29"/>
      <c r="N11" s="29"/>
      <c r="O11" s="29"/>
    </row>
    <row r="12" spans="1:15" x14ac:dyDescent="0.3">
      <c r="A12" s="65" t="str">
        <f>Kartentitel_Geschlecht</f>
        <v/>
      </c>
      <c r="C12" s="29"/>
      <c r="D12" s="29"/>
      <c r="E12" s="29"/>
      <c r="G12" s="26"/>
      <c r="H12" s="29"/>
      <c r="I12" s="29"/>
      <c r="J12" s="29"/>
      <c r="K12" s="29"/>
      <c r="L12" s="29"/>
      <c r="M12" s="29"/>
      <c r="N12" s="29"/>
      <c r="O12" s="29"/>
    </row>
    <row r="13" spans="1:15" x14ac:dyDescent="0.3">
      <c r="A13" s="64" t="str">
        <f>Kartentitel_Lehrjahr &amp; ":"</f>
        <v>insgesamt:</v>
      </c>
      <c r="B13" s="30"/>
      <c r="C13" s="31"/>
      <c r="D13" s="32"/>
      <c r="E13" s="33"/>
      <c r="H13" s="25"/>
      <c r="I13" s="25"/>
      <c r="J13" s="25"/>
      <c r="K13" s="25"/>
      <c r="L13" s="25"/>
      <c r="M13" s="25"/>
      <c r="N13" s="25"/>
      <c r="O13" s="25"/>
    </row>
    <row r="14" spans="1:15" ht="16.5" x14ac:dyDescent="0.3">
      <c r="A14" s="53">
        <f>Lehrlinge_gesamt</f>
        <v>102878</v>
      </c>
      <c r="B14" s="30"/>
      <c r="C14" s="31"/>
      <c r="D14" s="32"/>
      <c r="E14" s="33"/>
      <c r="H14" s="25"/>
      <c r="I14" s="25"/>
      <c r="J14" s="25"/>
      <c r="K14" s="25"/>
      <c r="L14" s="25"/>
      <c r="M14" s="25"/>
      <c r="N14" s="25"/>
      <c r="O14" s="25"/>
    </row>
    <row r="15" spans="1:15" ht="16.5" x14ac:dyDescent="0.3">
      <c r="A15" s="52" t="s">
        <v>56</v>
      </c>
      <c r="B15" s="30"/>
      <c r="C15" s="31"/>
      <c r="D15" s="32"/>
      <c r="E15" s="33"/>
      <c r="H15" s="25"/>
      <c r="I15" s="25"/>
      <c r="J15" s="25"/>
      <c r="K15" s="25"/>
      <c r="L15" s="25"/>
      <c r="M15" s="25"/>
      <c r="N15" s="25"/>
      <c r="O15" s="25"/>
    </row>
    <row r="16" spans="1:15" ht="16.5" x14ac:dyDescent="0.3">
      <c r="A16" s="53" t="str">
        <f>"absolut: " &amp; Verae_absolut_gesamt</f>
        <v>absolut: -3.574</v>
      </c>
      <c r="B16" s="30"/>
      <c r="C16" s="31"/>
      <c r="D16" s="32"/>
      <c r="E16" s="33"/>
      <c r="H16" s="25"/>
      <c r="I16" s="25"/>
      <c r="J16" s="25"/>
      <c r="K16" s="25"/>
      <c r="L16" s="25"/>
      <c r="M16" s="25"/>
      <c r="N16" s="25"/>
      <c r="O16" s="25"/>
    </row>
    <row r="17" spans="1:15" ht="16.5" x14ac:dyDescent="0.3">
      <c r="A17" s="53" t="str">
        <f>"in Prozent: " &amp; Verae_Proz_gesamt</f>
        <v>in Prozent: -3,4</v>
      </c>
      <c r="B17" s="30"/>
      <c r="C17" s="31"/>
      <c r="D17" s="32"/>
      <c r="E17" s="33"/>
      <c r="H17" s="25"/>
      <c r="I17" s="25"/>
      <c r="J17" s="25"/>
      <c r="K17" s="25"/>
      <c r="L17" s="25"/>
      <c r="M17" s="25"/>
      <c r="N17" s="25"/>
      <c r="O17" s="25"/>
    </row>
    <row r="18" spans="1:15" x14ac:dyDescent="0.3">
      <c r="B18" s="30"/>
      <c r="C18" s="31"/>
      <c r="D18" s="32"/>
      <c r="E18" s="33"/>
      <c r="H18" s="25"/>
      <c r="I18" s="25"/>
      <c r="J18" s="25"/>
      <c r="K18" s="25"/>
      <c r="L18" s="25"/>
      <c r="M18" s="25"/>
      <c r="N18" s="25"/>
      <c r="O18" s="25"/>
    </row>
    <row r="19" spans="1:15" x14ac:dyDescent="0.3">
      <c r="L19" s="25"/>
      <c r="M19" s="25"/>
      <c r="N19" s="25"/>
      <c r="O19" s="25"/>
    </row>
    <row r="20" spans="1:15" ht="18" x14ac:dyDescent="0.35">
      <c r="B20" s="67" t="str">
        <f>Kartentitel</f>
        <v>Lehrlinge  insgesamt nach Bundesländern 2025</v>
      </c>
      <c r="C20" s="67"/>
      <c r="D20" s="67"/>
      <c r="E20" s="67"/>
      <c r="F20" s="67"/>
      <c r="G20" s="67"/>
      <c r="H20" s="67"/>
      <c r="I20" s="67"/>
      <c r="J20" s="67"/>
      <c r="K20" s="67"/>
      <c r="L20" s="25"/>
      <c r="M20" s="25"/>
      <c r="N20" s="25"/>
      <c r="O20" s="25"/>
    </row>
    <row r="21" spans="1:15" x14ac:dyDescent="0.3">
      <c r="L21" s="25"/>
      <c r="M21" s="25"/>
      <c r="N21" s="25"/>
      <c r="O21" s="25"/>
    </row>
    <row r="22" spans="1:15" x14ac:dyDescent="0.3">
      <c r="B22" s="30"/>
      <c r="C22" s="31"/>
      <c r="D22" s="32"/>
      <c r="E22" s="33"/>
      <c r="H22" s="25"/>
      <c r="I22" s="25"/>
      <c r="J22" s="25"/>
      <c r="K22" s="25"/>
      <c r="L22" s="25"/>
      <c r="M22" s="25"/>
      <c r="N22" s="25"/>
      <c r="O22" s="25"/>
    </row>
    <row r="23" spans="1:15" x14ac:dyDescent="0.3">
      <c r="L23" s="34"/>
      <c r="M23" s="34"/>
      <c r="N23" s="34"/>
      <c r="O23" s="34"/>
    </row>
    <row r="28" spans="1:15" ht="16.5" x14ac:dyDescent="0.3">
      <c r="A28" s="54" t="str">
        <f>Auswahl_Bundesland</f>
        <v>Oberösterreich</v>
      </c>
    </row>
    <row r="29" spans="1:15" ht="16.5" x14ac:dyDescent="0.3">
      <c r="A29" s="63" t="s">
        <v>442</v>
      </c>
    </row>
    <row r="30" spans="1:15" x14ac:dyDescent="0.3">
      <c r="A30" s="65" t="str">
        <f>Kartentitel_Geschlecht</f>
        <v/>
      </c>
    </row>
    <row r="31" spans="1:15" x14ac:dyDescent="0.3">
      <c r="A31" s="65" t="str">
        <f>Kartentitel_Lehrjahr &amp; ":"</f>
        <v>insgesamt:</v>
      </c>
    </row>
    <row r="32" spans="1:15" ht="16.5" x14ac:dyDescent="0.3">
      <c r="A32" s="53">
        <f>Lehrlinge_Bundesland</f>
        <v>21390</v>
      </c>
    </row>
    <row r="33" spans="1:11" ht="16.5" x14ac:dyDescent="0.3">
      <c r="A33" s="52" t="s">
        <v>56</v>
      </c>
    </row>
    <row r="34" spans="1:11" ht="16.5" x14ac:dyDescent="0.3">
      <c r="A34" s="53" t="str">
        <f>"absolut: " &amp; Verae_absolut_bld</f>
        <v>absolut: -769</v>
      </c>
    </row>
    <row r="35" spans="1:11" ht="16.5" x14ac:dyDescent="0.3">
      <c r="A35" s="53" t="str">
        <f>"in Prozent: " &amp; Verae_Proz_bld</f>
        <v>in Prozent: -3,5</v>
      </c>
    </row>
    <row r="37" spans="1:11" x14ac:dyDescent="0.3">
      <c r="A37" s="55"/>
    </row>
    <row r="38" spans="1:11" ht="6.95" customHeight="1" x14ac:dyDescent="0.35">
      <c r="G38" s="35"/>
    </row>
    <row r="39" spans="1:11" x14ac:dyDescent="0.3">
      <c r="C39" s="25"/>
      <c r="D39" s="25"/>
      <c r="E39" s="36"/>
      <c r="F39" s="25"/>
      <c r="H39" s="37"/>
      <c r="I39" s="25"/>
      <c r="J39" s="25"/>
      <c r="K39" s="36"/>
    </row>
    <row r="40" spans="1:11" x14ac:dyDescent="0.3">
      <c r="C40" s="25"/>
      <c r="D40" s="25"/>
      <c r="E40" s="36"/>
      <c r="F40" s="25"/>
      <c r="H40" s="37"/>
      <c r="I40" s="25"/>
      <c r="J40" s="25"/>
      <c r="K40" s="36"/>
    </row>
    <row r="41" spans="1:11" x14ac:dyDescent="0.3">
      <c r="C41" s="25"/>
      <c r="D41" s="25"/>
      <c r="E41" s="36"/>
      <c r="F41" s="25"/>
      <c r="H41" s="37"/>
      <c r="I41" s="25"/>
      <c r="J41" s="25"/>
      <c r="K41" s="36"/>
    </row>
    <row r="42" spans="1:11" x14ac:dyDescent="0.3">
      <c r="C42" s="25"/>
      <c r="D42" s="25"/>
      <c r="E42" s="36"/>
      <c r="F42" s="25"/>
      <c r="H42" s="37"/>
      <c r="I42" s="25"/>
      <c r="J42" s="25"/>
      <c r="K42" s="36"/>
    </row>
    <row r="43" spans="1:11" x14ac:dyDescent="0.3">
      <c r="C43" s="25"/>
      <c r="D43" s="25"/>
      <c r="E43" s="36"/>
      <c r="F43" s="25"/>
      <c r="H43" s="37"/>
      <c r="I43" s="25"/>
      <c r="J43" s="25"/>
      <c r="K43" s="36"/>
    </row>
    <row r="44" spans="1:11" x14ac:dyDescent="0.3">
      <c r="C44" s="25"/>
      <c r="D44" s="25"/>
      <c r="E44" s="36"/>
      <c r="F44" s="25"/>
      <c r="H44" s="37"/>
      <c r="I44" s="25"/>
      <c r="J44" s="25"/>
      <c r="K44" s="36"/>
    </row>
    <row r="45" spans="1:11" x14ac:dyDescent="0.3">
      <c r="C45" s="25"/>
      <c r="D45" s="25"/>
      <c r="E45" s="36"/>
      <c r="F45" s="25"/>
      <c r="H45" s="37"/>
      <c r="I45" s="25"/>
      <c r="J45" s="25"/>
      <c r="K45" s="36"/>
    </row>
    <row r="46" spans="1:11" x14ac:dyDescent="0.3">
      <c r="C46" s="25"/>
      <c r="D46" s="25"/>
      <c r="E46" s="36"/>
      <c r="F46" s="25"/>
      <c r="H46" s="37"/>
      <c r="I46" s="25"/>
      <c r="J46" s="25"/>
      <c r="K46" s="36"/>
    </row>
    <row r="47" spans="1:11" x14ac:dyDescent="0.3">
      <c r="C47" s="25"/>
      <c r="D47" s="25"/>
      <c r="E47" s="36"/>
      <c r="F47" s="25"/>
      <c r="H47" s="37"/>
      <c r="I47" s="25"/>
      <c r="J47" s="25"/>
      <c r="K47" s="36"/>
    </row>
    <row r="48" spans="1:11" x14ac:dyDescent="0.3">
      <c r="C48" s="25"/>
      <c r="D48" s="25"/>
      <c r="E48" s="36"/>
      <c r="F48" s="25"/>
      <c r="H48" s="37"/>
      <c r="I48" s="25"/>
      <c r="J48" s="25"/>
      <c r="K48" s="36"/>
    </row>
  </sheetData>
  <sheetProtection algorithmName="SHA-512" hashValue="2yzb4S0G0GEvf16DOiW8k6502kLewFqBOdfr7iHfFg69QhMPL9Fgmm9GWhTIzHnCSbcU7XkwQxKQCYz7WDe1iw==" saltValue="yo7OZsXmzb71sU7S7eqTuw==" spinCount="100000" sheet="1" objects="1" scenarios="1"/>
  <mergeCells count="4">
    <mergeCell ref="L9:M9"/>
    <mergeCell ref="N9:O9"/>
    <mergeCell ref="B20:K20"/>
    <mergeCell ref="E2:H2"/>
  </mergeCells>
  <pageMargins left="0.23622047244094491" right="0.23622047244094491" top="0.43307086614173229" bottom="0.43307086614173229" header="0.35433070866141736" footer="0.35433070866141736"/>
  <pageSetup paperSize="9" scale="95" orientation="landscape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>
                  <from>
                    <xdr:col>6</xdr:col>
                    <xdr:colOff>1181100</xdr:colOff>
                    <xdr:row>1</xdr:row>
                    <xdr:rowOff>209550</xdr:rowOff>
                  </from>
                  <to>
                    <xdr:col>6</xdr:col>
                    <xdr:colOff>1314450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0</xdr:col>
                    <xdr:colOff>361950</xdr:colOff>
                    <xdr:row>5</xdr:row>
                    <xdr:rowOff>38100</xdr:rowOff>
                  </from>
                  <to>
                    <xdr:col>0</xdr:col>
                    <xdr:colOff>962025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0</xdr:col>
                    <xdr:colOff>361950</xdr:colOff>
                    <xdr:row>6</xdr:row>
                    <xdr:rowOff>0</xdr:rowOff>
                  </from>
                  <to>
                    <xdr:col>0</xdr:col>
                    <xdr:colOff>1047750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0</xdr:col>
                    <xdr:colOff>361950</xdr:colOff>
                    <xdr:row>4</xdr:row>
                    <xdr:rowOff>28575</xdr:rowOff>
                  </from>
                  <to>
                    <xdr:col>0</xdr:col>
                    <xdr:colOff>1219200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List Box 5">
              <controlPr defaultSize="0" autoLine="0" autoPict="0">
                <anchor moveWithCells="1">
                  <from>
                    <xdr:col>0</xdr:col>
                    <xdr:colOff>104775</xdr:colOff>
                    <xdr:row>18</xdr:row>
                    <xdr:rowOff>66675</xdr:rowOff>
                  </from>
                  <to>
                    <xdr:col>0</xdr:col>
                    <xdr:colOff>1533525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Option Button 11">
              <controlPr defaultSize="0" autoFill="0" autoLine="0" autoPict="0">
                <anchor moveWithCells="1">
                  <from>
                    <xdr:col>1</xdr:col>
                    <xdr:colOff>828675</xdr:colOff>
                    <xdr:row>5</xdr:row>
                    <xdr:rowOff>57150</xdr:rowOff>
                  </from>
                  <to>
                    <xdr:col>2</xdr:col>
                    <xdr:colOff>200025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Option Button 12">
              <controlPr defaultSize="0" autoFill="0" autoLine="0" autoPict="0">
                <anchor moveWithCells="1">
                  <from>
                    <xdr:col>1</xdr:col>
                    <xdr:colOff>828675</xdr:colOff>
                    <xdr:row>6</xdr:row>
                    <xdr:rowOff>47625</xdr:rowOff>
                  </from>
                  <to>
                    <xdr:col>2</xdr:col>
                    <xdr:colOff>200025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Option Button 13">
              <controlPr defaultSize="0" autoFill="0" autoLine="0" autoPict="0">
                <anchor moveWithCells="1">
                  <from>
                    <xdr:col>1</xdr:col>
                    <xdr:colOff>828675</xdr:colOff>
                    <xdr:row>7</xdr:row>
                    <xdr:rowOff>19050</xdr:rowOff>
                  </from>
                  <to>
                    <xdr:col>2</xdr:col>
                    <xdr:colOff>200025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Option Button 14">
              <controlPr defaultSize="0" autoFill="0" autoLine="0" autoPict="0">
                <anchor moveWithCells="1">
                  <from>
                    <xdr:col>1</xdr:col>
                    <xdr:colOff>828675</xdr:colOff>
                    <xdr:row>8</xdr:row>
                    <xdr:rowOff>28575</xdr:rowOff>
                  </from>
                  <to>
                    <xdr:col>2</xdr:col>
                    <xdr:colOff>200025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Option Button 15">
              <controlPr defaultSize="0" autoFill="0" autoLine="0" autoPict="0">
                <anchor moveWithCells="1">
                  <from>
                    <xdr:col>1</xdr:col>
                    <xdr:colOff>828675</xdr:colOff>
                    <xdr:row>4</xdr:row>
                    <xdr:rowOff>76200</xdr:rowOff>
                  </from>
                  <to>
                    <xdr:col>2</xdr:col>
                    <xdr:colOff>219075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Option Button 16">
              <controlPr defaultSize="0" autoFill="0" autoLine="0" autoPict="0">
                <anchor moveWithCells="1">
                  <from>
                    <xdr:col>0</xdr:col>
                    <xdr:colOff>361950</xdr:colOff>
                    <xdr:row>6</xdr:row>
                    <xdr:rowOff>180975</xdr:rowOff>
                  </from>
                  <to>
                    <xdr:col>1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Group Box 17">
              <controlPr defaultSize="0" autoFill="0" autoPict="0">
                <anchor moveWithCells="1">
                  <from>
                    <xdr:col>0</xdr:col>
                    <xdr:colOff>257175</xdr:colOff>
                    <xdr:row>3</xdr:row>
                    <xdr:rowOff>123825</xdr:rowOff>
                  </from>
                  <to>
                    <xdr:col>1</xdr:col>
                    <xdr:colOff>342900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Group Box 19">
              <controlPr defaultSize="0" autoFill="0" autoPict="0">
                <anchor moveWithCells="1">
                  <from>
                    <xdr:col>1</xdr:col>
                    <xdr:colOff>628650</xdr:colOff>
                    <xdr:row>3</xdr:row>
                    <xdr:rowOff>123825</xdr:rowOff>
                  </from>
                  <to>
                    <xdr:col>2</xdr:col>
                    <xdr:colOff>409575</xdr:colOff>
                    <xdr:row>9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9F4E4412-7D37-4F04-A650-EAE622A83AB1}">
            <xm:f>olap_bld_lj_geschl!$S$48&lt;0</xm:f>
            <x14:dxf>
              <font>
                <b/>
                <i val="0"/>
                <color rgb="FFE20613"/>
              </font>
            </x14:dxf>
          </x14:cfRule>
          <xm:sqref>A16</xm:sqref>
        </x14:conditionalFormatting>
        <x14:conditionalFormatting xmlns:xm="http://schemas.microsoft.com/office/excel/2006/main">
          <x14:cfRule type="expression" priority="5" id="{05946C82-CA36-4C6C-AB85-F60BE9FA7932}">
            <xm:f>olap_bld_lj_geschl!$T$48&lt;0</xm:f>
            <x14:dxf>
              <font>
                <b/>
                <i val="0"/>
                <color rgb="FFE20613"/>
              </font>
            </x14:dxf>
          </x14:cfRule>
          <xm:sqref>A17</xm:sqref>
        </x14:conditionalFormatting>
        <x14:conditionalFormatting xmlns:xm="http://schemas.microsoft.com/office/excel/2006/main">
          <x14:cfRule type="expression" priority="3" id="{F14A9C93-AB63-413B-BE92-3D71A4805A8D}">
            <xm:f>olap_bld_lj_geschl!$S$50&lt;0</xm:f>
            <x14:dxf>
              <font>
                <b/>
                <i val="0"/>
                <color rgb="FFE20613"/>
              </font>
            </x14:dxf>
          </x14:cfRule>
          <xm:sqref>A34</xm:sqref>
        </x14:conditionalFormatting>
        <x14:conditionalFormatting xmlns:xm="http://schemas.microsoft.com/office/excel/2006/main">
          <x14:cfRule type="expression" priority="2" id="{C2CE27BC-ED41-4654-AEDF-1381F66457E7}">
            <xm:f>olap_bld_lj_geschl!$T$50&lt;0</xm:f>
            <x14:dxf>
              <font>
                <b/>
                <i val="0"/>
                <color rgb="FFE20613"/>
              </font>
            </x14:dxf>
          </x14:cfRule>
          <xm:sqref>A35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K62"/>
  <sheetViews>
    <sheetView topLeftCell="JS1" workbookViewId="0">
      <selection sqref="A1:XFD30"/>
    </sheetView>
  </sheetViews>
  <sheetFormatPr baseColWidth="10" defaultColWidth="11.42578125" defaultRowHeight="16.5" x14ac:dyDescent="0.3"/>
  <cols>
    <col min="1" max="1" width="22.28515625" style="5" customWidth="1"/>
    <col min="2" max="2" width="23.85546875" style="5" customWidth="1"/>
    <col min="3" max="3" width="8.7109375" style="5" customWidth="1"/>
    <col min="4" max="4" width="13.42578125" style="5" customWidth="1"/>
    <col min="5" max="5" width="9.42578125" style="5" customWidth="1"/>
    <col min="6" max="6" width="8.7109375" style="5" customWidth="1"/>
    <col min="7" max="7" width="13.42578125" style="5" customWidth="1"/>
    <col min="8" max="8" width="9.42578125" style="5" customWidth="1"/>
    <col min="9" max="9" width="8.7109375" style="5" customWidth="1"/>
    <col min="10" max="10" width="13.42578125" style="5" customWidth="1"/>
    <col min="11" max="11" width="9.42578125" style="5" customWidth="1"/>
    <col min="12" max="12" width="8.7109375" style="5" customWidth="1"/>
    <col min="13" max="13" width="13.42578125" style="5" customWidth="1"/>
    <col min="14" max="14" width="9.42578125" style="5" customWidth="1"/>
    <col min="15" max="15" width="8.7109375" style="5" customWidth="1"/>
    <col min="16" max="16" width="13.42578125" style="5" customWidth="1"/>
    <col min="17" max="17" width="9.42578125" style="5" customWidth="1"/>
    <col min="18" max="18" width="8.7109375" style="5" customWidth="1"/>
    <col min="19" max="19" width="13.42578125" style="5" customWidth="1"/>
    <col min="20" max="20" width="9.42578125" style="5" customWidth="1"/>
    <col min="21" max="21" width="8.7109375" style="5" customWidth="1"/>
    <col min="22" max="22" width="13.42578125" style="5" customWidth="1"/>
    <col min="23" max="23" width="9.42578125" style="5" customWidth="1"/>
    <col min="24" max="24" width="8.7109375" style="5" customWidth="1"/>
    <col min="25" max="25" width="13.42578125" style="5" customWidth="1"/>
    <col min="26" max="26" width="9.42578125" style="5" customWidth="1"/>
    <col min="27" max="27" width="8.7109375" style="5" customWidth="1"/>
    <col min="28" max="28" width="13.42578125" style="5" customWidth="1"/>
    <col min="29" max="29" width="9.42578125" style="5" customWidth="1"/>
    <col min="30" max="30" width="8.7109375" style="5" customWidth="1"/>
    <col min="31" max="31" width="13.42578125" style="5" customWidth="1"/>
    <col min="32" max="32" width="9.42578125" style="5" customWidth="1"/>
    <col min="33" max="33" width="8.7109375" style="5" customWidth="1"/>
    <col min="34" max="34" width="13.42578125" style="5" customWidth="1"/>
    <col min="35" max="35" width="9.42578125" style="5" customWidth="1"/>
    <col min="36" max="36" width="8.7109375" style="5" customWidth="1"/>
    <col min="37" max="37" width="13.42578125" style="5" customWidth="1"/>
    <col min="38" max="38" width="9.42578125" style="5" customWidth="1"/>
    <col min="39" max="39" width="8.7109375" style="5" customWidth="1"/>
    <col min="40" max="40" width="13.42578125" style="5" customWidth="1"/>
    <col min="41" max="41" width="9.42578125" style="5" customWidth="1"/>
    <col min="42" max="42" width="8.7109375" style="5" customWidth="1"/>
    <col min="43" max="43" width="13.140625" style="5" customWidth="1"/>
    <col min="44" max="44" width="9.42578125" style="5" customWidth="1"/>
    <col min="45" max="45" width="8.7109375" style="5" customWidth="1"/>
    <col min="46" max="46" width="13.140625" style="5" customWidth="1"/>
    <col min="47" max="47" width="9.42578125" style="5" customWidth="1"/>
    <col min="48" max="48" width="8.7109375" style="5" customWidth="1"/>
    <col min="49" max="49" width="13.140625" style="5" customWidth="1"/>
    <col min="50" max="50" width="9.42578125" style="5" customWidth="1"/>
    <col min="51" max="51" width="8.7109375" style="5" customWidth="1"/>
    <col min="52" max="52" width="13.140625" style="5" customWidth="1"/>
    <col min="53" max="53" width="9.42578125" style="5" customWidth="1"/>
    <col min="54" max="54" width="8.7109375" style="5" customWidth="1"/>
    <col min="55" max="55" width="13.140625" style="5" customWidth="1"/>
    <col min="56" max="56" width="9.42578125" style="5" customWidth="1"/>
    <col min="57" max="57" width="8.7109375" style="5" customWidth="1"/>
    <col min="58" max="58" width="13.140625" style="5" customWidth="1"/>
    <col min="59" max="59" width="9.42578125" style="5" customWidth="1"/>
    <col min="60" max="60" width="8.7109375" style="5" customWidth="1"/>
    <col min="61" max="61" width="13.140625" style="5" customWidth="1"/>
    <col min="62" max="62" width="9.42578125" style="5" customWidth="1"/>
    <col min="63" max="63" width="8.7109375" style="5" customWidth="1"/>
    <col min="64" max="64" width="13.140625" style="5" customWidth="1"/>
    <col min="65" max="65" width="9.42578125" style="5" customWidth="1"/>
    <col min="66" max="66" width="8.7109375" style="5" customWidth="1"/>
    <col min="67" max="67" width="13.140625" style="5" customWidth="1"/>
    <col min="68" max="68" width="9.42578125" style="5" customWidth="1"/>
    <col min="69" max="69" width="8.7109375" style="5" customWidth="1"/>
    <col min="70" max="70" width="13.140625" style="5" customWidth="1"/>
    <col min="71" max="71" width="9.42578125" style="5" customWidth="1"/>
    <col min="72" max="72" width="8.7109375" style="5" customWidth="1"/>
    <col min="73" max="73" width="13.140625" style="5" customWidth="1"/>
    <col min="74" max="74" width="9.42578125" style="5" customWidth="1"/>
    <col min="75" max="75" width="8.7109375" style="5" customWidth="1"/>
    <col min="76" max="76" width="13.140625" style="5" customWidth="1"/>
    <col min="77" max="77" width="9.42578125" style="5" customWidth="1"/>
    <col min="78" max="78" width="8.7109375" style="5" customWidth="1"/>
    <col min="79" max="79" width="13.140625" style="5" customWidth="1"/>
    <col min="80" max="80" width="9.42578125" style="5" customWidth="1"/>
    <col min="81" max="81" width="8.7109375" style="5" customWidth="1"/>
    <col min="82" max="82" width="13.140625" style="5" customWidth="1"/>
    <col min="83" max="83" width="9.42578125" style="5" customWidth="1"/>
    <col min="84" max="84" width="8.7109375" style="5" customWidth="1"/>
    <col min="85" max="85" width="13.140625" style="5" customWidth="1"/>
    <col min="86" max="86" width="9.42578125" style="5" customWidth="1"/>
    <col min="87" max="87" width="8.7109375" style="5" customWidth="1"/>
    <col min="88" max="88" width="13.140625" style="5" customWidth="1"/>
    <col min="89" max="89" width="9.42578125" style="5" customWidth="1"/>
    <col min="90" max="90" width="8.7109375" style="5" customWidth="1"/>
    <col min="91" max="91" width="13.140625" style="5" customWidth="1"/>
    <col min="92" max="92" width="9.42578125" style="5" customWidth="1"/>
    <col min="93" max="93" width="8.7109375" style="5" customWidth="1"/>
    <col min="94" max="94" width="13.140625" style="5" customWidth="1"/>
    <col min="95" max="95" width="9.42578125" style="5" customWidth="1"/>
    <col min="96" max="96" width="8.7109375" style="5" customWidth="1"/>
    <col min="97" max="97" width="13.140625" style="5" customWidth="1"/>
    <col min="98" max="98" width="9.42578125" style="5" customWidth="1"/>
    <col min="99" max="99" width="8.7109375" style="5" customWidth="1"/>
    <col min="100" max="100" width="13.140625" style="5" customWidth="1"/>
    <col min="101" max="101" width="9.42578125" style="5" customWidth="1"/>
    <col min="102" max="102" width="8.7109375" style="5" customWidth="1"/>
    <col min="103" max="103" width="13.140625" style="5" customWidth="1"/>
    <col min="104" max="104" width="9.42578125" style="5" customWidth="1"/>
    <col min="105" max="105" width="8.7109375" style="5" customWidth="1"/>
    <col min="106" max="106" width="13.140625" style="5" customWidth="1"/>
    <col min="107" max="107" width="9.42578125" style="5" customWidth="1"/>
    <col min="108" max="108" width="8.7109375" style="5" customWidth="1"/>
    <col min="109" max="109" width="13.140625" style="5" customWidth="1"/>
    <col min="110" max="110" width="9.42578125" style="5" customWidth="1"/>
    <col min="111" max="111" width="8.7109375" style="5" customWidth="1"/>
    <col min="112" max="112" width="13.140625" style="5" customWidth="1"/>
    <col min="113" max="113" width="9.42578125" style="5" customWidth="1"/>
    <col min="114" max="114" width="8.7109375" style="5" customWidth="1"/>
    <col min="115" max="115" width="13.140625" style="5" customWidth="1"/>
    <col min="116" max="116" width="9.42578125" style="5" customWidth="1"/>
    <col min="117" max="117" width="8.7109375" style="5" customWidth="1"/>
    <col min="118" max="118" width="13.140625" style="5" customWidth="1"/>
    <col min="119" max="119" width="9.42578125" style="5" customWidth="1"/>
    <col min="120" max="120" width="8.7109375" style="5" customWidth="1"/>
    <col min="121" max="121" width="13.140625" style="5" customWidth="1"/>
    <col min="122" max="122" width="9.42578125" style="5" customWidth="1"/>
    <col min="123" max="123" width="8.7109375" style="5" customWidth="1"/>
    <col min="124" max="124" width="13.140625" style="5" customWidth="1"/>
    <col min="125" max="125" width="9.42578125" style="5" customWidth="1"/>
    <col min="126" max="126" width="8.7109375" style="5" customWidth="1"/>
    <col min="127" max="127" width="13.140625" style="5" customWidth="1"/>
    <col min="128" max="128" width="9.42578125" style="5" customWidth="1"/>
    <col min="129" max="129" width="8.7109375" style="5" customWidth="1"/>
    <col min="130" max="130" width="13.140625" style="5" customWidth="1"/>
    <col min="131" max="131" width="9.42578125" style="5" customWidth="1"/>
    <col min="132" max="132" width="8.7109375" style="5" customWidth="1"/>
    <col min="133" max="133" width="13.140625" style="5" customWidth="1"/>
    <col min="134" max="134" width="9.42578125" style="5" customWidth="1"/>
    <col min="135" max="135" width="8.7109375" style="5" customWidth="1"/>
    <col min="136" max="136" width="13.140625" style="5" customWidth="1"/>
    <col min="137" max="137" width="9.42578125" style="5" customWidth="1"/>
    <col min="138" max="138" width="8.7109375" style="5" customWidth="1"/>
    <col min="139" max="139" width="13.140625" style="5" customWidth="1"/>
    <col min="140" max="140" width="9.42578125" style="5" customWidth="1"/>
    <col min="141" max="141" width="8.7109375" style="5" customWidth="1"/>
    <col min="142" max="142" width="13.140625" style="5" customWidth="1"/>
    <col min="143" max="143" width="9.42578125" style="5" customWidth="1"/>
    <col min="144" max="144" width="8.7109375" style="5" customWidth="1"/>
    <col min="145" max="145" width="13.140625" style="5" customWidth="1"/>
    <col min="146" max="146" width="9.42578125" style="5" customWidth="1"/>
    <col min="147" max="147" width="8.7109375" style="5" customWidth="1"/>
    <col min="148" max="148" width="13.140625" style="5" customWidth="1"/>
    <col min="149" max="149" width="9.42578125" style="5" customWidth="1"/>
    <col min="150" max="150" width="8.7109375" style="5" customWidth="1"/>
    <col min="151" max="151" width="13.140625" style="5" customWidth="1"/>
    <col min="152" max="152" width="9.42578125" style="5" customWidth="1"/>
    <col min="153" max="153" width="8.7109375" style="5" customWidth="1"/>
    <col min="154" max="154" width="13.140625" style="5" customWidth="1"/>
    <col min="155" max="155" width="9.42578125" style="5" customWidth="1"/>
    <col min="156" max="156" width="8.7109375" style="5" customWidth="1"/>
    <col min="157" max="157" width="13.140625" style="5" customWidth="1"/>
    <col min="158" max="16384" width="11.42578125" style="5"/>
  </cols>
  <sheetData>
    <row r="1" spans="1:297" x14ac:dyDescent="0.3">
      <c r="B1" s="39" t="s">
        <v>110</v>
      </c>
      <c r="C1" s="5" t="s">
        <v>111</v>
      </c>
      <c r="D1" s="5" t="s">
        <v>112</v>
      </c>
      <c r="E1" s="5" t="s">
        <v>113</v>
      </c>
      <c r="F1" s="5" t="s">
        <v>114</v>
      </c>
      <c r="G1" s="5" t="s">
        <v>115</v>
      </c>
      <c r="H1" s="5" t="s">
        <v>116</v>
      </c>
      <c r="I1" s="5" t="s">
        <v>117</v>
      </c>
      <c r="J1" s="5" t="s">
        <v>118</v>
      </c>
      <c r="K1" s="5" t="s">
        <v>119</v>
      </c>
      <c r="L1" s="5" t="s">
        <v>120</v>
      </c>
      <c r="M1" s="5" t="s">
        <v>121</v>
      </c>
      <c r="N1" s="5" t="s">
        <v>122</v>
      </c>
      <c r="O1" s="5" t="s">
        <v>123</v>
      </c>
      <c r="P1" s="5" t="s">
        <v>124</v>
      </c>
      <c r="Q1" s="5" t="s">
        <v>125</v>
      </c>
      <c r="R1" s="5" t="s">
        <v>126</v>
      </c>
      <c r="S1" s="5" t="s">
        <v>127</v>
      </c>
      <c r="T1" s="5" t="s">
        <v>128</v>
      </c>
      <c r="U1" s="5" t="s">
        <v>129</v>
      </c>
      <c r="V1" s="5" t="s">
        <v>130</v>
      </c>
      <c r="W1" s="5" t="s">
        <v>131</v>
      </c>
      <c r="X1" s="5" t="s">
        <v>132</v>
      </c>
      <c r="Y1" s="5" t="s">
        <v>133</v>
      </c>
      <c r="Z1" s="5" t="s">
        <v>134</v>
      </c>
      <c r="AA1" s="5" t="s">
        <v>135</v>
      </c>
      <c r="AB1" s="5" t="s">
        <v>136</v>
      </c>
      <c r="AC1" s="5" t="s">
        <v>137</v>
      </c>
      <c r="AD1" s="5" t="s">
        <v>138</v>
      </c>
      <c r="AE1" s="5" t="s">
        <v>139</v>
      </c>
      <c r="AF1" s="5" t="s">
        <v>140</v>
      </c>
      <c r="AG1" s="5" t="s">
        <v>141</v>
      </c>
      <c r="AH1" s="5" t="s">
        <v>142</v>
      </c>
      <c r="AI1" s="5" t="s">
        <v>143</v>
      </c>
      <c r="AJ1" s="5" t="s">
        <v>144</v>
      </c>
      <c r="AK1" s="5" t="s">
        <v>145</v>
      </c>
      <c r="AL1" s="5" t="s">
        <v>146</v>
      </c>
      <c r="AM1" s="5" t="s">
        <v>147</v>
      </c>
      <c r="AN1" s="5" t="s">
        <v>148</v>
      </c>
      <c r="AO1" s="5" t="s">
        <v>149</v>
      </c>
      <c r="AP1" s="5" t="s">
        <v>150</v>
      </c>
      <c r="AQ1" s="5" t="s">
        <v>151</v>
      </c>
      <c r="AR1" s="5" t="s">
        <v>152</v>
      </c>
      <c r="AS1" s="5" t="s">
        <v>153</v>
      </c>
      <c r="AT1" s="5" t="s">
        <v>154</v>
      </c>
      <c r="AU1" s="5" t="s">
        <v>155</v>
      </c>
      <c r="AV1" s="5" t="s">
        <v>156</v>
      </c>
      <c r="AW1" s="5" t="s">
        <v>157</v>
      </c>
      <c r="AX1" s="5" t="s">
        <v>158</v>
      </c>
      <c r="AY1" s="5" t="s">
        <v>159</v>
      </c>
      <c r="AZ1" s="5" t="s">
        <v>160</v>
      </c>
      <c r="BA1" s="5" t="s">
        <v>161</v>
      </c>
      <c r="BB1" s="5" t="s">
        <v>162</v>
      </c>
      <c r="BC1" s="5" t="s">
        <v>163</v>
      </c>
      <c r="BD1" s="5" t="s">
        <v>164</v>
      </c>
      <c r="BE1" s="5" t="s">
        <v>165</v>
      </c>
      <c r="BF1" s="5" t="s">
        <v>166</v>
      </c>
      <c r="BG1" s="5" t="s">
        <v>167</v>
      </c>
      <c r="BH1" s="5" t="s">
        <v>168</v>
      </c>
      <c r="BI1" s="5" t="s">
        <v>169</v>
      </c>
      <c r="BJ1" s="5" t="s">
        <v>170</v>
      </c>
      <c r="BK1" s="5" t="s">
        <v>171</v>
      </c>
      <c r="BL1" s="5" t="s">
        <v>172</v>
      </c>
      <c r="BM1" s="5" t="s">
        <v>173</v>
      </c>
      <c r="BN1" s="5" t="s">
        <v>174</v>
      </c>
      <c r="BO1" s="5" t="s">
        <v>175</v>
      </c>
      <c r="BP1" s="5" t="s">
        <v>176</v>
      </c>
      <c r="BQ1" s="5" t="s">
        <v>177</v>
      </c>
      <c r="BR1" s="5" t="s">
        <v>178</v>
      </c>
      <c r="BS1" s="5" t="s">
        <v>179</v>
      </c>
      <c r="BT1" s="5" t="s">
        <v>180</v>
      </c>
      <c r="BU1" s="5" t="s">
        <v>181</v>
      </c>
      <c r="BV1" s="5" t="s">
        <v>182</v>
      </c>
      <c r="BW1" s="5" t="s">
        <v>183</v>
      </c>
      <c r="BX1" s="5" t="s">
        <v>184</v>
      </c>
      <c r="BY1" s="5" t="s">
        <v>185</v>
      </c>
      <c r="BZ1" s="5" t="s">
        <v>186</v>
      </c>
      <c r="CA1" s="5" t="s">
        <v>187</v>
      </c>
      <c r="CB1" s="5" t="s">
        <v>188</v>
      </c>
      <c r="CC1" s="5" t="s">
        <v>189</v>
      </c>
      <c r="CD1" s="5" t="s">
        <v>190</v>
      </c>
      <c r="CE1" s="5" t="s">
        <v>191</v>
      </c>
      <c r="CF1" s="5" t="s">
        <v>192</v>
      </c>
      <c r="CG1" s="5" t="s">
        <v>193</v>
      </c>
      <c r="CH1" s="5" t="s">
        <v>194</v>
      </c>
      <c r="CI1" s="5" t="s">
        <v>195</v>
      </c>
      <c r="CJ1" s="5" t="s">
        <v>196</v>
      </c>
      <c r="CK1" s="5" t="s">
        <v>197</v>
      </c>
      <c r="CL1" s="5" t="s">
        <v>198</v>
      </c>
      <c r="CM1" s="5" t="s">
        <v>199</v>
      </c>
      <c r="CN1" s="5" t="s">
        <v>200</v>
      </c>
      <c r="CO1" s="5" t="s">
        <v>201</v>
      </c>
      <c r="CP1" s="5" t="s">
        <v>202</v>
      </c>
      <c r="CQ1" s="5" t="s">
        <v>203</v>
      </c>
      <c r="CR1" s="5" t="s">
        <v>204</v>
      </c>
      <c r="CS1" s="5" t="s">
        <v>205</v>
      </c>
      <c r="CT1" s="5" t="s">
        <v>206</v>
      </c>
      <c r="CU1" s="5" t="s">
        <v>207</v>
      </c>
      <c r="CV1" s="5" t="s">
        <v>208</v>
      </c>
      <c r="CW1" s="5" t="s">
        <v>209</v>
      </c>
      <c r="CX1" s="5" t="s">
        <v>210</v>
      </c>
      <c r="CY1" s="5" t="s">
        <v>211</v>
      </c>
      <c r="CZ1" s="5" t="s">
        <v>212</v>
      </c>
      <c r="DA1" s="5" t="s">
        <v>213</v>
      </c>
      <c r="DB1" s="5" t="s">
        <v>214</v>
      </c>
      <c r="DC1" s="5" t="s">
        <v>215</v>
      </c>
      <c r="DD1" s="5" t="s">
        <v>216</v>
      </c>
      <c r="DE1" s="5" t="s">
        <v>217</v>
      </c>
      <c r="DF1" s="5" t="s">
        <v>218</v>
      </c>
      <c r="DG1" s="5" t="s">
        <v>219</v>
      </c>
      <c r="DH1" s="5" t="s">
        <v>220</v>
      </c>
      <c r="DI1" s="5" t="s">
        <v>221</v>
      </c>
      <c r="DJ1" s="5" t="s">
        <v>222</v>
      </c>
      <c r="DK1" s="5" t="s">
        <v>223</v>
      </c>
      <c r="DL1" s="5" t="s">
        <v>224</v>
      </c>
      <c r="DM1" s="5" t="s">
        <v>225</v>
      </c>
      <c r="DN1" s="5" t="s">
        <v>226</v>
      </c>
      <c r="DO1" s="5" t="s">
        <v>227</v>
      </c>
      <c r="DP1" s="5" t="s">
        <v>228</v>
      </c>
      <c r="DQ1" s="5" t="s">
        <v>229</v>
      </c>
      <c r="DR1" s="5" t="s">
        <v>230</v>
      </c>
      <c r="DS1" s="5" t="s">
        <v>231</v>
      </c>
      <c r="DT1" s="5" t="s">
        <v>232</v>
      </c>
      <c r="DU1" s="5" t="s">
        <v>233</v>
      </c>
      <c r="DV1" s="5" t="s">
        <v>234</v>
      </c>
      <c r="DW1" s="5" t="s">
        <v>235</v>
      </c>
      <c r="DX1" s="5" t="s">
        <v>236</v>
      </c>
      <c r="DY1" s="5" t="s">
        <v>237</v>
      </c>
      <c r="DZ1" s="5" t="s">
        <v>238</v>
      </c>
      <c r="EA1" s="5" t="s">
        <v>239</v>
      </c>
      <c r="EB1" s="5" t="s">
        <v>240</v>
      </c>
      <c r="EC1" s="5" t="s">
        <v>241</v>
      </c>
      <c r="ED1" s="5" t="s">
        <v>242</v>
      </c>
      <c r="EE1" s="5" t="s">
        <v>243</v>
      </c>
      <c r="EF1" s="5" t="s">
        <v>244</v>
      </c>
      <c r="EG1" s="5" t="s">
        <v>245</v>
      </c>
      <c r="EH1" s="5" t="s">
        <v>246</v>
      </c>
      <c r="EI1" s="5" t="s">
        <v>247</v>
      </c>
      <c r="EJ1" s="5" t="s">
        <v>248</v>
      </c>
      <c r="EK1" s="5" t="s">
        <v>249</v>
      </c>
      <c r="EL1" s="5" t="s">
        <v>250</v>
      </c>
      <c r="EM1" s="5" t="s">
        <v>251</v>
      </c>
      <c r="EN1" s="5" t="s">
        <v>252</v>
      </c>
      <c r="EO1" s="5" t="s">
        <v>253</v>
      </c>
      <c r="EP1" s="5" t="s">
        <v>254</v>
      </c>
      <c r="EQ1" s="5" t="s">
        <v>255</v>
      </c>
      <c r="ER1" s="5" t="s">
        <v>256</v>
      </c>
      <c r="ES1" s="5" t="s">
        <v>257</v>
      </c>
      <c r="ET1" s="5" t="s">
        <v>258</v>
      </c>
      <c r="EU1" s="5" t="s">
        <v>259</v>
      </c>
      <c r="EV1" s="5" t="s">
        <v>260</v>
      </c>
      <c r="EW1" s="5" t="s">
        <v>261</v>
      </c>
      <c r="EX1" s="5" t="s">
        <v>262</v>
      </c>
      <c r="EY1" s="5" t="s">
        <v>263</v>
      </c>
      <c r="EZ1" s="5" t="s">
        <v>264</v>
      </c>
      <c r="FA1" s="5" t="s">
        <v>265</v>
      </c>
      <c r="FB1" s="5" t="s">
        <v>266</v>
      </c>
      <c r="FC1" s="5" t="s">
        <v>267</v>
      </c>
      <c r="FD1" s="5" t="s">
        <v>268</v>
      </c>
      <c r="FE1" s="5" t="s">
        <v>269</v>
      </c>
      <c r="FF1" s="5" t="s">
        <v>270</v>
      </c>
      <c r="FG1" s="5" t="s">
        <v>271</v>
      </c>
      <c r="FH1" s="5" t="s">
        <v>272</v>
      </c>
      <c r="FI1" s="5" t="s">
        <v>273</v>
      </c>
      <c r="FJ1" s="5" t="s">
        <v>274</v>
      </c>
      <c r="FK1" s="5" t="s">
        <v>275</v>
      </c>
      <c r="FL1" s="5" t="s">
        <v>276</v>
      </c>
      <c r="FM1" s="5" t="s">
        <v>277</v>
      </c>
      <c r="FN1" s="5" t="s">
        <v>92</v>
      </c>
      <c r="FO1" s="5" t="s">
        <v>93</v>
      </c>
      <c r="FP1" s="5" t="s">
        <v>94</v>
      </c>
      <c r="FQ1" s="5" t="s">
        <v>95</v>
      </c>
      <c r="FR1" s="5" t="s">
        <v>96</v>
      </c>
      <c r="FS1" s="5" t="s">
        <v>97</v>
      </c>
      <c r="FT1" s="5" t="s">
        <v>98</v>
      </c>
      <c r="FU1" s="5" t="s">
        <v>99</v>
      </c>
      <c r="FV1" s="5" t="s">
        <v>100</v>
      </c>
      <c r="FW1" s="5" t="s">
        <v>101</v>
      </c>
      <c r="FX1" s="5" t="s">
        <v>102</v>
      </c>
      <c r="FY1" s="5" t="s">
        <v>103</v>
      </c>
      <c r="FZ1" s="5" t="s">
        <v>278</v>
      </c>
      <c r="GA1" s="5" t="s">
        <v>279</v>
      </c>
      <c r="GB1" s="5" t="s">
        <v>280</v>
      </c>
      <c r="GC1" s="5" t="s">
        <v>281</v>
      </c>
      <c r="GD1" s="5" t="s">
        <v>282</v>
      </c>
      <c r="GE1" s="5" t="s">
        <v>283</v>
      </c>
      <c r="GF1" s="5" t="s">
        <v>284</v>
      </c>
      <c r="GG1" s="5" t="s">
        <v>285</v>
      </c>
      <c r="GH1" s="5" t="s">
        <v>286</v>
      </c>
      <c r="GI1" s="5" t="s">
        <v>287</v>
      </c>
      <c r="GJ1" s="5" t="s">
        <v>288</v>
      </c>
      <c r="GK1" s="5" t="s">
        <v>289</v>
      </c>
      <c r="GL1" s="5" t="s">
        <v>340</v>
      </c>
      <c r="GM1" s="5" t="s">
        <v>341</v>
      </c>
      <c r="GN1" s="5" t="s">
        <v>342</v>
      </c>
      <c r="GO1" s="5" t="s">
        <v>343</v>
      </c>
      <c r="GP1" s="5" t="s">
        <v>344</v>
      </c>
      <c r="GQ1" s="5" t="s">
        <v>345</v>
      </c>
      <c r="GR1" s="5" t="s">
        <v>346</v>
      </c>
      <c r="GS1" s="5" t="s">
        <v>347</v>
      </c>
      <c r="GT1" s="5" t="s">
        <v>348</v>
      </c>
      <c r="GU1" s="5" t="s">
        <v>349</v>
      </c>
      <c r="GV1" s="5" t="s">
        <v>350</v>
      </c>
      <c r="GW1" s="5" t="s">
        <v>351</v>
      </c>
      <c r="GX1" s="5" t="s">
        <v>356</v>
      </c>
      <c r="GY1" s="5" t="s">
        <v>357</v>
      </c>
      <c r="GZ1" s="5" t="s">
        <v>358</v>
      </c>
      <c r="HA1" s="5" t="s">
        <v>359</v>
      </c>
      <c r="HB1" s="5" t="s">
        <v>360</v>
      </c>
      <c r="HC1" s="5" t="s">
        <v>361</v>
      </c>
      <c r="HD1" s="5" t="s">
        <v>362</v>
      </c>
      <c r="HE1" s="5" t="s">
        <v>363</v>
      </c>
      <c r="HF1" s="5" t="s">
        <v>364</v>
      </c>
      <c r="HG1" s="5" t="s">
        <v>365</v>
      </c>
      <c r="HH1" s="5" t="s">
        <v>366</v>
      </c>
      <c r="HI1" s="5" t="s">
        <v>367</v>
      </c>
      <c r="HJ1" s="5" t="s">
        <v>368</v>
      </c>
      <c r="HK1" s="5" t="s">
        <v>369</v>
      </c>
      <c r="HL1" s="5" t="s">
        <v>370</v>
      </c>
      <c r="HM1" s="5" t="s">
        <v>371</v>
      </c>
      <c r="HN1" s="5" t="s">
        <v>372</v>
      </c>
      <c r="HO1" s="5" t="s">
        <v>373</v>
      </c>
      <c r="HP1" s="5" t="s">
        <v>374</v>
      </c>
      <c r="HQ1" s="5" t="s">
        <v>375</v>
      </c>
      <c r="HR1" s="5" t="s">
        <v>376</v>
      </c>
      <c r="HS1" s="5" t="s">
        <v>377</v>
      </c>
      <c r="HT1" s="5" t="s">
        <v>378</v>
      </c>
      <c r="HU1" s="5" t="s">
        <v>379</v>
      </c>
      <c r="HV1" s="5" t="s">
        <v>387</v>
      </c>
      <c r="HW1" s="5" t="s">
        <v>388</v>
      </c>
      <c r="HX1" s="5" t="s">
        <v>389</v>
      </c>
      <c r="HY1" s="5" t="s">
        <v>390</v>
      </c>
      <c r="HZ1" s="5" t="s">
        <v>391</v>
      </c>
      <c r="IA1" s="5" t="s">
        <v>392</v>
      </c>
      <c r="IB1" s="5" t="s">
        <v>393</v>
      </c>
      <c r="IC1" s="5" t="s">
        <v>394</v>
      </c>
      <c r="ID1" s="5" t="s">
        <v>395</v>
      </c>
      <c r="IE1" s="5" t="s">
        <v>396</v>
      </c>
      <c r="IF1" s="5" t="s">
        <v>397</v>
      </c>
      <c r="IG1" s="39" t="s">
        <v>398</v>
      </c>
      <c r="IH1" s="5" t="s">
        <v>405</v>
      </c>
      <c r="II1" s="5" t="s">
        <v>406</v>
      </c>
      <c r="IJ1" s="5" t="s">
        <v>407</v>
      </c>
      <c r="IK1" s="5" t="s">
        <v>408</v>
      </c>
      <c r="IL1" s="5" t="s">
        <v>409</v>
      </c>
      <c r="IM1" s="5" t="s">
        <v>410</v>
      </c>
      <c r="IN1" s="5" t="s">
        <v>411</v>
      </c>
      <c r="IO1" s="5" t="s">
        <v>412</v>
      </c>
      <c r="IP1" s="5" t="s">
        <v>413</v>
      </c>
      <c r="IQ1" s="5" t="s">
        <v>414</v>
      </c>
      <c r="IR1" s="5" t="s">
        <v>415</v>
      </c>
      <c r="IS1" s="39" t="s">
        <v>416</v>
      </c>
      <c r="IT1" s="5" t="s">
        <v>420</v>
      </c>
      <c r="IU1" s="5" t="s">
        <v>421</v>
      </c>
      <c r="IV1" s="5" t="s">
        <v>422</v>
      </c>
      <c r="IW1" s="5" t="s">
        <v>423</v>
      </c>
      <c r="IX1" s="5" t="s">
        <v>424</v>
      </c>
      <c r="IY1" s="5" t="s">
        <v>425</v>
      </c>
      <c r="IZ1" s="5" t="s">
        <v>426</v>
      </c>
      <c r="JA1" s="5" t="s">
        <v>427</v>
      </c>
      <c r="JB1" s="5" t="s">
        <v>428</v>
      </c>
      <c r="JC1" s="5" t="s">
        <v>429</v>
      </c>
      <c r="JD1" s="5" t="s">
        <v>430</v>
      </c>
      <c r="JE1" s="5" t="s">
        <v>431</v>
      </c>
      <c r="JF1" s="5" t="s">
        <v>432</v>
      </c>
      <c r="JG1" s="5" t="s">
        <v>433</v>
      </c>
      <c r="JH1" s="5" t="s">
        <v>444</v>
      </c>
      <c r="JI1" s="5" t="s">
        <v>445</v>
      </c>
      <c r="JJ1" s="5" t="s">
        <v>446</v>
      </c>
      <c r="JK1" s="5" t="s">
        <v>447</v>
      </c>
      <c r="JL1" s="5" t="s">
        <v>448</v>
      </c>
      <c r="JM1" s="5" t="s">
        <v>449</v>
      </c>
      <c r="JN1" s="5" t="s">
        <v>450</v>
      </c>
      <c r="JO1" s="5" t="s">
        <v>451</v>
      </c>
      <c r="JP1" s="5" t="s">
        <v>452</v>
      </c>
      <c r="JQ1" s="5" t="s">
        <v>453</v>
      </c>
      <c r="JR1" s="5" t="s">
        <v>454</v>
      </c>
      <c r="JS1" s="5" t="s">
        <v>455</v>
      </c>
      <c r="JT1" s="5" t="s">
        <v>456</v>
      </c>
      <c r="JU1" s="5" t="s">
        <v>457</v>
      </c>
      <c r="JV1" s="5" t="s">
        <v>458</v>
      </c>
      <c r="JW1" s="5" t="s">
        <v>464</v>
      </c>
      <c r="JX1" s="5" t="s">
        <v>465</v>
      </c>
      <c r="JY1" s="5" t="s">
        <v>466</v>
      </c>
      <c r="JZ1" s="5" t="s">
        <v>467</v>
      </c>
      <c r="KA1" s="5" t="s">
        <v>468</v>
      </c>
      <c r="KB1" s="5" t="s">
        <v>469</v>
      </c>
      <c r="KC1" s="5" t="s">
        <v>470</v>
      </c>
      <c r="KD1" s="5" t="s">
        <v>471</v>
      </c>
      <c r="KE1" s="5" t="s">
        <v>472</v>
      </c>
      <c r="KF1" s="5" t="s">
        <v>473</v>
      </c>
      <c r="KG1" s="5" t="s">
        <v>474</v>
      </c>
      <c r="KH1" s="5" t="s">
        <v>475</v>
      </c>
      <c r="KI1" s="5" t="s">
        <v>476</v>
      </c>
      <c r="KJ1" s="5" t="s">
        <v>477</v>
      </c>
      <c r="KK1" s="5" t="s">
        <v>478</v>
      </c>
    </row>
    <row r="2" spans="1:297" x14ac:dyDescent="0.3">
      <c r="A2" s="38" t="s">
        <v>32</v>
      </c>
      <c r="B2" s="38" t="s">
        <v>33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</row>
    <row r="3" spans="1:297" x14ac:dyDescent="0.3">
      <c r="A3"/>
      <c r="B3" s="6" t="s">
        <v>4</v>
      </c>
      <c r="C3" s="6" t="s">
        <v>4</v>
      </c>
      <c r="D3" s="6" t="s">
        <v>4</v>
      </c>
      <c r="E3" s="6" t="s">
        <v>4</v>
      </c>
      <c r="F3" s="6" t="s">
        <v>4</v>
      </c>
      <c r="G3" s="6" t="s">
        <v>4</v>
      </c>
      <c r="H3" s="6" t="s">
        <v>4</v>
      </c>
      <c r="I3" s="6" t="s">
        <v>4</v>
      </c>
      <c r="J3" s="6" t="s">
        <v>4</v>
      </c>
      <c r="K3" s="6" t="s">
        <v>4</v>
      </c>
      <c r="L3" s="6" t="s">
        <v>4</v>
      </c>
      <c r="M3" s="6" t="s">
        <v>4</v>
      </c>
      <c r="N3" s="6" t="s">
        <v>6</v>
      </c>
      <c r="O3" s="6" t="s">
        <v>6</v>
      </c>
      <c r="P3" s="6" t="s">
        <v>6</v>
      </c>
      <c r="Q3" s="6" t="s">
        <v>6</v>
      </c>
      <c r="R3" s="6" t="s">
        <v>6</v>
      </c>
      <c r="S3" s="6" t="s">
        <v>6</v>
      </c>
      <c r="T3" s="6" t="s">
        <v>6</v>
      </c>
      <c r="U3" s="6" t="s">
        <v>6</v>
      </c>
      <c r="V3" s="6" t="s">
        <v>6</v>
      </c>
      <c r="W3" s="6" t="s">
        <v>6</v>
      </c>
      <c r="X3" s="6" t="s">
        <v>6</v>
      </c>
      <c r="Y3" s="6" t="s">
        <v>6</v>
      </c>
      <c r="Z3" s="6" t="s">
        <v>8</v>
      </c>
      <c r="AA3" s="6" t="s">
        <v>8</v>
      </c>
      <c r="AB3" s="6" t="s">
        <v>8</v>
      </c>
      <c r="AC3" s="6" t="s">
        <v>8</v>
      </c>
      <c r="AD3" s="6" t="s">
        <v>8</v>
      </c>
      <c r="AE3" s="6" t="s">
        <v>8</v>
      </c>
      <c r="AF3" s="6" t="s">
        <v>8</v>
      </c>
      <c r="AG3" s="6" t="s">
        <v>8</v>
      </c>
      <c r="AH3" s="6" t="s">
        <v>8</v>
      </c>
      <c r="AI3" s="6" t="s">
        <v>8</v>
      </c>
      <c r="AJ3" s="6" t="s">
        <v>8</v>
      </c>
      <c r="AK3" s="6" t="s">
        <v>8</v>
      </c>
      <c r="AL3" s="6" t="s">
        <v>10</v>
      </c>
      <c r="AM3" s="6" t="s">
        <v>10</v>
      </c>
      <c r="AN3" s="6" t="s">
        <v>10</v>
      </c>
      <c r="AO3" s="6" t="s">
        <v>10</v>
      </c>
      <c r="AP3" s="6" t="s">
        <v>10</v>
      </c>
      <c r="AQ3" s="6" t="s">
        <v>10</v>
      </c>
      <c r="AR3" s="6" t="s">
        <v>10</v>
      </c>
      <c r="AS3" s="6" t="s">
        <v>10</v>
      </c>
      <c r="AT3" s="6" t="s">
        <v>10</v>
      </c>
      <c r="AU3" s="6" t="s">
        <v>10</v>
      </c>
      <c r="AV3" s="6" t="s">
        <v>10</v>
      </c>
      <c r="AW3" s="6" t="s">
        <v>10</v>
      </c>
      <c r="AX3" s="6" t="s">
        <v>12</v>
      </c>
      <c r="AY3" s="6" t="s">
        <v>12</v>
      </c>
      <c r="AZ3" s="6" t="s">
        <v>12</v>
      </c>
      <c r="BA3" s="6" t="s">
        <v>12</v>
      </c>
      <c r="BB3" s="6" t="s">
        <v>12</v>
      </c>
      <c r="BC3" s="6" t="s">
        <v>12</v>
      </c>
      <c r="BD3" s="6" t="s">
        <v>12</v>
      </c>
      <c r="BE3" s="6" t="s">
        <v>12</v>
      </c>
      <c r="BF3" s="6" t="s">
        <v>12</v>
      </c>
      <c r="BG3" s="6" t="s">
        <v>12</v>
      </c>
      <c r="BH3" s="6" t="s">
        <v>12</v>
      </c>
      <c r="BI3" s="6" t="s">
        <v>12</v>
      </c>
      <c r="BJ3" s="6" t="s">
        <v>14</v>
      </c>
      <c r="BK3" s="6" t="s">
        <v>14</v>
      </c>
      <c r="BL3" s="6" t="s">
        <v>14</v>
      </c>
      <c r="BM3" s="6" t="s">
        <v>14</v>
      </c>
      <c r="BN3" s="6" t="s">
        <v>14</v>
      </c>
      <c r="BO3" s="6" t="s">
        <v>14</v>
      </c>
      <c r="BP3" s="6" t="s">
        <v>14</v>
      </c>
      <c r="BQ3" s="6" t="s">
        <v>14</v>
      </c>
      <c r="BR3" s="6" t="s">
        <v>14</v>
      </c>
      <c r="BS3" s="6" t="s">
        <v>14</v>
      </c>
      <c r="BT3" s="6" t="s">
        <v>14</v>
      </c>
      <c r="BU3" s="6" t="s">
        <v>14</v>
      </c>
      <c r="BV3" s="6" t="s">
        <v>16</v>
      </c>
      <c r="BW3" s="6" t="s">
        <v>16</v>
      </c>
      <c r="BX3" s="6" t="s">
        <v>16</v>
      </c>
      <c r="BY3" s="6" t="s">
        <v>16</v>
      </c>
      <c r="BZ3" s="6" t="s">
        <v>16</v>
      </c>
      <c r="CA3" s="6" t="s">
        <v>16</v>
      </c>
      <c r="CB3" s="6" t="s">
        <v>16</v>
      </c>
      <c r="CC3" s="6" t="s">
        <v>16</v>
      </c>
      <c r="CD3" s="6" t="s">
        <v>16</v>
      </c>
      <c r="CE3" s="6" t="s">
        <v>16</v>
      </c>
      <c r="CF3" s="6" t="s">
        <v>16</v>
      </c>
      <c r="CG3" s="6" t="s">
        <v>16</v>
      </c>
      <c r="CH3" s="6" t="s">
        <v>18</v>
      </c>
      <c r="CI3" s="6" t="s">
        <v>18</v>
      </c>
      <c r="CJ3" s="6" t="s">
        <v>18</v>
      </c>
      <c r="CK3" s="6" t="s">
        <v>18</v>
      </c>
      <c r="CL3" s="6" t="s">
        <v>18</v>
      </c>
      <c r="CM3" s="6" t="s">
        <v>18</v>
      </c>
      <c r="CN3" s="6" t="s">
        <v>18</v>
      </c>
      <c r="CO3" s="6" t="s">
        <v>18</v>
      </c>
      <c r="CP3" s="6" t="s">
        <v>18</v>
      </c>
      <c r="CQ3" s="6" t="s">
        <v>18</v>
      </c>
      <c r="CR3" s="6" t="s">
        <v>18</v>
      </c>
      <c r="CS3" s="6" t="s">
        <v>18</v>
      </c>
      <c r="CT3" s="6" t="s">
        <v>20</v>
      </c>
      <c r="CU3" s="6" t="s">
        <v>20</v>
      </c>
      <c r="CV3" s="6" t="s">
        <v>20</v>
      </c>
      <c r="CW3" s="6" t="s">
        <v>20</v>
      </c>
      <c r="CX3" s="6" t="s">
        <v>20</v>
      </c>
      <c r="CY3" s="6" t="s">
        <v>20</v>
      </c>
      <c r="CZ3" s="6" t="s">
        <v>20</v>
      </c>
      <c r="DA3" s="6" t="s">
        <v>20</v>
      </c>
      <c r="DB3" s="6" t="s">
        <v>20</v>
      </c>
      <c r="DC3" s="6" t="s">
        <v>20</v>
      </c>
      <c r="DD3" s="6" t="s">
        <v>20</v>
      </c>
      <c r="DE3" s="6" t="s">
        <v>20</v>
      </c>
      <c r="DF3" s="6" t="s">
        <v>22</v>
      </c>
      <c r="DG3" s="6" t="s">
        <v>22</v>
      </c>
      <c r="DH3" s="6" t="s">
        <v>22</v>
      </c>
      <c r="DI3" s="6" t="s">
        <v>22</v>
      </c>
      <c r="DJ3" s="6" t="s">
        <v>22</v>
      </c>
      <c r="DK3" s="6" t="s">
        <v>22</v>
      </c>
      <c r="DL3" s="6" t="s">
        <v>22</v>
      </c>
      <c r="DM3" s="6" t="s">
        <v>22</v>
      </c>
      <c r="DN3" s="6" t="s">
        <v>22</v>
      </c>
      <c r="DO3" s="6" t="s">
        <v>22</v>
      </c>
      <c r="DP3" s="6" t="s">
        <v>22</v>
      </c>
      <c r="DQ3" s="6" t="s">
        <v>22</v>
      </c>
      <c r="DR3" s="6" t="s">
        <v>25</v>
      </c>
      <c r="DS3" s="6" t="s">
        <v>25</v>
      </c>
      <c r="DT3" s="6" t="s">
        <v>25</v>
      </c>
      <c r="DU3" s="6" t="s">
        <v>25</v>
      </c>
      <c r="DV3" s="6" t="s">
        <v>25</v>
      </c>
      <c r="DW3" s="6" t="s">
        <v>25</v>
      </c>
      <c r="DX3" s="6" t="s">
        <v>25</v>
      </c>
      <c r="DY3" s="6" t="s">
        <v>25</v>
      </c>
      <c r="DZ3" s="6" t="s">
        <v>25</v>
      </c>
      <c r="EA3" s="6" t="s">
        <v>25</v>
      </c>
      <c r="EB3" s="6" t="s">
        <v>25</v>
      </c>
      <c r="EC3" s="6" t="s">
        <v>25</v>
      </c>
      <c r="ED3" s="6" t="s">
        <v>26</v>
      </c>
      <c r="EE3" s="6" t="s">
        <v>26</v>
      </c>
      <c r="EF3" s="6" t="s">
        <v>26</v>
      </c>
      <c r="EG3" s="6" t="s">
        <v>26</v>
      </c>
      <c r="EH3" s="6" t="s">
        <v>26</v>
      </c>
      <c r="EI3" s="6" t="s">
        <v>26</v>
      </c>
      <c r="EJ3" s="6" t="s">
        <v>26</v>
      </c>
      <c r="EK3" s="6" t="s">
        <v>26</v>
      </c>
      <c r="EL3" s="6" t="s">
        <v>26</v>
      </c>
      <c r="EM3" s="6" t="s">
        <v>26</v>
      </c>
      <c r="EN3" s="6" t="s">
        <v>26</v>
      </c>
      <c r="EO3" s="6" t="s">
        <v>26</v>
      </c>
      <c r="EP3" s="6" t="s">
        <v>81</v>
      </c>
      <c r="EQ3" s="6" t="s">
        <v>81</v>
      </c>
      <c r="ER3" s="6" t="s">
        <v>81</v>
      </c>
      <c r="ES3" s="6" t="s">
        <v>81</v>
      </c>
      <c r="ET3" s="6" t="s">
        <v>81</v>
      </c>
      <c r="EU3" s="6" t="s">
        <v>81</v>
      </c>
      <c r="EV3" s="6" t="s">
        <v>81</v>
      </c>
      <c r="EW3" s="6" t="s">
        <v>81</v>
      </c>
      <c r="EX3" s="6" t="s">
        <v>81</v>
      </c>
      <c r="EY3" s="6" t="s">
        <v>81</v>
      </c>
      <c r="EZ3" s="6" t="s">
        <v>81</v>
      </c>
      <c r="FA3" s="6" t="s">
        <v>81</v>
      </c>
      <c r="FB3" s="5" t="s">
        <v>89</v>
      </c>
      <c r="FC3" s="5" t="s">
        <v>89</v>
      </c>
      <c r="FD3" s="5" t="s">
        <v>89</v>
      </c>
      <c r="FE3" s="5" t="s">
        <v>89</v>
      </c>
      <c r="FF3" s="5" t="s">
        <v>89</v>
      </c>
      <c r="FG3" s="5" t="s">
        <v>89</v>
      </c>
      <c r="FH3" s="5" t="s">
        <v>89</v>
      </c>
      <c r="FI3" s="5" t="s">
        <v>89</v>
      </c>
      <c r="FJ3" s="5" t="s">
        <v>89</v>
      </c>
      <c r="FK3" s="5" t="s">
        <v>89</v>
      </c>
      <c r="FL3" s="5" t="s">
        <v>89</v>
      </c>
      <c r="FM3" s="5" t="s">
        <v>89</v>
      </c>
      <c r="FN3" s="5" t="s">
        <v>91</v>
      </c>
      <c r="FO3" s="5" t="s">
        <v>91</v>
      </c>
      <c r="FP3" s="5" t="s">
        <v>91</v>
      </c>
      <c r="FQ3" s="5" t="s">
        <v>91</v>
      </c>
      <c r="FR3" s="5" t="s">
        <v>91</v>
      </c>
      <c r="FS3" s="5" t="s">
        <v>91</v>
      </c>
      <c r="FT3" s="5" t="s">
        <v>91</v>
      </c>
      <c r="FU3" s="5" t="s">
        <v>91</v>
      </c>
      <c r="FV3" s="5" t="s">
        <v>91</v>
      </c>
      <c r="FW3" s="5" t="s">
        <v>91</v>
      </c>
      <c r="FX3" s="5" t="s">
        <v>91</v>
      </c>
      <c r="FY3" s="5" t="s">
        <v>91</v>
      </c>
      <c r="FZ3" s="5" t="s">
        <v>108</v>
      </c>
      <c r="GA3" s="5" t="s">
        <v>108</v>
      </c>
      <c r="GB3" s="5" t="s">
        <v>108</v>
      </c>
      <c r="GC3" s="5" t="s">
        <v>108</v>
      </c>
      <c r="GD3" s="5" t="s">
        <v>108</v>
      </c>
      <c r="GE3" s="5" t="s">
        <v>108</v>
      </c>
      <c r="GF3" s="5" t="s">
        <v>108</v>
      </c>
      <c r="GG3" s="5" t="s">
        <v>108</v>
      </c>
      <c r="GH3" s="5" t="s">
        <v>108</v>
      </c>
      <c r="GI3" s="5" t="s">
        <v>108</v>
      </c>
      <c r="GJ3" s="5" t="s">
        <v>108</v>
      </c>
      <c r="GK3" s="5" t="s">
        <v>108</v>
      </c>
      <c r="GL3" s="5" t="s">
        <v>335</v>
      </c>
      <c r="GM3" s="5" t="s">
        <v>335</v>
      </c>
      <c r="GN3" s="5" t="s">
        <v>335</v>
      </c>
      <c r="GO3" s="5" t="s">
        <v>335</v>
      </c>
      <c r="GP3" s="5" t="s">
        <v>335</v>
      </c>
      <c r="GQ3" s="5" t="s">
        <v>335</v>
      </c>
      <c r="GR3" s="5" t="s">
        <v>335</v>
      </c>
      <c r="GS3" s="5" t="s">
        <v>335</v>
      </c>
      <c r="GT3" s="5" t="s">
        <v>335</v>
      </c>
      <c r="GU3" s="5" t="s">
        <v>335</v>
      </c>
      <c r="GV3" s="5" t="s">
        <v>335</v>
      </c>
      <c r="GW3" s="5" t="s">
        <v>335</v>
      </c>
      <c r="GX3" s="5" t="s">
        <v>352</v>
      </c>
      <c r="GY3" s="5" t="s">
        <v>352</v>
      </c>
      <c r="GZ3" s="5" t="s">
        <v>352</v>
      </c>
      <c r="HA3" s="5" t="s">
        <v>352</v>
      </c>
      <c r="HB3" s="5" t="s">
        <v>352</v>
      </c>
      <c r="HC3" s="5" t="s">
        <v>352</v>
      </c>
      <c r="HD3" s="5" t="s">
        <v>352</v>
      </c>
      <c r="HE3" s="5" t="s">
        <v>352</v>
      </c>
      <c r="HF3" s="5" t="s">
        <v>352</v>
      </c>
      <c r="HG3" s="5" t="s">
        <v>352</v>
      </c>
      <c r="HH3" s="5" t="s">
        <v>352</v>
      </c>
      <c r="HI3" s="5" t="s">
        <v>352</v>
      </c>
      <c r="HJ3" s="5" t="s">
        <v>354</v>
      </c>
      <c r="HK3" s="5" t="s">
        <v>354</v>
      </c>
      <c r="HL3" s="5" t="s">
        <v>354</v>
      </c>
      <c r="HM3" s="5" t="s">
        <v>354</v>
      </c>
      <c r="HN3" s="5" t="s">
        <v>354</v>
      </c>
      <c r="HO3" s="5" t="s">
        <v>354</v>
      </c>
      <c r="HP3" s="5" t="s">
        <v>354</v>
      </c>
      <c r="HQ3" s="5" t="s">
        <v>354</v>
      </c>
      <c r="HR3" s="5" t="s">
        <v>354</v>
      </c>
      <c r="HS3" s="5" t="s">
        <v>354</v>
      </c>
      <c r="HT3" s="5" t="s">
        <v>354</v>
      </c>
      <c r="HU3" s="5" t="s">
        <v>354</v>
      </c>
      <c r="HV3" s="5" t="s">
        <v>386</v>
      </c>
      <c r="HW3" s="5" t="s">
        <v>386</v>
      </c>
      <c r="HX3" s="5" t="s">
        <v>386</v>
      </c>
      <c r="HY3" s="5" t="s">
        <v>386</v>
      </c>
      <c r="HZ3" s="5" t="s">
        <v>386</v>
      </c>
      <c r="IA3" s="5" t="s">
        <v>386</v>
      </c>
      <c r="IB3" s="5" t="s">
        <v>386</v>
      </c>
      <c r="IC3" s="5" t="s">
        <v>386</v>
      </c>
      <c r="ID3" s="5" t="s">
        <v>386</v>
      </c>
      <c r="IE3" s="5" t="s">
        <v>386</v>
      </c>
      <c r="IF3" s="5" t="s">
        <v>386</v>
      </c>
      <c r="IG3" s="5" t="s">
        <v>386</v>
      </c>
      <c r="IH3" s="5" t="s">
        <v>403</v>
      </c>
      <c r="II3" s="5" t="s">
        <v>403</v>
      </c>
      <c r="IJ3" s="5" t="s">
        <v>403</v>
      </c>
      <c r="IK3" s="5" t="s">
        <v>403</v>
      </c>
      <c r="IL3" s="5" t="s">
        <v>403</v>
      </c>
      <c r="IM3" s="5" t="s">
        <v>403</v>
      </c>
      <c r="IN3" s="5" t="s">
        <v>403</v>
      </c>
      <c r="IO3" s="5" t="s">
        <v>403</v>
      </c>
      <c r="IP3" s="5" t="s">
        <v>403</v>
      </c>
      <c r="IQ3" s="5" t="s">
        <v>403</v>
      </c>
      <c r="IR3" s="5" t="s">
        <v>403</v>
      </c>
      <c r="IS3" s="5" t="s">
        <v>403</v>
      </c>
      <c r="IT3" s="5" t="s">
        <v>434</v>
      </c>
      <c r="IU3" s="5" t="s">
        <v>434</v>
      </c>
      <c r="IV3" s="5" t="s">
        <v>434</v>
      </c>
      <c r="IW3" s="5" t="s">
        <v>434</v>
      </c>
      <c r="IX3" s="5" t="s">
        <v>434</v>
      </c>
      <c r="IY3" s="5" t="s">
        <v>434</v>
      </c>
      <c r="IZ3" s="5" t="s">
        <v>434</v>
      </c>
      <c r="JA3" s="5" t="s">
        <v>434</v>
      </c>
      <c r="JB3" s="5" t="s">
        <v>434</v>
      </c>
      <c r="JC3" s="5" t="s">
        <v>434</v>
      </c>
      <c r="JD3" s="5" t="s">
        <v>434</v>
      </c>
      <c r="JE3" s="5" t="s">
        <v>434</v>
      </c>
      <c r="JF3" s="5" t="s">
        <v>434</v>
      </c>
      <c r="JG3" s="5" t="s">
        <v>434</v>
      </c>
      <c r="JH3" s="5" t="s">
        <v>443</v>
      </c>
      <c r="JI3" s="5" t="s">
        <v>443</v>
      </c>
      <c r="JJ3" s="5" t="s">
        <v>443</v>
      </c>
      <c r="JK3" s="5" t="s">
        <v>443</v>
      </c>
      <c r="JL3" s="5" t="s">
        <v>443</v>
      </c>
      <c r="JM3" s="5" t="s">
        <v>443</v>
      </c>
      <c r="JN3" s="5" t="s">
        <v>443</v>
      </c>
      <c r="JO3" s="5" t="s">
        <v>443</v>
      </c>
      <c r="JP3" s="5" t="s">
        <v>443</v>
      </c>
      <c r="JQ3" s="5" t="s">
        <v>443</v>
      </c>
      <c r="JR3" s="5" t="s">
        <v>443</v>
      </c>
      <c r="JS3" s="5" t="s">
        <v>443</v>
      </c>
      <c r="JT3" s="5" t="s">
        <v>443</v>
      </c>
      <c r="JU3" s="5" t="s">
        <v>443</v>
      </c>
      <c r="JV3" s="5" t="s">
        <v>443</v>
      </c>
      <c r="JW3" s="5" t="s">
        <v>479</v>
      </c>
      <c r="JX3" s="5" t="s">
        <v>479</v>
      </c>
      <c r="JY3" s="5" t="s">
        <v>479</v>
      </c>
      <c r="JZ3" s="5" t="s">
        <v>479</v>
      </c>
      <c r="KA3" s="5" t="s">
        <v>479</v>
      </c>
      <c r="KB3" s="5" t="s">
        <v>479</v>
      </c>
      <c r="KC3" s="5" t="s">
        <v>479</v>
      </c>
      <c r="KD3" s="5" t="s">
        <v>479</v>
      </c>
      <c r="KE3" s="5" t="s">
        <v>479</v>
      </c>
      <c r="KF3" s="5" t="s">
        <v>479</v>
      </c>
      <c r="KG3" s="5" t="s">
        <v>479</v>
      </c>
      <c r="KH3" s="5" t="s">
        <v>479</v>
      </c>
      <c r="KI3" s="5" t="s">
        <v>479</v>
      </c>
      <c r="KJ3" s="5" t="s">
        <v>479</v>
      </c>
      <c r="KK3" s="5" t="s">
        <v>479</v>
      </c>
    </row>
    <row r="4" spans="1:297" x14ac:dyDescent="0.3">
      <c r="A4"/>
      <c r="B4" t="s">
        <v>52</v>
      </c>
      <c r="C4" t="s">
        <v>52</v>
      </c>
      <c r="D4" t="s">
        <v>71</v>
      </c>
      <c r="E4" t="s">
        <v>53</v>
      </c>
      <c r="F4" t="s">
        <v>53</v>
      </c>
      <c r="G4" t="s">
        <v>72</v>
      </c>
      <c r="H4" t="s">
        <v>54</v>
      </c>
      <c r="I4" t="s">
        <v>54</v>
      </c>
      <c r="J4" t="s">
        <v>73</v>
      </c>
      <c r="K4" t="s">
        <v>55</v>
      </c>
      <c r="L4" t="s">
        <v>55</v>
      </c>
      <c r="M4" t="s">
        <v>74</v>
      </c>
      <c r="N4" t="s">
        <v>52</v>
      </c>
      <c r="O4" t="s">
        <v>52</v>
      </c>
      <c r="P4" t="s">
        <v>71</v>
      </c>
      <c r="Q4" t="s">
        <v>53</v>
      </c>
      <c r="R4" t="s">
        <v>53</v>
      </c>
      <c r="S4" t="s">
        <v>72</v>
      </c>
      <c r="T4" t="s">
        <v>54</v>
      </c>
      <c r="U4" t="s">
        <v>54</v>
      </c>
      <c r="V4" t="s">
        <v>73</v>
      </c>
      <c r="W4" t="s">
        <v>55</v>
      </c>
      <c r="X4" t="s">
        <v>55</v>
      </c>
      <c r="Y4" t="s">
        <v>74</v>
      </c>
      <c r="Z4" t="s">
        <v>52</v>
      </c>
      <c r="AA4" t="s">
        <v>52</v>
      </c>
      <c r="AB4" t="s">
        <v>71</v>
      </c>
      <c r="AC4" t="s">
        <v>53</v>
      </c>
      <c r="AD4" t="s">
        <v>53</v>
      </c>
      <c r="AE4" t="s">
        <v>72</v>
      </c>
      <c r="AF4" t="s">
        <v>54</v>
      </c>
      <c r="AG4" t="s">
        <v>54</v>
      </c>
      <c r="AH4" t="s">
        <v>73</v>
      </c>
      <c r="AI4" t="s">
        <v>55</v>
      </c>
      <c r="AJ4" t="s">
        <v>55</v>
      </c>
      <c r="AK4" t="s">
        <v>74</v>
      </c>
      <c r="AL4" t="s">
        <v>52</v>
      </c>
      <c r="AM4" t="s">
        <v>52</v>
      </c>
      <c r="AN4" t="s">
        <v>71</v>
      </c>
      <c r="AO4" t="s">
        <v>53</v>
      </c>
      <c r="AP4" t="s">
        <v>53</v>
      </c>
      <c r="AQ4" t="s">
        <v>72</v>
      </c>
      <c r="AR4" t="s">
        <v>54</v>
      </c>
      <c r="AS4" t="s">
        <v>54</v>
      </c>
      <c r="AT4" t="s">
        <v>73</v>
      </c>
      <c r="AU4" t="s">
        <v>55</v>
      </c>
      <c r="AV4" t="s">
        <v>55</v>
      </c>
      <c r="AW4" t="s">
        <v>74</v>
      </c>
      <c r="AX4" t="s">
        <v>52</v>
      </c>
      <c r="AY4" t="s">
        <v>52</v>
      </c>
      <c r="AZ4" t="s">
        <v>71</v>
      </c>
      <c r="BA4" t="s">
        <v>53</v>
      </c>
      <c r="BB4" t="s">
        <v>53</v>
      </c>
      <c r="BC4" t="s">
        <v>72</v>
      </c>
      <c r="BD4" t="s">
        <v>54</v>
      </c>
      <c r="BE4" t="s">
        <v>54</v>
      </c>
      <c r="BF4" t="s">
        <v>73</v>
      </c>
      <c r="BG4" t="s">
        <v>55</v>
      </c>
      <c r="BH4" t="s">
        <v>55</v>
      </c>
      <c r="BI4" t="s">
        <v>74</v>
      </c>
      <c r="BJ4" t="s">
        <v>52</v>
      </c>
      <c r="BK4" t="s">
        <v>52</v>
      </c>
      <c r="BL4" t="s">
        <v>71</v>
      </c>
      <c r="BM4" t="s">
        <v>53</v>
      </c>
      <c r="BN4" t="s">
        <v>53</v>
      </c>
      <c r="BO4" t="s">
        <v>72</v>
      </c>
      <c r="BP4" t="s">
        <v>54</v>
      </c>
      <c r="BQ4" t="s">
        <v>54</v>
      </c>
      <c r="BR4" t="s">
        <v>73</v>
      </c>
      <c r="BS4" t="s">
        <v>55</v>
      </c>
      <c r="BT4" t="s">
        <v>55</v>
      </c>
      <c r="BU4" t="s">
        <v>74</v>
      </c>
      <c r="BV4" t="s">
        <v>52</v>
      </c>
      <c r="BW4" t="s">
        <v>52</v>
      </c>
      <c r="BX4" t="s">
        <v>71</v>
      </c>
      <c r="BY4" t="s">
        <v>53</v>
      </c>
      <c r="BZ4" t="s">
        <v>53</v>
      </c>
      <c r="CA4" t="s">
        <v>72</v>
      </c>
      <c r="CB4" t="s">
        <v>54</v>
      </c>
      <c r="CC4" t="s">
        <v>54</v>
      </c>
      <c r="CD4" t="s">
        <v>73</v>
      </c>
      <c r="CE4" t="s">
        <v>55</v>
      </c>
      <c r="CF4" t="s">
        <v>55</v>
      </c>
      <c r="CG4" t="s">
        <v>74</v>
      </c>
      <c r="CH4" t="s">
        <v>52</v>
      </c>
      <c r="CI4" t="s">
        <v>52</v>
      </c>
      <c r="CJ4" t="s">
        <v>71</v>
      </c>
      <c r="CK4" t="s">
        <v>53</v>
      </c>
      <c r="CL4" t="s">
        <v>53</v>
      </c>
      <c r="CM4" t="s">
        <v>72</v>
      </c>
      <c r="CN4" t="s">
        <v>54</v>
      </c>
      <c r="CO4" t="s">
        <v>54</v>
      </c>
      <c r="CP4" t="s">
        <v>73</v>
      </c>
      <c r="CQ4" t="s">
        <v>55</v>
      </c>
      <c r="CR4" t="s">
        <v>55</v>
      </c>
      <c r="CS4" t="s">
        <v>74</v>
      </c>
      <c r="CT4" t="s">
        <v>52</v>
      </c>
      <c r="CU4" t="s">
        <v>52</v>
      </c>
      <c r="CV4" t="s">
        <v>71</v>
      </c>
      <c r="CW4" t="s">
        <v>53</v>
      </c>
      <c r="CX4" t="s">
        <v>53</v>
      </c>
      <c r="CY4" t="s">
        <v>72</v>
      </c>
      <c r="CZ4" t="s">
        <v>54</v>
      </c>
      <c r="DA4" t="s">
        <v>54</v>
      </c>
      <c r="DB4" t="s">
        <v>73</v>
      </c>
      <c r="DC4" t="s">
        <v>55</v>
      </c>
      <c r="DD4" t="s">
        <v>55</v>
      </c>
      <c r="DE4" t="s">
        <v>74</v>
      </c>
      <c r="DF4" t="s">
        <v>52</v>
      </c>
      <c r="DG4" t="s">
        <v>52</v>
      </c>
      <c r="DH4" t="s">
        <v>71</v>
      </c>
      <c r="DI4" t="s">
        <v>53</v>
      </c>
      <c r="DJ4" t="s">
        <v>53</v>
      </c>
      <c r="DK4" t="s">
        <v>72</v>
      </c>
      <c r="DL4" t="s">
        <v>54</v>
      </c>
      <c r="DM4" t="s">
        <v>54</v>
      </c>
      <c r="DN4" t="s">
        <v>73</v>
      </c>
      <c r="DO4" t="s">
        <v>55</v>
      </c>
      <c r="DP4" t="s">
        <v>55</v>
      </c>
      <c r="DQ4" t="s">
        <v>74</v>
      </c>
      <c r="DR4" t="s">
        <v>52</v>
      </c>
      <c r="DS4" t="s">
        <v>52</v>
      </c>
      <c r="DT4" t="s">
        <v>71</v>
      </c>
      <c r="DU4" t="s">
        <v>53</v>
      </c>
      <c r="DV4" t="s">
        <v>53</v>
      </c>
      <c r="DW4" t="s">
        <v>72</v>
      </c>
      <c r="DX4" t="s">
        <v>54</v>
      </c>
      <c r="DY4" t="s">
        <v>54</v>
      </c>
      <c r="DZ4" t="s">
        <v>73</v>
      </c>
      <c r="EA4" t="s">
        <v>55</v>
      </c>
      <c r="EB4" t="s">
        <v>55</v>
      </c>
      <c r="EC4" t="s">
        <v>74</v>
      </c>
      <c r="ED4" t="s">
        <v>52</v>
      </c>
      <c r="EE4" t="s">
        <v>52</v>
      </c>
      <c r="EF4" t="s">
        <v>71</v>
      </c>
      <c r="EG4" t="s">
        <v>53</v>
      </c>
      <c r="EH4" t="s">
        <v>53</v>
      </c>
      <c r="EI4" t="s">
        <v>72</v>
      </c>
      <c r="EJ4" t="s">
        <v>54</v>
      </c>
      <c r="EK4" t="s">
        <v>54</v>
      </c>
      <c r="EL4" t="s">
        <v>73</v>
      </c>
      <c r="EM4" t="s">
        <v>55</v>
      </c>
      <c r="EN4" t="s">
        <v>55</v>
      </c>
      <c r="EO4" t="s">
        <v>74</v>
      </c>
      <c r="EP4" t="s">
        <v>52</v>
      </c>
      <c r="EQ4" t="s">
        <v>52</v>
      </c>
      <c r="ER4" t="s">
        <v>71</v>
      </c>
      <c r="ES4" t="s">
        <v>53</v>
      </c>
      <c r="ET4" t="s">
        <v>53</v>
      </c>
      <c r="EU4" t="s">
        <v>72</v>
      </c>
      <c r="EV4" t="s">
        <v>54</v>
      </c>
      <c r="EW4" t="s">
        <v>54</v>
      </c>
      <c r="EX4" t="s">
        <v>73</v>
      </c>
      <c r="EY4" t="s">
        <v>55</v>
      </c>
      <c r="EZ4" t="s">
        <v>55</v>
      </c>
      <c r="FA4" t="s">
        <v>74</v>
      </c>
      <c r="FB4" s="5" t="s">
        <v>52</v>
      </c>
      <c r="FC4" s="5" t="s">
        <v>52</v>
      </c>
      <c r="FD4" s="5" t="s">
        <v>71</v>
      </c>
      <c r="FE4" s="5" t="s">
        <v>53</v>
      </c>
      <c r="FF4" s="5" t="s">
        <v>53</v>
      </c>
      <c r="FG4" s="5" t="s">
        <v>72</v>
      </c>
      <c r="FH4" s="5" t="s">
        <v>54</v>
      </c>
      <c r="FI4" s="5" t="s">
        <v>54</v>
      </c>
      <c r="FJ4" s="5" t="s">
        <v>73</v>
      </c>
      <c r="FK4" s="5" t="s">
        <v>55</v>
      </c>
      <c r="FL4" s="5" t="s">
        <v>55</v>
      </c>
      <c r="FM4" s="5" t="s">
        <v>74</v>
      </c>
      <c r="FN4" s="5" t="s">
        <v>52</v>
      </c>
      <c r="FO4" s="5" t="s">
        <v>52</v>
      </c>
      <c r="FP4" s="5" t="s">
        <v>71</v>
      </c>
      <c r="FQ4" s="5" t="s">
        <v>53</v>
      </c>
      <c r="FR4" s="5" t="s">
        <v>53</v>
      </c>
      <c r="FS4" s="5" t="s">
        <v>72</v>
      </c>
      <c r="FT4" s="5" t="s">
        <v>54</v>
      </c>
      <c r="FU4" s="5" t="s">
        <v>54</v>
      </c>
      <c r="FV4" s="5" t="s">
        <v>73</v>
      </c>
      <c r="FW4" s="5" t="s">
        <v>55</v>
      </c>
      <c r="FX4" s="5" t="s">
        <v>55</v>
      </c>
      <c r="FY4" s="5" t="s">
        <v>74</v>
      </c>
      <c r="FZ4" s="5" t="s">
        <v>52</v>
      </c>
      <c r="GA4" s="5" t="s">
        <v>52</v>
      </c>
      <c r="GB4" s="5" t="s">
        <v>71</v>
      </c>
      <c r="GC4" s="5" t="s">
        <v>53</v>
      </c>
      <c r="GD4" s="5" t="s">
        <v>53</v>
      </c>
      <c r="GE4" s="5" t="s">
        <v>72</v>
      </c>
      <c r="GF4" s="5" t="s">
        <v>54</v>
      </c>
      <c r="GG4" s="5" t="s">
        <v>54</v>
      </c>
      <c r="GH4" s="5" t="s">
        <v>73</v>
      </c>
      <c r="GI4" s="5" t="s">
        <v>55</v>
      </c>
      <c r="GJ4" s="5" t="s">
        <v>55</v>
      </c>
      <c r="GK4" s="5" t="s">
        <v>74</v>
      </c>
      <c r="GL4" s="5" t="s">
        <v>52</v>
      </c>
      <c r="GM4" s="5" t="s">
        <v>52</v>
      </c>
      <c r="GN4" s="5" t="s">
        <v>71</v>
      </c>
      <c r="GO4" s="5" t="s">
        <v>53</v>
      </c>
      <c r="GP4" s="5" t="s">
        <v>53</v>
      </c>
      <c r="GQ4" s="5" t="s">
        <v>72</v>
      </c>
      <c r="GR4" s="5" t="s">
        <v>54</v>
      </c>
      <c r="GS4" s="5" t="s">
        <v>54</v>
      </c>
      <c r="GT4" s="5" t="s">
        <v>73</v>
      </c>
      <c r="GU4" s="5" t="s">
        <v>55</v>
      </c>
      <c r="GV4" s="5" t="s">
        <v>55</v>
      </c>
      <c r="GW4" s="5" t="s">
        <v>74</v>
      </c>
      <c r="GX4" s="5" t="s">
        <v>52</v>
      </c>
      <c r="GY4" s="5" t="s">
        <v>52</v>
      </c>
      <c r="GZ4" s="5" t="s">
        <v>71</v>
      </c>
      <c r="HA4" s="5" t="s">
        <v>53</v>
      </c>
      <c r="HB4" s="5" t="s">
        <v>53</v>
      </c>
      <c r="HC4" s="5" t="s">
        <v>72</v>
      </c>
      <c r="HD4" s="5" t="s">
        <v>54</v>
      </c>
      <c r="HE4" s="5" t="s">
        <v>54</v>
      </c>
      <c r="HF4" s="5" t="s">
        <v>73</v>
      </c>
      <c r="HG4" s="5" t="s">
        <v>55</v>
      </c>
      <c r="HH4" s="5" t="s">
        <v>55</v>
      </c>
      <c r="HI4" s="5" t="s">
        <v>74</v>
      </c>
      <c r="HJ4" s="5" t="s">
        <v>52</v>
      </c>
      <c r="HK4" s="5" t="s">
        <v>52</v>
      </c>
      <c r="HL4" s="5" t="s">
        <v>71</v>
      </c>
      <c r="HM4" s="5" t="s">
        <v>53</v>
      </c>
      <c r="HN4" s="5" t="s">
        <v>53</v>
      </c>
      <c r="HO4" s="5" t="s">
        <v>72</v>
      </c>
      <c r="HP4" s="5" t="s">
        <v>54</v>
      </c>
      <c r="HQ4" s="5" t="s">
        <v>54</v>
      </c>
      <c r="HR4" s="5" t="s">
        <v>73</v>
      </c>
      <c r="HS4" s="5" t="s">
        <v>55</v>
      </c>
      <c r="HT4" s="5" t="s">
        <v>55</v>
      </c>
      <c r="HU4" s="5" t="s">
        <v>74</v>
      </c>
      <c r="HV4" s="5" t="s">
        <v>52</v>
      </c>
      <c r="HW4" s="5" t="s">
        <v>52</v>
      </c>
      <c r="HX4" s="5" t="s">
        <v>71</v>
      </c>
      <c r="HY4" s="5" t="s">
        <v>53</v>
      </c>
      <c r="HZ4" s="5" t="s">
        <v>53</v>
      </c>
      <c r="IA4" s="5" t="s">
        <v>72</v>
      </c>
      <c r="IB4" s="5" t="s">
        <v>54</v>
      </c>
      <c r="IC4" s="5" t="s">
        <v>54</v>
      </c>
      <c r="ID4" s="5" t="s">
        <v>73</v>
      </c>
      <c r="IE4" s="5" t="s">
        <v>55</v>
      </c>
      <c r="IF4" s="5" t="s">
        <v>55</v>
      </c>
      <c r="IG4" s="5" t="s">
        <v>74</v>
      </c>
      <c r="IH4" s="5" t="s">
        <v>52</v>
      </c>
      <c r="II4" s="5" t="s">
        <v>52</v>
      </c>
      <c r="IJ4" s="5" t="s">
        <v>71</v>
      </c>
      <c r="IK4" s="5" t="s">
        <v>53</v>
      </c>
      <c r="IL4" s="5" t="s">
        <v>53</v>
      </c>
      <c r="IM4" s="5" t="s">
        <v>72</v>
      </c>
      <c r="IN4" s="5" t="s">
        <v>54</v>
      </c>
      <c r="IO4" s="5" t="s">
        <v>54</v>
      </c>
      <c r="IP4" s="5" t="s">
        <v>73</v>
      </c>
      <c r="IQ4" s="5" t="s">
        <v>55</v>
      </c>
      <c r="IR4" s="5" t="s">
        <v>55</v>
      </c>
      <c r="IS4" s="5" t="s">
        <v>74</v>
      </c>
      <c r="IT4" s="5" t="s">
        <v>52</v>
      </c>
      <c r="IU4" s="5" t="s">
        <v>52</v>
      </c>
      <c r="IV4" s="5" t="s">
        <v>52</v>
      </c>
      <c r="IW4" s="5" t="s">
        <v>71</v>
      </c>
      <c r="IX4" s="5" t="s">
        <v>53</v>
      </c>
      <c r="IY4" s="5" t="s">
        <v>53</v>
      </c>
      <c r="IZ4" s="5" t="s">
        <v>53</v>
      </c>
      <c r="JA4" s="5" t="s">
        <v>72</v>
      </c>
      <c r="JB4" s="5" t="s">
        <v>54</v>
      </c>
      <c r="JC4" s="5" t="s">
        <v>54</v>
      </c>
      <c r="JD4" s="5" t="s">
        <v>73</v>
      </c>
      <c r="JE4" s="5" t="s">
        <v>55</v>
      </c>
      <c r="JF4" s="5" t="s">
        <v>55</v>
      </c>
      <c r="JG4" s="5" t="s">
        <v>74</v>
      </c>
      <c r="JH4" s="5" t="s">
        <v>52</v>
      </c>
      <c r="JI4" s="5" t="s">
        <v>52</v>
      </c>
      <c r="JJ4" s="5" t="s">
        <v>52</v>
      </c>
      <c r="JK4" s="5" t="s">
        <v>71</v>
      </c>
      <c r="JL4" s="5" t="s">
        <v>53</v>
      </c>
      <c r="JM4" s="5" t="s">
        <v>53</v>
      </c>
      <c r="JN4" s="5" t="s">
        <v>53</v>
      </c>
      <c r="JO4" s="5" t="s">
        <v>72</v>
      </c>
      <c r="JP4" s="5" t="s">
        <v>54</v>
      </c>
      <c r="JQ4" s="5" t="s">
        <v>54</v>
      </c>
      <c r="JR4" s="5" t="s">
        <v>54</v>
      </c>
      <c r="JS4" s="5" t="s">
        <v>73</v>
      </c>
      <c r="JT4" s="5" t="s">
        <v>55</v>
      </c>
      <c r="JU4" s="5" t="s">
        <v>55</v>
      </c>
      <c r="JV4" s="5" t="s">
        <v>74</v>
      </c>
      <c r="JW4" s="5" t="s">
        <v>52</v>
      </c>
      <c r="JX4" s="5" t="s">
        <v>52</v>
      </c>
      <c r="JY4" s="5" t="s">
        <v>52</v>
      </c>
      <c r="JZ4" s="5" t="s">
        <v>71</v>
      </c>
      <c r="KA4" s="5" t="s">
        <v>53</v>
      </c>
      <c r="KB4" s="5" t="s">
        <v>53</v>
      </c>
      <c r="KC4" s="5" t="s">
        <v>53</v>
      </c>
      <c r="KD4" s="5" t="s">
        <v>72</v>
      </c>
      <c r="KE4" s="5" t="s">
        <v>54</v>
      </c>
      <c r="KF4" s="5" t="s">
        <v>54</v>
      </c>
      <c r="KG4" s="5" t="s">
        <v>54</v>
      </c>
      <c r="KH4" s="5" t="s">
        <v>73</v>
      </c>
      <c r="KI4" s="5" t="s">
        <v>55</v>
      </c>
      <c r="KJ4" s="5" t="s">
        <v>55</v>
      </c>
      <c r="KK4" s="5" t="s">
        <v>74</v>
      </c>
    </row>
    <row r="5" spans="1:297" x14ac:dyDescent="0.3">
      <c r="A5" s="38" t="s">
        <v>1</v>
      </c>
      <c r="B5" t="s">
        <v>31</v>
      </c>
      <c r="C5" t="s">
        <v>34</v>
      </c>
      <c r="D5"/>
      <c r="E5" t="s">
        <v>31</v>
      </c>
      <c r="F5" t="s">
        <v>34</v>
      </c>
      <c r="G5"/>
      <c r="H5" t="s">
        <v>31</v>
      </c>
      <c r="I5" t="s">
        <v>34</v>
      </c>
      <c r="J5"/>
      <c r="K5" t="s">
        <v>31</v>
      </c>
      <c r="L5" t="s">
        <v>34</v>
      </c>
      <c r="M5"/>
      <c r="N5" t="s">
        <v>31</v>
      </c>
      <c r="O5" t="s">
        <v>34</v>
      </c>
      <c r="P5"/>
      <c r="Q5" t="s">
        <v>31</v>
      </c>
      <c r="R5" t="s">
        <v>34</v>
      </c>
      <c r="S5"/>
      <c r="T5" t="s">
        <v>31</v>
      </c>
      <c r="U5" t="s">
        <v>34</v>
      </c>
      <c r="V5"/>
      <c r="W5" t="s">
        <v>31</v>
      </c>
      <c r="X5" t="s">
        <v>34</v>
      </c>
      <c r="Y5"/>
      <c r="Z5" t="s">
        <v>31</v>
      </c>
      <c r="AA5" t="s">
        <v>34</v>
      </c>
      <c r="AB5"/>
      <c r="AC5" t="s">
        <v>31</v>
      </c>
      <c r="AD5" t="s">
        <v>34</v>
      </c>
      <c r="AE5"/>
      <c r="AF5" t="s">
        <v>31</v>
      </c>
      <c r="AG5" t="s">
        <v>34</v>
      </c>
      <c r="AH5"/>
      <c r="AI5" t="s">
        <v>31</v>
      </c>
      <c r="AJ5" t="s">
        <v>34</v>
      </c>
      <c r="AK5"/>
      <c r="AL5" t="s">
        <v>31</v>
      </c>
      <c r="AM5" t="s">
        <v>34</v>
      </c>
      <c r="AN5"/>
      <c r="AO5" t="s">
        <v>31</v>
      </c>
      <c r="AP5" t="s">
        <v>34</v>
      </c>
      <c r="AQ5"/>
      <c r="AR5" t="s">
        <v>31</v>
      </c>
      <c r="AS5" t="s">
        <v>34</v>
      </c>
      <c r="AT5"/>
      <c r="AU5" t="s">
        <v>31</v>
      </c>
      <c r="AV5" t="s">
        <v>34</v>
      </c>
      <c r="AW5"/>
      <c r="AX5" t="s">
        <v>31</v>
      </c>
      <c r="AY5" t="s">
        <v>34</v>
      </c>
      <c r="AZ5"/>
      <c r="BA5" t="s">
        <v>31</v>
      </c>
      <c r="BB5" t="s">
        <v>34</v>
      </c>
      <c r="BC5"/>
      <c r="BD5" t="s">
        <v>31</v>
      </c>
      <c r="BE5" t="s">
        <v>34</v>
      </c>
      <c r="BF5"/>
      <c r="BG5" t="s">
        <v>31</v>
      </c>
      <c r="BH5" t="s">
        <v>34</v>
      </c>
      <c r="BI5"/>
      <c r="BJ5" t="s">
        <v>31</v>
      </c>
      <c r="BK5" t="s">
        <v>34</v>
      </c>
      <c r="BL5"/>
      <c r="BM5" t="s">
        <v>31</v>
      </c>
      <c r="BN5" t="s">
        <v>34</v>
      </c>
      <c r="BO5"/>
      <c r="BP5" t="s">
        <v>31</v>
      </c>
      <c r="BQ5" t="s">
        <v>34</v>
      </c>
      <c r="BR5"/>
      <c r="BS5" t="s">
        <v>31</v>
      </c>
      <c r="BT5" t="s">
        <v>34</v>
      </c>
      <c r="BU5"/>
      <c r="BV5" t="s">
        <v>31</v>
      </c>
      <c r="BW5" t="s">
        <v>34</v>
      </c>
      <c r="BX5"/>
      <c r="BY5" t="s">
        <v>31</v>
      </c>
      <c r="BZ5" t="s">
        <v>34</v>
      </c>
      <c r="CA5"/>
      <c r="CB5" t="s">
        <v>31</v>
      </c>
      <c r="CC5" t="s">
        <v>34</v>
      </c>
      <c r="CD5"/>
      <c r="CE5" t="s">
        <v>31</v>
      </c>
      <c r="CF5" t="s">
        <v>34</v>
      </c>
      <c r="CG5"/>
      <c r="CH5" t="s">
        <v>31</v>
      </c>
      <c r="CI5" t="s">
        <v>34</v>
      </c>
      <c r="CJ5"/>
      <c r="CK5" t="s">
        <v>31</v>
      </c>
      <c r="CL5" t="s">
        <v>34</v>
      </c>
      <c r="CM5"/>
      <c r="CN5" t="s">
        <v>31</v>
      </c>
      <c r="CO5" t="s">
        <v>34</v>
      </c>
      <c r="CP5"/>
      <c r="CQ5" t="s">
        <v>31</v>
      </c>
      <c r="CR5" t="s">
        <v>34</v>
      </c>
      <c r="CS5"/>
      <c r="CT5" t="s">
        <v>31</v>
      </c>
      <c r="CU5" t="s">
        <v>34</v>
      </c>
      <c r="CV5"/>
      <c r="CW5" t="s">
        <v>31</v>
      </c>
      <c r="CX5" t="s">
        <v>34</v>
      </c>
      <c r="CY5"/>
      <c r="CZ5" t="s">
        <v>31</v>
      </c>
      <c r="DA5" t="s">
        <v>34</v>
      </c>
      <c r="DB5"/>
      <c r="DC5" t="s">
        <v>31</v>
      </c>
      <c r="DD5" t="s">
        <v>34</v>
      </c>
      <c r="DE5"/>
      <c r="DF5" t="s">
        <v>31</v>
      </c>
      <c r="DG5" t="s">
        <v>34</v>
      </c>
      <c r="DH5"/>
      <c r="DI5" t="s">
        <v>31</v>
      </c>
      <c r="DJ5" t="s">
        <v>34</v>
      </c>
      <c r="DK5"/>
      <c r="DL5" t="s">
        <v>31</v>
      </c>
      <c r="DM5" t="s">
        <v>34</v>
      </c>
      <c r="DN5"/>
      <c r="DO5" t="s">
        <v>31</v>
      </c>
      <c r="DP5" t="s">
        <v>34</v>
      </c>
      <c r="DQ5"/>
      <c r="DR5" t="s">
        <v>31</v>
      </c>
      <c r="DS5" t="s">
        <v>34</v>
      </c>
      <c r="DT5"/>
      <c r="DU5" t="s">
        <v>31</v>
      </c>
      <c r="DV5" t="s">
        <v>34</v>
      </c>
      <c r="DW5"/>
      <c r="DX5" t="s">
        <v>31</v>
      </c>
      <c r="DY5" t="s">
        <v>34</v>
      </c>
      <c r="DZ5"/>
      <c r="EA5" t="s">
        <v>31</v>
      </c>
      <c r="EB5" t="s">
        <v>34</v>
      </c>
      <c r="EC5"/>
      <c r="ED5" t="s">
        <v>31</v>
      </c>
      <c r="EE5" t="s">
        <v>34</v>
      </c>
      <c r="EF5"/>
      <c r="EG5" t="s">
        <v>31</v>
      </c>
      <c r="EH5" t="s">
        <v>34</v>
      </c>
      <c r="EI5"/>
      <c r="EJ5" t="s">
        <v>31</v>
      </c>
      <c r="EK5" t="s">
        <v>34</v>
      </c>
      <c r="EL5"/>
      <c r="EM5" t="s">
        <v>31</v>
      </c>
      <c r="EN5" t="s">
        <v>34</v>
      </c>
      <c r="EO5"/>
      <c r="EP5" t="s">
        <v>31</v>
      </c>
      <c r="EQ5" t="s">
        <v>34</v>
      </c>
      <c r="ER5"/>
      <c r="ES5" t="s">
        <v>31</v>
      </c>
      <c r="ET5" t="s">
        <v>34</v>
      </c>
      <c r="EU5"/>
      <c r="EV5" t="s">
        <v>31</v>
      </c>
      <c r="EW5" t="s">
        <v>34</v>
      </c>
      <c r="EX5"/>
      <c r="EY5" t="s">
        <v>31</v>
      </c>
      <c r="EZ5" t="s">
        <v>34</v>
      </c>
      <c r="FA5"/>
      <c r="FB5" s="5" t="s">
        <v>31</v>
      </c>
      <c r="FC5" s="5" t="s">
        <v>34</v>
      </c>
      <c r="FE5" s="5" t="s">
        <v>31</v>
      </c>
      <c r="FF5" s="5" t="s">
        <v>34</v>
      </c>
      <c r="FH5" s="5" t="s">
        <v>31</v>
      </c>
      <c r="FI5" s="5" t="s">
        <v>34</v>
      </c>
      <c r="FK5" s="5" t="s">
        <v>31</v>
      </c>
      <c r="FL5" s="5" t="s">
        <v>34</v>
      </c>
      <c r="FN5" s="5" t="s">
        <v>31</v>
      </c>
      <c r="FO5" s="5" t="s">
        <v>34</v>
      </c>
      <c r="FQ5" s="5" t="s">
        <v>31</v>
      </c>
      <c r="FR5" s="5" t="s">
        <v>34</v>
      </c>
      <c r="FT5" s="5" t="s">
        <v>31</v>
      </c>
      <c r="FU5" s="5" t="s">
        <v>34</v>
      </c>
      <c r="FW5" s="5" t="s">
        <v>31</v>
      </c>
      <c r="FX5" s="5" t="s">
        <v>34</v>
      </c>
      <c r="FZ5" s="5" t="s">
        <v>31</v>
      </c>
      <c r="GA5" s="5" t="s">
        <v>34</v>
      </c>
      <c r="GC5" s="5" t="s">
        <v>31</v>
      </c>
      <c r="GD5" s="5" t="s">
        <v>34</v>
      </c>
      <c r="GF5" s="5" t="s">
        <v>31</v>
      </c>
      <c r="GG5" s="5" t="s">
        <v>34</v>
      </c>
      <c r="GI5" s="5" t="s">
        <v>31</v>
      </c>
      <c r="GJ5" s="5" t="s">
        <v>34</v>
      </c>
      <c r="GL5" s="5" t="s">
        <v>31</v>
      </c>
      <c r="GM5" s="5" t="s">
        <v>34</v>
      </c>
      <c r="GO5" s="5" t="s">
        <v>31</v>
      </c>
      <c r="GP5" s="5" t="s">
        <v>34</v>
      </c>
      <c r="GR5" s="5" t="s">
        <v>31</v>
      </c>
      <c r="GS5" s="5" t="s">
        <v>34</v>
      </c>
      <c r="GU5" s="5" t="s">
        <v>31</v>
      </c>
      <c r="GV5" s="5" t="s">
        <v>34</v>
      </c>
      <c r="GX5" s="5" t="s">
        <v>31</v>
      </c>
      <c r="GY5" s="5" t="s">
        <v>34</v>
      </c>
      <c r="HA5" s="5" t="s">
        <v>31</v>
      </c>
      <c r="HB5" s="5" t="s">
        <v>34</v>
      </c>
      <c r="HD5" s="5" t="s">
        <v>31</v>
      </c>
      <c r="HE5" s="5" t="s">
        <v>34</v>
      </c>
      <c r="HG5" s="5" t="s">
        <v>31</v>
      </c>
      <c r="HH5" s="5" t="s">
        <v>34</v>
      </c>
      <c r="HJ5" s="5" t="s">
        <v>31</v>
      </c>
      <c r="HK5" s="5" t="s">
        <v>34</v>
      </c>
      <c r="HM5" s="5" t="s">
        <v>31</v>
      </c>
      <c r="HN5" s="5" t="s">
        <v>34</v>
      </c>
      <c r="HP5" s="5" t="s">
        <v>31</v>
      </c>
      <c r="HQ5" s="5" t="s">
        <v>34</v>
      </c>
      <c r="HS5" s="5" t="s">
        <v>31</v>
      </c>
      <c r="HT5" s="5" t="s">
        <v>34</v>
      </c>
      <c r="HV5" s="5" t="s">
        <v>31</v>
      </c>
      <c r="HW5" s="5" t="s">
        <v>34</v>
      </c>
      <c r="HY5" s="5" t="s">
        <v>31</v>
      </c>
      <c r="HZ5" s="5" t="s">
        <v>34</v>
      </c>
      <c r="IB5" s="5" t="s">
        <v>31</v>
      </c>
      <c r="IC5" s="5" t="s">
        <v>34</v>
      </c>
      <c r="IE5" s="5" t="s">
        <v>31</v>
      </c>
      <c r="IF5" s="5" t="s">
        <v>34</v>
      </c>
      <c r="IH5" s="5" t="s">
        <v>31</v>
      </c>
      <c r="II5" s="5" t="s">
        <v>34</v>
      </c>
      <c r="IK5" s="5" t="s">
        <v>31</v>
      </c>
      <c r="IL5" s="5" t="s">
        <v>34</v>
      </c>
      <c r="IN5" s="5" t="s">
        <v>31</v>
      </c>
      <c r="IO5" s="5" t="s">
        <v>34</v>
      </c>
      <c r="IQ5" s="5" t="s">
        <v>31</v>
      </c>
      <c r="IR5" s="5" t="s">
        <v>34</v>
      </c>
      <c r="IT5" s="5" t="s">
        <v>435</v>
      </c>
      <c r="IU5" s="5" t="s">
        <v>31</v>
      </c>
      <c r="IV5" s="5" t="s">
        <v>34</v>
      </c>
      <c r="IX5" s="5" t="s">
        <v>435</v>
      </c>
      <c r="IY5" s="5" t="s">
        <v>31</v>
      </c>
      <c r="IZ5" s="5" t="s">
        <v>34</v>
      </c>
      <c r="JB5" s="5" t="s">
        <v>31</v>
      </c>
      <c r="JC5" s="5" t="s">
        <v>34</v>
      </c>
      <c r="JE5" s="5" t="s">
        <v>31</v>
      </c>
      <c r="JF5" s="5" t="s">
        <v>34</v>
      </c>
      <c r="JH5" s="5" t="s">
        <v>435</v>
      </c>
      <c r="JI5" s="5" t="s">
        <v>31</v>
      </c>
      <c r="JJ5" s="5" t="s">
        <v>34</v>
      </c>
      <c r="JL5" s="5" t="s">
        <v>435</v>
      </c>
      <c r="JM5" s="5" t="s">
        <v>31</v>
      </c>
      <c r="JN5" s="5" t="s">
        <v>34</v>
      </c>
      <c r="JP5" s="5" t="s">
        <v>435</v>
      </c>
      <c r="JQ5" s="5" t="s">
        <v>31</v>
      </c>
      <c r="JR5" s="5" t="s">
        <v>34</v>
      </c>
      <c r="JT5" s="5" t="s">
        <v>31</v>
      </c>
      <c r="JU5" s="5" t="s">
        <v>34</v>
      </c>
      <c r="JW5" s="5" t="s">
        <v>435</v>
      </c>
      <c r="JX5" s="5" t="s">
        <v>31</v>
      </c>
      <c r="JY5" s="5" t="s">
        <v>34</v>
      </c>
      <c r="KA5" s="5" t="s">
        <v>435</v>
      </c>
      <c r="KB5" s="5" t="s">
        <v>31</v>
      </c>
      <c r="KC5" s="5" t="s">
        <v>34</v>
      </c>
      <c r="KE5" s="5" t="s">
        <v>435</v>
      </c>
      <c r="KF5" s="5" t="s">
        <v>31</v>
      </c>
      <c r="KG5" s="5" t="s">
        <v>34</v>
      </c>
      <c r="KI5" s="5" t="s">
        <v>31</v>
      </c>
      <c r="KJ5" s="5" t="s">
        <v>34</v>
      </c>
    </row>
    <row r="6" spans="1:297" x14ac:dyDescent="0.3">
      <c r="A6" s="4" t="s">
        <v>5</v>
      </c>
      <c r="B6" s="7">
        <v>614</v>
      </c>
      <c r="C6" s="7">
        <v>212</v>
      </c>
      <c r="D6" s="7">
        <v>826</v>
      </c>
      <c r="E6" s="7">
        <v>640</v>
      </c>
      <c r="F6" s="7">
        <v>227</v>
      </c>
      <c r="G6" s="7">
        <v>867</v>
      </c>
      <c r="H6" s="7">
        <v>613</v>
      </c>
      <c r="I6" s="7">
        <v>228</v>
      </c>
      <c r="J6" s="7">
        <v>841</v>
      </c>
      <c r="K6" s="7">
        <v>291</v>
      </c>
      <c r="L6" s="7">
        <v>14</v>
      </c>
      <c r="M6" s="7">
        <v>305</v>
      </c>
      <c r="N6" s="7">
        <v>631</v>
      </c>
      <c r="O6" s="7">
        <v>195</v>
      </c>
      <c r="P6" s="7">
        <v>826</v>
      </c>
      <c r="Q6" s="7">
        <v>613</v>
      </c>
      <c r="R6" s="7">
        <v>239</v>
      </c>
      <c r="S6" s="7">
        <v>852</v>
      </c>
      <c r="T6" s="7">
        <v>611</v>
      </c>
      <c r="U6" s="7">
        <v>214</v>
      </c>
      <c r="V6" s="7">
        <v>825</v>
      </c>
      <c r="W6" s="7">
        <v>261</v>
      </c>
      <c r="X6" s="7">
        <v>23</v>
      </c>
      <c r="Y6" s="7">
        <v>284</v>
      </c>
      <c r="Z6" s="7">
        <v>623</v>
      </c>
      <c r="AA6" s="7">
        <v>207</v>
      </c>
      <c r="AB6" s="7">
        <v>830</v>
      </c>
      <c r="AC6" s="7">
        <v>651</v>
      </c>
      <c r="AD6" s="7">
        <v>209</v>
      </c>
      <c r="AE6" s="7">
        <v>860</v>
      </c>
      <c r="AF6" s="7">
        <v>599</v>
      </c>
      <c r="AG6" s="7">
        <v>227</v>
      </c>
      <c r="AH6" s="7">
        <v>826</v>
      </c>
      <c r="AI6" s="7">
        <v>272</v>
      </c>
      <c r="AJ6" s="7">
        <v>22</v>
      </c>
      <c r="AK6" s="7">
        <v>294</v>
      </c>
      <c r="AL6" s="7">
        <v>658</v>
      </c>
      <c r="AM6" s="7">
        <v>206</v>
      </c>
      <c r="AN6" s="7">
        <v>864</v>
      </c>
      <c r="AO6" s="7">
        <v>639</v>
      </c>
      <c r="AP6" s="7">
        <v>239</v>
      </c>
      <c r="AQ6" s="7">
        <v>878</v>
      </c>
      <c r="AR6" s="7">
        <v>624</v>
      </c>
      <c r="AS6" s="7">
        <v>196</v>
      </c>
      <c r="AT6" s="7">
        <v>820</v>
      </c>
      <c r="AU6" s="7">
        <v>278</v>
      </c>
      <c r="AV6" s="7">
        <v>14</v>
      </c>
      <c r="AW6" s="7">
        <v>292</v>
      </c>
      <c r="AX6" s="7">
        <v>642</v>
      </c>
      <c r="AY6" s="7">
        <v>237</v>
      </c>
      <c r="AZ6" s="7">
        <v>879</v>
      </c>
      <c r="BA6" s="7">
        <v>672</v>
      </c>
      <c r="BB6" s="7">
        <v>237</v>
      </c>
      <c r="BC6" s="7">
        <v>909</v>
      </c>
      <c r="BD6" s="7">
        <v>637</v>
      </c>
      <c r="BE6" s="7">
        <v>240</v>
      </c>
      <c r="BF6" s="7">
        <v>877</v>
      </c>
      <c r="BG6" s="7">
        <v>274</v>
      </c>
      <c r="BH6" s="7">
        <v>17</v>
      </c>
      <c r="BI6" s="7">
        <v>291</v>
      </c>
      <c r="BJ6" s="7">
        <v>647</v>
      </c>
      <c r="BK6" s="7">
        <v>244</v>
      </c>
      <c r="BL6" s="7">
        <v>891</v>
      </c>
      <c r="BM6" s="7">
        <v>619</v>
      </c>
      <c r="BN6" s="7">
        <v>232</v>
      </c>
      <c r="BO6" s="7">
        <v>851</v>
      </c>
      <c r="BP6" s="7">
        <v>658</v>
      </c>
      <c r="BQ6" s="7">
        <v>229</v>
      </c>
      <c r="BR6" s="7">
        <v>887</v>
      </c>
      <c r="BS6" s="7">
        <v>299</v>
      </c>
      <c r="BT6" s="7">
        <v>12</v>
      </c>
      <c r="BU6" s="7">
        <v>311</v>
      </c>
      <c r="BV6" s="7">
        <v>643</v>
      </c>
      <c r="BW6" s="7">
        <v>282</v>
      </c>
      <c r="BX6" s="7">
        <v>925</v>
      </c>
      <c r="BY6" s="7">
        <v>633</v>
      </c>
      <c r="BZ6" s="7">
        <v>253</v>
      </c>
      <c r="CA6" s="7">
        <v>886</v>
      </c>
      <c r="CB6" s="7">
        <v>589</v>
      </c>
      <c r="CC6" s="7">
        <v>216</v>
      </c>
      <c r="CD6" s="7">
        <v>805</v>
      </c>
      <c r="CE6" s="7">
        <v>289</v>
      </c>
      <c r="CF6" s="7">
        <v>16</v>
      </c>
      <c r="CG6" s="7">
        <v>305</v>
      </c>
      <c r="CH6" s="7">
        <v>622</v>
      </c>
      <c r="CI6" s="7">
        <v>307</v>
      </c>
      <c r="CJ6" s="7">
        <v>929</v>
      </c>
      <c r="CK6" s="7">
        <v>690</v>
      </c>
      <c r="CL6" s="7">
        <v>293</v>
      </c>
      <c r="CM6" s="7">
        <v>983</v>
      </c>
      <c r="CN6" s="7">
        <v>607</v>
      </c>
      <c r="CO6" s="7">
        <v>221</v>
      </c>
      <c r="CP6" s="7">
        <v>828</v>
      </c>
      <c r="CQ6" s="7">
        <v>300</v>
      </c>
      <c r="CR6" s="7">
        <v>21</v>
      </c>
      <c r="CS6" s="7">
        <v>321</v>
      </c>
      <c r="CT6" s="7">
        <v>609</v>
      </c>
      <c r="CU6" s="7">
        <v>291</v>
      </c>
      <c r="CV6" s="7">
        <v>900</v>
      </c>
      <c r="CW6" s="7">
        <v>594</v>
      </c>
      <c r="CX6" s="7">
        <v>322</v>
      </c>
      <c r="CY6" s="7">
        <v>916</v>
      </c>
      <c r="CZ6" s="7">
        <v>657</v>
      </c>
      <c r="DA6" s="7">
        <v>268</v>
      </c>
      <c r="DB6" s="7">
        <v>925</v>
      </c>
      <c r="DC6" s="7">
        <v>278</v>
      </c>
      <c r="DD6" s="7">
        <v>20</v>
      </c>
      <c r="DE6" s="7">
        <v>298</v>
      </c>
      <c r="DF6" s="7">
        <v>636</v>
      </c>
      <c r="DG6" s="7">
        <v>274</v>
      </c>
      <c r="DH6" s="7">
        <v>910</v>
      </c>
      <c r="DI6" s="7">
        <v>566</v>
      </c>
      <c r="DJ6" s="7">
        <v>281</v>
      </c>
      <c r="DK6" s="7">
        <v>847</v>
      </c>
      <c r="DL6" s="7">
        <v>568</v>
      </c>
      <c r="DM6" s="7">
        <v>276</v>
      </c>
      <c r="DN6" s="7">
        <v>844</v>
      </c>
      <c r="DO6" s="7">
        <v>298</v>
      </c>
      <c r="DP6" s="7">
        <v>27</v>
      </c>
      <c r="DQ6" s="7">
        <v>325</v>
      </c>
      <c r="DR6" s="7">
        <v>624</v>
      </c>
      <c r="DS6" s="7">
        <v>282</v>
      </c>
      <c r="DT6" s="7">
        <v>906</v>
      </c>
      <c r="DU6" s="7">
        <v>571</v>
      </c>
      <c r="DV6" s="7">
        <v>272</v>
      </c>
      <c r="DW6" s="7">
        <v>843</v>
      </c>
      <c r="DX6" s="7">
        <v>521</v>
      </c>
      <c r="DY6" s="7">
        <v>241</v>
      </c>
      <c r="DZ6" s="7">
        <v>762</v>
      </c>
      <c r="EA6" s="7">
        <v>262</v>
      </c>
      <c r="EB6" s="7">
        <v>25</v>
      </c>
      <c r="EC6" s="7">
        <v>287</v>
      </c>
      <c r="ED6" s="7">
        <v>546</v>
      </c>
      <c r="EE6" s="7">
        <v>243</v>
      </c>
      <c r="EF6" s="7">
        <v>789</v>
      </c>
      <c r="EG6" s="7">
        <v>560</v>
      </c>
      <c r="EH6" s="7">
        <v>282</v>
      </c>
      <c r="EI6" s="7">
        <v>842</v>
      </c>
      <c r="EJ6" s="7">
        <v>554</v>
      </c>
      <c r="EK6" s="7">
        <v>227</v>
      </c>
      <c r="EL6" s="7">
        <v>781</v>
      </c>
      <c r="EM6" s="7">
        <v>227</v>
      </c>
      <c r="EN6" s="7">
        <v>11</v>
      </c>
      <c r="EO6" s="7">
        <v>238</v>
      </c>
      <c r="EP6" s="7">
        <v>580</v>
      </c>
      <c r="EQ6" s="7">
        <v>289</v>
      </c>
      <c r="ER6" s="7">
        <v>869</v>
      </c>
      <c r="ES6" s="7">
        <v>522</v>
      </c>
      <c r="ET6" s="7">
        <v>247</v>
      </c>
      <c r="EU6" s="7">
        <v>769</v>
      </c>
      <c r="EV6" s="7">
        <v>524</v>
      </c>
      <c r="EW6" s="7">
        <v>250</v>
      </c>
      <c r="EX6" s="7">
        <v>774</v>
      </c>
      <c r="EY6" s="7">
        <v>261</v>
      </c>
      <c r="EZ6" s="7">
        <v>17</v>
      </c>
      <c r="FA6" s="7">
        <v>278</v>
      </c>
      <c r="FB6" s="5">
        <v>532</v>
      </c>
      <c r="FC6" s="5">
        <v>266</v>
      </c>
      <c r="FD6" s="5">
        <v>798</v>
      </c>
      <c r="FE6" s="5">
        <v>556</v>
      </c>
      <c r="FF6" s="5">
        <v>266</v>
      </c>
      <c r="FG6" s="5">
        <v>822</v>
      </c>
      <c r="FH6" s="5">
        <v>478</v>
      </c>
      <c r="FI6" s="5">
        <v>216</v>
      </c>
      <c r="FJ6" s="5">
        <v>694</v>
      </c>
      <c r="FK6" s="5">
        <v>261</v>
      </c>
      <c r="FL6" s="5">
        <v>17</v>
      </c>
      <c r="FM6" s="5">
        <v>278</v>
      </c>
      <c r="FN6" s="5">
        <v>558</v>
      </c>
      <c r="FO6" s="5">
        <v>280</v>
      </c>
      <c r="FP6" s="5">
        <v>838</v>
      </c>
      <c r="FQ6" s="5">
        <v>504</v>
      </c>
      <c r="FR6" s="5">
        <v>264</v>
      </c>
      <c r="FS6" s="5">
        <v>768</v>
      </c>
      <c r="FT6" s="5">
        <v>516</v>
      </c>
      <c r="FU6" s="5">
        <v>211</v>
      </c>
      <c r="FV6" s="5">
        <v>727</v>
      </c>
      <c r="FW6" s="5">
        <v>244</v>
      </c>
      <c r="FX6" s="5">
        <v>15</v>
      </c>
      <c r="FY6" s="5">
        <v>259</v>
      </c>
      <c r="FZ6" s="5">
        <v>602</v>
      </c>
      <c r="GA6" s="5">
        <v>283</v>
      </c>
      <c r="GB6" s="5">
        <v>885</v>
      </c>
      <c r="GC6" s="5">
        <v>506</v>
      </c>
      <c r="GD6" s="5">
        <v>243</v>
      </c>
      <c r="GE6" s="5">
        <v>749</v>
      </c>
      <c r="GF6" s="5">
        <v>483</v>
      </c>
      <c r="GG6" s="5">
        <v>231</v>
      </c>
      <c r="GH6" s="5">
        <v>714</v>
      </c>
      <c r="GI6" s="5">
        <v>242</v>
      </c>
      <c r="GJ6" s="5">
        <v>18</v>
      </c>
      <c r="GK6" s="5">
        <v>260</v>
      </c>
      <c r="GL6" s="5">
        <v>569</v>
      </c>
      <c r="GM6" s="5">
        <v>260</v>
      </c>
      <c r="GN6" s="5">
        <v>829</v>
      </c>
      <c r="GO6" s="5">
        <v>535</v>
      </c>
      <c r="GP6" s="5">
        <v>235</v>
      </c>
      <c r="GQ6" s="5">
        <v>770</v>
      </c>
      <c r="GR6" s="5">
        <v>472</v>
      </c>
      <c r="GS6" s="5">
        <v>209</v>
      </c>
      <c r="GT6" s="5">
        <v>681</v>
      </c>
      <c r="GU6" s="5">
        <v>222</v>
      </c>
      <c r="GV6" s="5">
        <v>19</v>
      </c>
      <c r="GW6" s="5">
        <v>241</v>
      </c>
      <c r="GX6" s="5">
        <v>625</v>
      </c>
      <c r="GY6" s="5">
        <v>264</v>
      </c>
      <c r="GZ6" s="5">
        <v>889</v>
      </c>
      <c r="HA6" s="5">
        <v>538</v>
      </c>
      <c r="HB6" s="5">
        <v>216</v>
      </c>
      <c r="HC6" s="5">
        <v>754</v>
      </c>
      <c r="HD6" s="5">
        <v>490</v>
      </c>
      <c r="HE6" s="5">
        <v>199</v>
      </c>
      <c r="HF6" s="5">
        <v>689</v>
      </c>
      <c r="HG6" s="5">
        <v>225</v>
      </c>
      <c r="HH6" s="5">
        <v>22</v>
      </c>
      <c r="HI6" s="5">
        <v>247</v>
      </c>
      <c r="HJ6" s="5">
        <v>543</v>
      </c>
      <c r="HK6" s="5">
        <v>241</v>
      </c>
      <c r="HL6" s="5">
        <v>784</v>
      </c>
      <c r="HM6" s="5">
        <v>568</v>
      </c>
      <c r="HN6" s="5">
        <v>246</v>
      </c>
      <c r="HO6" s="5">
        <v>814</v>
      </c>
      <c r="HP6" s="5">
        <v>511</v>
      </c>
      <c r="HQ6" s="5">
        <v>200</v>
      </c>
      <c r="HR6" s="5">
        <v>711</v>
      </c>
      <c r="HS6" s="5">
        <v>247</v>
      </c>
      <c r="HT6" s="5">
        <v>11</v>
      </c>
      <c r="HU6" s="5">
        <v>258</v>
      </c>
      <c r="HV6" s="5">
        <v>581</v>
      </c>
      <c r="HW6" s="5">
        <v>243</v>
      </c>
      <c r="HX6" s="5">
        <v>824</v>
      </c>
      <c r="HY6" s="5">
        <v>483</v>
      </c>
      <c r="HZ6" s="5">
        <v>209</v>
      </c>
      <c r="IA6" s="5">
        <v>692</v>
      </c>
      <c r="IB6" s="5">
        <v>521</v>
      </c>
      <c r="IC6" s="5">
        <v>231</v>
      </c>
      <c r="ID6" s="5">
        <v>752</v>
      </c>
      <c r="IE6" s="5">
        <v>259</v>
      </c>
      <c r="IF6" s="5">
        <v>13</v>
      </c>
      <c r="IG6" s="5">
        <v>272</v>
      </c>
      <c r="IH6" s="5">
        <v>621</v>
      </c>
      <c r="II6" s="5">
        <v>296</v>
      </c>
      <c r="IJ6" s="5">
        <v>917</v>
      </c>
      <c r="IK6" s="5">
        <v>533</v>
      </c>
      <c r="IL6" s="5">
        <v>205</v>
      </c>
      <c r="IM6" s="5">
        <v>738</v>
      </c>
      <c r="IN6" s="5">
        <v>429</v>
      </c>
      <c r="IO6" s="5">
        <v>188</v>
      </c>
      <c r="IP6" s="5">
        <v>617</v>
      </c>
      <c r="IQ6" s="5">
        <v>255</v>
      </c>
      <c r="IR6" s="5">
        <v>20</v>
      </c>
      <c r="IS6" s="5">
        <v>275</v>
      </c>
      <c r="IT6" s="5">
        <v>1</v>
      </c>
      <c r="IU6" s="5">
        <v>583</v>
      </c>
      <c r="IV6" s="5">
        <v>253</v>
      </c>
      <c r="IW6" s="5">
        <v>837</v>
      </c>
      <c r="IY6" s="5">
        <v>582</v>
      </c>
      <c r="IZ6" s="5">
        <v>253</v>
      </c>
      <c r="JA6" s="5">
        <v>835</v>
      </c>
      <c r="JB6" s="5">
        <v>478</v>
      </c>
      <c r="JC6" s="5">
        <v>190</v>
      </c>
      <c r="JD6" s="5">
        <v>668</v>
      </c>
      <c r="JE6" s="5">
        <v>202</v>
      </c>
      <c r="JF6" s="5">
        <v>15</v>
      </c>
      <c r="JG6" s="5">
        <v>217</v>
      </c>
      <c r="JI6" s="5">
        <v>484</v>
      </c>
      <c r="JJ6" s="5">
        <v>265</v>
      </c>
      <c r="JK6" s="5">
        <v>749</v>
      </c>
      <c r="JM6" s="5">
        <v>523</v>
      </c>
      <c r="JN6" s="5">
        <v>230</v>
      </c>
      <c r="JO6" s="5">
        <v>753</v>
      </c>
      <c r="JQ6" s="5">
        <v>512</v>
      </c>
      <c r="JR6" s="5">
        <v>220</v>
      </c>
      <c r="JS6" s="5">
        <v>732</v>
      </c>
      <c r="JT6" s="5">
        <v>240</v>
      </c>
      <c r="JU6" s="5">
        <v>30</v>
      </c>
      <c r="JV6" s="5">
        <v>270</v>
      </c>
      <c r="JX6" s="5">
        <v>498</v>
      </c>
      <c r="JY6" s="5">
        <v>228</v>
      </c>
      <c r="JZ6" s="5">
        <v>726</v>
      </c>
      <c r="KB6" s="5">
        <v>407</v>
      </c>
      <c r="KC6" s="5">
        <v>217</v>
      </c>
      <c r="KD6" s="5">
        <v>624</v>
      </c>
      <c r="KF6" s="5">
        <v>475</v>
      </c>
      <c r="KG6" s="5">
        <v>213</v>
      </c>
      <c r="KH6" s="5">
        <v>688</v>
      </c>
      <c r="KI6" s="5">
        <v>272</v>
      </c>
      <c r="KJ6" s="5">
        <v>36</v>
      </c>
      <c r="KK6" s="5">
        <v>308</v>
      </c>
    </row>
    <row r="7" spans="1:297" x14ac:dyDescent="0.3">
      <c r="A7" s="4" t="s">
        <v>7</v>
      </c>
      <c r="B7" s="7">
        <v>1690</v>
      </c>
      <c r="C7" s="7">
        <v>1048</v>
      </c>
      <c r="D7" s="7">
        <v>2738</v>
      </c>
      <c r="E7" s="7">
        <v>1738</v>
      </c>
      <c r="F7" s="7">
        <v>1081</v>
      </c>
      <c r="G7" s="7">
        <v>2819</v>
      </c>
      <c r="H7" s="7">
        <v>1837</v>
      </c>
      <c r="I7" s="7">
        <v>967</v>
      </c>
      <c r="J7" s="7">
        <v>2804</v>
      </c>
      <c r="K7" s="7">
        <v>760</v>
      </c>
      <c r="L7" s="7">
        <v>61</v>
      </c>
      <c r="M7" s="7">
        <v>821</v>
      </c>
      <c r="N7" s="7">
        <v>1604</v>
      </c>
      <c r="O7" s="7">
        <v>984</v>
      </c>
      <c r="P7" s="7">
        <v>2588</v>
      </c>
      <c r="Q7" s="7">
        <v>1657</v>
      </c>
      <c r="R7" s="7">
        <v>1029</v>
      </c>
      <c r="S7" s="7">
        <v>2686</v>
      </c>
      <c r="T7" s="7">
        <v>1627</v>
      </c>
      <c r="U7" s="7">
        <v>923</v>
      </c>
      <c r="V7" s="7">
        <v>2550</v>
      </c>
      <c r="W7" s="7">
        <v>837</v>
      </c>
      <c r="X7" s="7">
        <v>53</v>
      </c>
      <c r="Y7" s="7">
        <v>890</v>
      </c>
      <c r="Z7" s="7">
        <v>1697</v>
      </c>
      <c r="AA7" s="7">
        <v>966</v>
      </c>
      <c r="AB7" s="7">
        <v>2663</v>
      </c>
      <c r="AC7" s="7">
        <v>1625</v>
      </c>
      <c r="AD7" s="7">
        <v>1029</v>
      </c>
      <c r="AE7" s="7">
        <v>2654</v>
      </c>
      <c r="AF7" s="7">
        <v>1589</v>
      </c>
      <c r="AG7" s="7">
        <v>900</v>
      </c>
      <c r="AH7" s="7">
        <v>2489</v>
      </c>
      <c r="AI7" s="7">
        <v>795</v>
      </c>
      <c r="AJ7" s="7">
        <v>59</v>
      </c>
      <c r="AK7" s="7">
        <v>854</v>
      </c>
      <c r="AL7" s="7">
        <v>1781</v>
      </c>
      <c r="AM7" s="7">
        <v>1105</v>
      </c>
      <c r="AN7" s="7">
        <v>2886</v>
      </c>
      <c r="AO7" s="7">
        <v>1746</v>
      </c>
      <c r="AP7" s="7">
        <v>1055</v>
      </c>
      <c r="AQ7" s="7">
        <v>2801</v>
      </c>
      <c r="AR7" s="7">
        <v>1553</v>
      </c>
      <c r="AS7" s="7">
        <v>933</v>
      </c>
      <c r="AT7" s="7">
        <v>2486</v>
      </c>
      <c r="AU7" s="7">
        <v>761</v>
      </c>
      <c r="AV7" s="7">
        <v>70</v>
      </c>
      <c r="AW7" s="7">
        <v>831</v>
      </c>
      <c r="AX7" s="7">
        <v>1815</v>
      </c>
      <c r="AY7" s="7">
        <v>1126</v>
      </c>
      <c r="AZ7" s="7">
        <v>2941</v>
      </c>
      <c r="BA7" s="7">
        <v>1784</v>
      </c>
      <c r="BB7" s="7">
        <v>1125</v>
      </c>
      <c r="BC7" s="7">
        <v>2909</v>
      </c>
      <c r="BD7" s="7">
        <v>1641</v>
      </c>
      <c r="BE7" s="7">
        <v>953</v>
      </c>
      <c r="BF7" s="7">
        <v>2594</v>
      </c>
      <c r="BG7" s="7">
        <v>754</v>
      </c>
      <c r="BH7" s="7">
        <v>86</v>
      </c>
      <c r="BI7" s="7">
        <v>840</v>
      </c>
      <c r="BJ7" s="7">
        <v>1921</v>
      </c>
      <c r="BK7" s="7">
        <v>1260</v>
      </c>
      <c r="BL7" s="7">
        <v>3181</v>
      </c>
      <c r="BM7" s="7">
        <v>1780</v>
      </c>
      <c r="BN7" s="7">
        <v>1118</v>
      </c>
      <c r="BO7" s="7">
        <v>2898</v>
      </c>
      <c r="BP7" s="7">
        <v>1678</v>
      </c>
      <c r="BQ7" s="7">
        <v>975</v>
      </c>
      <c r="BR7" s="7">
        <v>2653</v>
      </c>
      <c r="BS7" s="7">
        <v>777</v>
      </c>
      <c r="BT7" s="7">
        <v>71</v>
      </c>
      <c r="BU7" s="7">
        <v>848</v>
      </c>
      <c r="BV7" s="7">
        <v>1852</v>
      </c>
      <c r="BW7" s="7">
        <v>1189</v>
      </c>
      <c r="BX7" s="7">
        <v>3041</v>
      </c>
      <c r="BY7" s="7">
        <v>1880</v>
      </c>
      <c r="BZ7" s="7">
        <v>1234</v>
      </c>
      <c r="CA7" s="7">
        <v>3114</v>
      </c>
      <c r="CB7" s="7">
        <v>1692</v>
      </c>
      <c r="CC7" s="7">
        <v>986</v>
      </c>
      <c r="CD7" s="7">
        <v>2678</v>
      </c>
      <c r="CE7" s="7">
        <v>822</v>
      </c>
      <c r="CF7" s="7">
        <v>78</v>
      </c>
      <c r="CG7" s="7">
        <v>900</v>
      </c>
      <c r="CH7" s="7">
        <v>1596</v>
      </c>
      <c r="CI7" s="7">
        <v>1174</v>
      </c>
      <c r="CJ7" s="7">
        <v>2770</v>
      </c>
      <c r="CK7" s="7">
        <v>1748</v>
      </c>
      <c r="CL7" s="7">
        <v>1165</v>
      </c>
      <c r="CM7" s="7">
        <v>2913</v>
      </c>
      <c r="CN7" s="7">
        <v>1752</v>
      </c>
      <c r="CO7" s="7">
        <v>1075</v>
      </c>
      <c r="CP7" s="7">
        <v>2827</v>
      </c>
      <c r="CQ7" s="7">
        <v>826</v>
      </c>
      <c r="CR7" s="7">
        <v>91</v>
      </c>
      <c r="CS7" s="7">
        <v>917</v>
      </c>
      <c r="CT7" s="7">
        <v>1741</v>
      </c>
      <c r="CU7" s="7">
        <v>1109</v>
      </c>
      <c r="CV7" s="7">
        <v>2850</v>
      </c>
      <c r="CW7" s="7">
        <v>1587</v>
      </c>
      <c r="CX7" s="7">
        <v>1107</v>
      </c>
      <c r="CY7" s="7">
        <v>2694</v>
      </c>
      <c r="CZ7" s="7">
        <v>1618</v>
      </c>
      <c r="DA7" s="7">
        <v>1005</v>
      </c>
      <c r="DB7" s="7">
        <v>2623</v>
      </c>
      <c r="DC7" s="7">
        <v>883</v>
      </c>
      <c r="DD7" s="7">
        <v>120</v>
      </c>
      <c r="DE7" s="7">
        <v>1003</v>
      </c>
      <c r="DF7" s="7">
        <v>1790</v>
      </c>
      <c r="DG7" s="7">
        <v>1044</v>
      </c>
      <c r="DH7" s="7">
        <v>2834</v>
      </c>
      <c r="DI7" s="7">
        <v>1676</v>
      </c>
      <c r="DJ7" s="7">
        <v>1076</v>
      </c>
      <c r="DK7" s="7">
        <v>2752</v>
      </c>
      <c r="DL7" s="7">
        <v>1453</v>
      </c>
      <c r="DM7" s="7">
        <v>970</v>
      </c>
      <c r="DN7" s="7">
        <v>2423</v>
      </c>
      <c r="DO7" s="7">
        <v>818</v>
      </c>
      <c r="DP7" s="7">
        <v>140</v>
      </c>
      <c r="DQ7" s="7">
        <v>958</v>
      </c>
      <c r="DR7" s="7">
        <v>1647</v>
      </c>
      <c r="DS7" s="7">
        <v>1075</v>
      </c>
      <c r="DT7" s="7">
        <v>2722</v>
      </c>
      <c r="DU7" s="7">
        <v>1690</v>
      </c>
      <c r="DV7" s="7">
        <v>1017</v>
      </c>
      <c r="DW7" s="7">
        <v>2707</v>
      </c>
      <c r="DX7" s="7">
        <v>1584</v>
      </c>
      <c r="DY7" s="7">
        <v>973</v>
      </c>
      <c r="DZ7" s="7">
        <v>2557</v>
      </c>
      <c r="EA7" s="7">
        <v>712</v>
      </c>
      <c r="EB7" s="7">
        <v>100</v>
      </c>
      <c r="EC7" s="7">
        <v>812</v>
      </c>
      <c r="ED7" s="7">
        <v>1489</v>
      </c>
      <c r="EE7" s="7">
        <v>987</v>
      </c>
      <c r="EF7" s="7">
        <v>2476</v>
      </c>
      <c r="EG7" s="7">
        <v>1566</v>
      </c>
      <c r="EH7" s="7">
        <v>1047</v>
      </c>
      <c r="EI7" s="7">
        <v>2613</v>
      </c>
      <c r="EJ7" s="7">
        <v>1571</v>
      </c>
      <c r="EK7" s="7">
        <v>912</v>
      </c>
      <c r="EL7" s="7">
        <v>2483</v>
      </c>
      <c r="EM7" s="7">
        <v>734</v>
      </c>
      <c r="EN7" s="7">
        <v>89</v>
      </c>
      <c r="EO7" s="7">
        <v>823</v>
      </c>
      <c r="EP7" s="7">
        <v>1482</v>
      </c>
      <c r="EQ7" s="7">
        <v>856</v>
      </c>
      <c r="ER7" s="7">
        <v>2338</v>
      </c>
      <c r="ES7" s="7">
        <v>1404</v>
      </c>
      <c r="ET7" s="7">
        <v>947</v>
      </c>
      <c r="EU7" s="7">
        <v>2351</v>
      </c>
      <c r="EV7" s="7">
        <v>1486</v>
      </c>
      <c r="EW7" s="7">
        <v>947</v>
      </c>
      <c r="EX7" s="7">
        <v>2433</v>
      </c>
      <c r="EY7" s="7">
        <v>749</v>
      </c>
      <c r="EZ7" s="7">
        <v>87</v>
      </c>
      <c r="FA7" s="7">
        <v>836</v>
      </c>
      <c r="FB7" s="5">
        <v>1356</v>
      </c>
      <c r="FC7" s="5">
        <v>869</v>
      </c>
      <c r="FD7" s="5">
        <v>2225</v>
      </c>
      <c r="FE7" s="5">
        <v>1412</v>
      </c>
      <c r="FF7" s="5">
        <v>869</v>
      </c>
      <c r="FG7" s="5">
        <v>2281</v>
      </c>
      <c r="FH7" s="5">
        <v>1305</v>
      </c>
      <c r="FI7" s="5">
        <v>849</v>
      </c>
      <c r="FJ7" s="5">
        <v>2154</v>
      </c>
      <c r="FK7" s="5">
        <v>748</v>
      </c>
      <c r="FL7" s="5">
        <v>93</v>
      </c>
      <c r="FM7" s="5">
        <v>841</v>
      </c>
      <c r="FN7" s="5">
        <v>1327</v>
      </c>
      <c r="FO7" s="5">
        <v>820</v>
      </c>
      <c r="FP7" s="5">
        <v>2147</v>
      </c>
      <c r="FQ7" s="5">
        <v>1301</v>
      </c>
      <c r="FR7" s="5">
        <v>844</v>
      </c>
      <c r="FS7" s="5">
        <v>2145</v>
      </c>
      <c r="FT7" s="5">
        <v>1341</v>
      </c>
      <c r="FU7" s="5">
        <v>775</v>
      </c>
      <c r="FV7" s="5">
        <v>2116</v>
      </c>
      <c r="FW7" s="5">
        <v>650</v>
      </c>
      <c r="FX7" s="5">
        <v>77</v>
      </c>
      <c r="FY7" s="5">
        <v>727</v>
      </c>
      <c r="FZ7" s="5">
        <v>1413</v>
      </c>
      <c r="GA7" s="5">
        <v>873</v>
      </c>
      <c r="GB7" s="5">
        <v>2286</v>
      </c>
      <c r="GC7" s="5">
        <v>1235</v>
      </c>
      <c r="GD7" s="5">
        <v>819</v>
      </c>
      <c r="GE7" s="5">
        <v>2054</v>
      </c>
      <c r="GF7" s="5">
        <v>1224</v>
      </c>
      <c r="GG7" s="5">
        <v>775</v>
      </c>
      <c r="GH7" s="5">
        <v>1999</v>
      </c>
      <c r="GI7" s="5">
        <v>661</v>
      </c>
      <c r="GJ7" s="5">
        <v>90</v>
      </c>
      <c r="GK7" s="5">
        <v>751</v>
      </c>
      <c r="GL7" s="5">
        <v>1454</v>
      </c>
      <c r="GM7" s="5">
        <v>895</v>
      </c>
      <c r="GN7" s="5">
        <v>2349</v>
      </c>
      <c r="GO7" s="5">
        <v>1323</v>
      </c>
      <c r="GP7" s="5">
        <v>855</v>
      </c>
      <c r="GQ7" s="5">
        <v>2178</v>
      </c>
      <c r="GR7" s="5">
        <v>1153</v>
      </c>
      <c r="GS7" s="5">
        <v>735</v>
      </c>
      <c r="GT7" s="5">
        <v>1888</v>
      </c>
      <c r="GU7" s="5">
        <v>627</v>
      </c>
      <c r="GV7" s="5">
        <v>79</v>
      </c>
      <c r="GW7" s="5">
        <v>706</v>
      </c>
      <c r="GX7" s="5">
        <v>1461</v>
      </c>
      <c r="GY7" s="5">
        <v>845</v>
      </c>
      <c r="GZ7" s="5">
        <v>2306</v>
      </c>
      <c r="HA7" s="5">
        <v>1346</v>
      </c>
      <c r="HB7" s="5">
        <v>876</v>
      </c>
      <c r="HC7" s="5">
        <v>2222</v>
      </c>
      <c r="HD7" s="5">
        <v>1230</v>
      </c>
      <c r="HE7" s="5">
        <v>740</v>
      </c>
      <c r="HF7" s="5">
        <v>1970</v>
      </c>
      <c r="HG7" s="5">
        <v>590</v>
      </c>
      <c r="HH7" s="5">
        <v>77</v>
      </c>
      <c r="HI7" s="5">
        <v>667</v>
      </c>
      <c r="HJ7" s="5">
        <v>1357</v>
      </c>
      <c r="HK7" s="5">
        <v>830</v>
      </c>
      <c r="HL7" s="5">
        <v>2187</v>
      </c>
      <c r="HM7" s="5">
        <v>1408</v>
      </c>
      <c r="HN7" s="5">
        <v>825</v>
      </c>
      <c r="HO7" s="5">
        <v>2233</v>
      </c>
      <c r="HP7" s="5">
        <v>1288</v>
      </c>
      <c r="HQ7" s="5">
        <v>813</v>
      </c>
      <c r="HR7" s="5">
        <v>2101</v>
      </c>
      <c r="HS7" s="5">
        <v>607</v>
      </c>
      <c r="HT7" s="5">
        <v>104</v>
      </c>
      <c r="HU7" s="5">
        <v>711</v>
      </c>
      <c r="HV7" s="5">
        <v>1426</v>
      </c>
      <c r="HW7" s="5">
        <v>797</v>
      </c>
      <c r="HX7" s="5">
        <v>2223</v>
      </c>
      <c r="HY7" s="5">
        <v>1304</v>
      </c>
      <c r="HZ7" s="5">
        <v>849</v>
      </c>
      <c r="IA7" s="5">
        <v>2153</v>
      </c>
      <c r="IB7" s="5">
        <v>1337</v>
      </c>
      <c r="IC7" s="5">
        <v>739</v>
      </c>
      <c r="ID7" s="5">
        <v>2076</v>
      </c>
      <c r="IE7" s="5">
        <v>637</v>
      </c>
      <c r="IF7" s="5">
        <v>101</v>
      </c>
      <c r="IG7" s="5">
        <v>738</v>
      </c>
      <c r="IH7" s="5">
        <v>1543</v>
      </c>
      <c r="II7" s="5">
        <v>846</v>
      </c>
      <c r="IJ7" s="5">
        <v>2389</v>
      </c>
      <c r="IK7" s="5">
        <v>1372</v>
      </c>
      <c r="IL7" s="5">
        <v>794</v>
      </c>
      <c r="IM7" s="5">
        <v>2166</v>
      </c>
      <c r="IN7" s="5">
        <v>1200</v>
      </c>
      <c r="IO7" s="5">
        <v>766</v>
      </c>
      <c r="IP7" s="5">
        <v>1966</v>
      </c>
      <c r="IQ7" s="5">
        <v>713</v>
      </c>
      <c r="IR7" s="5">
        <v>97</v>
      </c>
      <c r="IS7" s="5">
        <v>810</v>
      </c>
      <c r="IU7" s="5">
        <v>1520</v>
      </c>
      <c r="IV7" s="5">
        <v>873</v>
      </c>
      <c r="IW7" s="5">
        <v>2393</v>
      </c>
      <c r="IY7" s="5">
        <v>1409</v>
      </c>
      <c r="IZ7" s="5">
        <v>811</v>
      </c>
      <c r="JA7" s="5">
        <v>2220</v>
      </c>
      <c r="JB7" s="5">
        <v>1290</v>
      </c>
      <c r="JC7" s="5">
        <v>733</v>
      </c>
      <c r="JD7" s="5">
        <v>2023</v>
      </c>
      <c r="JE7" s="5">
        <v>638</v>
      </c>
      <c r="JF7" s="5">
        <v>88</v>
      </c>
      <c r="JG7" s="5">
        <v>726</v>
      </c>
      <c r="JI7" s="5">
        <v>1349</v>
      </c>
      <c r="JJ7" s="5">
        <v>816</v>
      </c>
      <c r="JK7" s="5">
        <v>2165</v>
      </c>
      <c r="JL7" s="5">
        <v>2</v>
      </c>
      <c r="JM7" s="5">
        <v>1428</v>
      </c>
      <c r="JN7" s="5">
        <v>818</v>
      </c>
      <c r="JO7" s="5">
        <v>2248</v>
      </c>
      <c r="JP7" s="5">
        <v>1</v>
      </c>
      <c r="JQ7" s="5">
        <v>1302</v>
      </c>
      <c r="JR7" s="5">
        <v>719</v>
      </c>
      <c r="JS7" s="5">
        <v>2022</v>
      </c>
      <c r="JT7" s="5">
        <v>663</v>
      </c>
      <c r="JU7" s="5">
        <v>101</v>
      </c>
      <c r="JV7" s="5">
        <v>764</v>
      </c>
      <c r="JX7" s="5">
        <v>1340</v>
      </c>
      <c r="JY7" s="5">
        <v>703</v>
      </c>
      <c r="JZ7" s="5">
        <v>2043</v>
      </c>
      <c r="KB7" s="5">
        <v>1274</v>
      </c>
      <c r="KC7" s="5">
        <v>756</v>
      </c>
      <c r="KD7" s="5">
        <v>2030</v>
      </c>
      <c r="KE7" s="5">
        <v>2</v>
      </c>
      <c r="KF7" s="5">
        <v>1342</v>
      </c>
      <c r="KG7" s="5">
        <v>743</v>
      </c>
      <c r="KH7" s="5">
        <v>2087</v>
      </c>
      <c r="KI7" s="5">
        <v>681</v>
      </c>
      <c r="KJ7" s="5">
        <v>130</v>
      </c>
      <c r="KK7" s="5">
        <v>811</v>
      </c>
    </row>
    <row r="8" spans="1:297" x14ac:dyDescent="0.3">
      <c r="A8" s="4" t="s">
        <v>9</v>
      </c>
      <c r="B8" s="7">
        <v>3901</v>
      </c>
      <c r="C8" s="7">
        <v>1584</v>
      </c>
      <c r="D8" s="7">
        <v>5485</v>
      </c>
      <c r="E8" s="7">
        <v>3962</v>
      </c>
      <c r="F8" s="7">
        <v>1718</v>
      </c>
      <c r="G8" s="7">
        <v>5680</v>
      </c>
      <c r="H8" s="7">
        <v>3923</v>
      </c>
      <c r="I8" s="7">
        <v>1709</v>
      </c>
      <c r="J8" s="7">
        <v>5632</v>
      </c>
      <c r="K8" s="7">
        <v>1665</v>
      </c>
      <c r="L8" s="7">
        <v>211</v>
      </c>
      <c r="M8" s="7">
        <v>1876</v>
      </c>
      <c r="N8" s="7">
        <v>3774</v>
      </c>
      <c r="O8" s="7">
        <v>1507</v>
      </c>
      <c r="P8" s="7">
        <v>5281</v>
      </c>
      <c r="Q8" s="7">
        <v>3906</v>
      </c>
      <c r="R8" s="7">
        <v>1617</v>
      </c>
      <c r="S8" s="7">
        <v>5523</v>
      </c>
      <c r="T8" s="7">
        <v>3852</v>
      </c>
      <c r="U8" s="7">
        <v>1608</v>
      </c>
      <c r="V8" s="7">
        <v>5460</v>
      </c>
      <c r="W8" s="7">
        <v>1671</v>
      </c>
      <c r="X8" s="7">
        <v>188</v>
      </c>
      <c r="Y8" s="7">
        <v>1859</v>
      </c>
      <c r="Z8" s="7">
        <v>3910</v>
      </c>
      <c r="AA8" s="7">
        <v>1477</v>
      </c>
      <c r="AB8" s="7">
        <v>5387</v>
      </c>
      <c r="AC8" s="7">
        <v>3810</v>
      </c>
      <c r="AD8" s="7">
        <v>1562</v>
      </c>
      <c r="AE8" s="7">
        <v>5372</v>
      </c>
      <c r="AF8" s="7">
        <v>3788</v>
      </c>
      <c r="AG8" s="7">
        <v>1549</v>
      </c>
      <c r="AH8" s="7">
        <v>5337</v>
      </c>
      <c r="AI8" s="7">
        <v>1759</v>
      </c>
      <c r="AJ8" s="7">
        <v>201</v>
      </c>
      <c r="AK8" s="7">
        <v>1960</v>
      </c>
      <c r="AL8" s="7">
        <v>4095</v>
      </c>
      <c r="AM8" s="7">
        <v>1644</v>
      </c>
      <c r="AN8" s="7">
        <v>5739</v>
      </c>
      <c r="AO8" s="7">
        <v>3977</v>
      </c>
      <c r="AP8" s="7">
        <v>1569</v>
      </c>
      <c r="AQ8" s="7">
        <v>5546</v>
      </c>
      <c r="AR8" s="7">
        <v>3754</v>
      </c>
      <c r="AS8" s="7">
        <v>1486</v>
      </c>
      <c r="AT8" s="7">
        <v>5240</v>
      </c>
      <c r="AU8" s="7">
        <v>1777</v>
      </c>
      <c r="AV8" s="7">
        <v>175</v>
      </c>
      <c r="AW8" s="7">
        <v>1952</v>
      </c>
      <c r="AX8" s="7">
        <v>4122</v>
      </c>
      <c r="AY8" s="7">
        <v>1752</v>
      </c>
      <c r="AZ8" s="7">
        <v>5874</v>
      </c>
      <c r="BA8" s="7">
        <v>4116</v>
      </c>
      <c r="BB8" s="7">
        <v>1832</v>
      </c>
      <c r="BC8" s="7">
        <v>5948</v>
      </c>
      <c r="BD8" s="7">
        <v>3833</v>
      </c>
      <c r="BE8" s="7">
        <v>1547</v>
      </c>
      <c r="BF8" s="7">
        <v>5380</v>
      </c>
      <c r="BG8" s="7">
        <v>1680</v>
      </c>
      <c r="BH8" s="7">
        <v>190</v>
      </c>
      <c r="BI8" s="7">
        <v>1870</v>
      </c>
      <c r="BJ8" s="7">
        <v>4331</v>
      </c>
      <c r="BK8" s="7">
        <v>1721</v>
      </c>
      <c r="BL8" s="7">
        <v>6052</v>
      </c>
      <c r="BM8" s="7">
        <v>4171</v>
      </c>
      <c r="BN8" s="7">
        <v>1808</v>
      </c>
      <c r="BO8" s="7">
        <v>5979</v>
      </c>
      <c r="BP8" s="7">
        <v>4014</v>
      </c>
      <c r="BQ8" s="7">
        <v>1762</v>
      </c>
      <c r="BR8" s="7">
        <v>5776</v>
      </c>
      <c r="BS8" s="7">
        <v>1806</v>
      </c>
      <c r="BT8" s="7">
        <v>169</v>
      </c>
      <c r="BU8" s="7">
        <v>1975</v>
      </c>
      <c r="BV8" s="7">
        <v>4192</v>
      </c>
      <c r="BW8" s="7">
        <v>1741</v>
      </c>
      <c r="BX8" s="7">
        <v>5933</v>
      </c>
      <c r="BY8" s="7">
        <v>4348</v>
      </c>
      <c r="BZ8" s="7">
        <v>1819</v>
      </c>
      <c r="CA8" s="7">
        <v>6167</v>
      </c>
      <c r="CB8" s="7">
        <v>4088</v>
      </c>
      <c r="CC8" s="7">
        <v>1714</v>
      </c>
      <c r="CD8" s="7">
        <v>5802</v>
      </c>
      <c r="CE8" s="7">
        <v>1868</v>
      </c>
      <c r="CF8" s="7">
        <v>200</v>
      </c>
      <c r="CG8" s="7">
        <v>2068</v>
      </c>
      <c r="CH8" s="7">
        <v>4079</v>
      </c>
      <c r="CI8" s="7">
        <v>1942</v>
      </c>
      <c r="CJ8" s="7">
        <v>6021</v>
      </c>
      <c r="CK8" s="7">
        <v>4165</v>
      </c>
      <c r="CL8" s="7">
        <v>1763</v>
      </c>
      <c r="CM8" s="7">
        <v>5928</v>
      </c>
      <c r="CN8" s="7">
        <v>4178</v>
      </c>
      <c r="CO8" s="7">
        <v>1706</v>
      </c>
      <c r="CP8" s="7">
        <v>5884</v>
      </c>
      <c r="CQ8" s="7">
        <v>1940</v>
      </c>
      <c r="CR8" s="7">
        <v>188</v>
      </c>
      <c r="CS8" s="7">
        <v>2128</v>
      </c>
      <c r="CT8" s="7">
        <v>4185</v>
      </c>
      <c r="CU8" s="7">
        <v>1987</v>
      </c>
      <c r="CV8" s="7">
        <v>6172</v>
      </c>
      <c r="CW8" s="7">
        <v>3888</v>
      </c>
      <c r="CX8" s="7">
        <v>1860</v>
      </c>
      <c r="CY8" s="7">
        <v>5748</v>
      </c>
      <c r="CZ8" s="7">
        <v>4025</v>
      </c>
      <c r="DA8" s="7">
        <v>1675</v>
      </c>
      <c r="DB8" s="7">
        <v>5700</v>
      </c>
      <c r="DC8" s="7">
        <v>2016</v>
      </c>
      <c r="DD8" s="7">
        <v>178</v>
      </c>
      <c r="DE8" s="7">
        <v>2194</v>
      </c>
      <c r="DF8" s="7">
        <v>4129</v>
      </c>
      <c r="DG8" s="7">
        <v>1901</v>
      </c>
      <c r="DH8" s="7">
        <v>6030</v>
      </c>
      <c r="DI8" s="7">
        <v>3907</v>
      </c>
      <c r="DJ8" s="7">
        <v>1842</v>
      </c>
      <c r="DK8" s="7">
        <v>5749</v>
      </c>
      <c r="DL8" s="7">
        <v>3762</v>
      </c>
      <c r="DM8" s="7">
        <v>1717</v>
      </c>
      <c r="DN8" s="7">
        <v>5479</v>
      </c>
      <c r="DO8" s="7">
        <v>1952</v>
      </c>
      <c r="DP8" s="7">
        <v>197</v>
      </c>
      <c r="DQ8" s="7">
        <v>2149</v>
      </c>
      <c r="DR8" s="7">
        <v>4077</v>
      </c>
      <c r="DS8" s="7">
        <v>1908</v>
      </c>
      <c r="DT8" s="7">
        <v>5985</v>
      </c>
      <c r="DU8" s="7">
        <v>3944</v>
      </c>
      <c r="DV8" s="7">
        <v>1840</v>
      </c>
      <c r="DW8" s="7">
        <v>5784</v>
      </c>
      <c r="DX8" s="7">
        <v>3785</v>
      </c>
      <c r="DY8" s="7">
        <v>1686</v>
      </c>
      <c r="DZ8" s="7">
        <v>5471</v>
      </c>
      <c r="EA8" s="7">
        <v>1728</v>
      </c>
      <c r="EB8" s="7">
        <v>203</v>
      </c>
      <c r="EC8" s="7">
        <v>1931</v>
      </c>
      <c r="ED8" s="7">
        <v>3882</v>
      </c>
      <c r="EE8" s="7">
        <v>1784</v>
      </c>
      <c r="EF8" s="7">
        <v>5666</v>
      </c>
      <c r="EG8" s="7">
        <v>3796</v>
      </c>
      <c r="EH8" s="7">
        <v>1718</v>
      </c>
      <c r="EI8" s="7">
        <v>5514</v>
      </c>
      <c r="EJ8" s="7">
        <v>3773</v>
      </c>
      <c r="EK8" s="7">
        <v>1701</v>
      </c>
      <c r="EL8" s="7">
        <v>5474</v>
      </c>
      <c r="EM8" s="7">
        <v>1786</v>
      </c>
      <c r="EN8" s="7">
        <v>198</v>
      </c>
      <c r="EO8" s="7">
        <v>1984</v>
      </c>
      <c r="EP8" s="7">
        <v>3487</v>
      </c>
      <c r="EQ8" s="7">
        <v>1651</v>
      </c>
      <c r="ER8" s="7">
        <v>5138</v>
      </c>
      <c r="ES8" s="7">
        <v>3574</v>
      </c>
      <c r="ET8" s="7">
        <v>1657</v>
      </c>
      <c r="EU8" s="7">
        <v>5231</v>
      </c>
      <c r="EV8" s="7">
        <v>3723</v>
      </c>
      <c r="EW8" s="7">
        <v>1641</v>
      </c>
      <c r="EX8" s="7">
        <v>5364</v>
      </c>
      <c r="EY8" s="7">
        <v>1783</v>
      </c>
      <c r="EZ8" s="7">
        <v>177</v>
      </c>
      <c r="FA8" s="7">
        <v>1960</v>
      </c>
      <c r="FB8" s="5">
        <v>3461</v>
      </c>
      <c r="FC8" s="5">
        <v>1529</v>
      </c>
      <c r="FD8" s="5">
        <v>4990</v>
      </c>
      <c r="FE8" s="5">
        <v>3336</v>
      </c>
      <c r="FF8" s="5">
        <v>1571</v>
      </c>
      <c r="FG8" s="5">
        <v>4907</v>
      </c>
      <c r="FH8" s="5">
        <v>3408</v>
      </c>
      <c r="FI8" s="5">
        <v>1562</v>
      </c>
      <c r="FJ8" s="5">
        <v>4970</v>
      </c>
      <c r="FK8" s="5">
        <v>1784</v>
      </c>
      <c r="FL8" s="5">
        <v>182</v>
      </c>
      <c r="FM8" s="5">
        <v>1966</v>
      </c>
      <c r="FN8" s="5">
        <v>3338</v>
      </c>
      <c r="FO8" s="5">
        <v>1476</v>
      </c>
      <c r="FP8" s="5">
        <v>4814</v>
      </c>
      <c r="FQ8" s="5">
        <v>3226</v>
      </c>
      <c r="FR8" s="5">
        <v>1470</v>
      </c>
      <c r="FS8" s="5">
        <v>4696</v>
      </c>
      <c r="FT8" s="5">
        <v>3234</v>
      </c>
      <c r="FU8" s="5">
        <v>1466</v>
      </c>
      <c r="FV8" s="5">
        <v>4700</v>
      </c>
      <c r="FW8" s="5">
        <v>1660</v>
      </c>
      <c r="FX8" s="5">
        <v>173</v>
      </c>
      <c r="FY8" s="5">
        <v>1833</v>
      </c>
      <c r="FZ8" s="5">
        <v>3515</v>
      </c>
      <c r="GA8" s="5">
        <v>1486</v>
      </c>
      <c r="GB8" s="5">
        <v>5001</v>
      </c>
      <c r="GC8" s="5">
        <v>3226</v>
      </c>
      <c r="GD8" s="5">
        <v>1451</v>
      </c>
      <c r="GE8" s="5">
        <v>4677</v>
      </c>
      <c r="GF8" s="5">
        <v>3125</v>
      </c>
      <c r="GG8" s="5">
        <v>1359</v>
      </c>
      <c r="GH8" s="5">
        <v>4484</v>
      </c>
      <c r="GI8" s="5">
        <v>1491</v>
      </c>
      <c r="GJ8" s="5">
        <v>168</v>
      </c>
      <c r="GK8" s="5">
        <v>1659</v>
      </c>
      <c r="GL8" s="5">
        <v>3663</v>
      </c>
      <c r="GM8" s="5">
        <v>1564</v>
      </c>
      <c r="GN8" s="5">
        <v>5227</v>
      </c>
      <c r="GO8" s="5">
        <v>3410</v>
      </c>
      <c r="GP8" s="5">
        <v>1448</v>
      </c>
      <c r="GQ8" s="5">
        <v>4858</v>
      </c>
      <c r="GR8" s="5">
        <v>3127</v>
      </c>
      <c r="GS8" s="5">
        <v>1364</v>
      </c>
      <c r="GT8" s="5">
        <v>4491</v>
      </c>
      <c r="GU8" s="5">
        <v>1428</v>
      </c>
      <c r="GV8" s="5">
        <v>150</v>
      </c>
      <c r="GW8" s="5">
        <v>1578</v>
      </c>
      <c r="GX8" s="5">
        <v>3755</v>
      </c>
      <c r="GY8" s="5">
        <v>1614</v>
      </c>
      <c r="GZ8" s="5">
        <v>5369</v>
      </c>
      <c r="HA8" s="5">
        <v>3568</v>
      </c>
      <c r="HB8" s="5">
        <v>1557</v>
      </c>
      <c r="HC8" s="5">
        <v>5125</v>
      </c>
      <c r="HD8" s="5">
        <v>3301</v>
      </c>
      <c r="HE8" s="5">
        <v>1362</v>
      </c>
      <c r="HF8" s="5">
        <v>4663</v>
      </c>
      <c r="HG8" s="5">
        <v>1502</v>
      </c>
      <c r="HH8" s="5">
        <v>152</v>
      </c>
      <c r="HI8" s="5">
        <v>1654</v>
      </c>
      <c r="HJ8" s="5">
        <v>3548</v>
      </c>
      <c r="HK8" s="5">
        <v>1412</v>
      </c>
      <c r="HL8" s="5">
        <v>4960</v>
      </c>
      <c r="HM8" s="5">
        <v>3676</v>
      </c>
      <c r="HN8" s="5">
        <v>1574</v>
      </c>
      <c r="HO8" s="5">
        <v>5250</v>
      </c>
      <c r="HP8" s="5">
        <v>3475</v>
      </c>
      <c r="HQ8" s="5">
        <v>1482</v>
      </c>
      <c r="HR8" s="5">
        <v>4957</v>
      </c>
      <c r="HS8" s="5">
        <v>1596</v>
      </c>
      <c r="HT8" s="5">
        <v>180</v>
      </c>
      <c r="HU8" s="5">
        <v>1776</v>
      </c>
      <c r="HV8" s="5">
        <v>3687</v>
      </c>
      <c r="HW8" s="5">
        <v>1547</v>
      </c>
      <c r="HX8" s="5">
        <v>5234</v>
      </c>
      <c r="HY8" s="5">
        <v>3452</v>
      </c>
      <c r="HZ8" s="5">
        <v>1455</v>
      </c>
      <c r="IA8" s="5">
        <v>4907</v>
      </c>
      <c r="IB8" s="5">
        <v>3593</v>
      </c>
      <c r="IC8" s="5">
        <v>1485</v>
      </c>
      <c r="ID8" s="5">
        <v>5078</v>
      </c>
      <c r="IE8" s="5">
        <v>1698</v>
      </c>
      <c r="IF8" s="5">
        <v>193</v>
      </c>
      <c r="IG8" s="5">
        <v>1891</v>
      </c>
      <c r="IH8" s="5">
        <v>3865</v>
      </c>
      <c r="II8" s="5">
        <v>1799</v>
      </c>
      <c r="IJ8" s="5">
        <v>5664</v>
      </c>
      <c r="IK8" s="5">
        <v>3577</v>
      </c>
      <c r="IL8" s="5">
        <v>1541</v>
      </c>
      <c r="IM8" s="5">
        <v>5118</v>
      </c>
      <c r="IN8" s="5">
        <v>3309</v>
      </c>
      <c r="IO8" s="5">
        <v>1368</v>
      </c>
      <c r="IP8" s="5">
        <v>4677</v>
      </c>
      <c r="IQ8" s="5">
        <v>1768</v>
      </c>
      <c r="IR8" s="5">
        <v>185</v>
      </c>
      <c r="IS8" s="5">
        <v>1953</v>
      </c>
      <c r="IU8" s="5">
        <v>3614</v>
      </c>
      <c r="IV8" s="5">
        <v>1619</v>
      </c>
      <c r="IW8" s="5">
        <v>5233</v>
      </c>
      <c r="IY8" s="5">
        <v>3645</v>
      </c>
      <c r="IZ8" s="5">
        <v>1716</v>
      </c>
      <c r="JA8" s="5">
        <v>5361</v>
      </c>
      <c r="JB8" s="5">
        <v>3452</v>
      </c>
      <c r="JC8" s="5">
        <v>1431</v>
      </c>
      <c r="JD8" s="5">
        <v>4883</v>
      </c>
      <c r="JE8" s="5">
        <v>1668</v>
      </c>
      <c r="JF8" s="5">
        <v>166</v>
      </c>
      <c r="JG8" s="5">
        <v>1834</v>
      </c>
      <c r="JI8" s="5">
        <v>3552</v>
      </c>
      <c r="JJ8" s="5">
        <v>1499</v>
      </c>
      <c r="JK8" s="5">
        <v>5051</v>
      </c>
      <c r="JM8" s="5">
        <v>3386</v>
      </c>
      <c r="JN8" s="5">
        <v>1519</v>
      </c>
      <c r="JO8" s="5">
        <v>4905</v>
      </c>
      <c r="JQ8" s="5">
        <v>3457</v>
      </c>
      <c r="JR8" s="5">
        <v>1601</v>
      </c>
      <c r="JS8" s="5">
        <v>5058</v>
      </c>
      <c r="JT8" s="5">
        <v>1777</v>
      </c>
      <c r="JU8" s="5">
        <v>195</v>
      </c>
      <c r="JV8" s="5">
        <v>1972</v>
      </c>
      <c r="JW8" s="5">
        <v>1</v>
      </c>
      <c r="JX8" s="5">
        <v>3425</v>
      </c>
      <c r="JY8" s="5">
        <v>1485</v>
      </c>
      <c r="JZ8" s="5">
        <v>4911</v>
      </c>
      <c r="KA8" s="5">
        <v>1</v>
      </c>
      <c r="KB8" s="5">
        <v>3376</v>
      </c>
      <c r="KC8" s="5">
        <v>1417</v>
      </c>
      <c r="KD8" s="5">
        <v>4794</v>
      </c>
      <c r="KF8" s="5">
        <v>3210</v>
      </c>
      <c r="KG8" s="5">
        <v>1441</v>
      </c>
      <c r="KH8" s="5">
        <v>4651</v>
      </c>
      <c r="KI8" s="5">
        <v>1824</v>
      </c>
      <c r="KJ8" s="5">
        <v>241</v>
      </c>
      <c r="KK8" s="5">
        <v>2065</v>
      </c>
    </row>
    <row r="9" spans="1:297" x14ac:dyDescent="0.3">
      <c r="A9" s="4" t="s">
        <v>11</v>
      </c>
      <c r="B9" s="7">
        <v>4886</v>
      </c>
      <c r="C9" s="7">
        <v>2667</v>
      </c>
      <c r="D9" s="7">
        <v>7553</v>
      </c>
      <c r="E9" s="7">
        <v>5085</v>
      </c>
      <c r="F9" s="7">
        <v>2776</v>
      </c>
      <c r="G9" s="7">
        <v>7861</v>
      </c>
      <c r="H9" s="7">
        <v>4847</v>
      </c>
      <c r="I9" s="7">
        <v>2848</v>
      </c>
      <c r="J9" s="7">
        <v>7695</v>
      </c>
      <c r="K9" s="7">
        <v>2259</v>
      </c>
      <c r="L9" s="7">
        <v>209</v>
      </c>
      <c r="M9" s="7">
        <v>2468</v>
      </c>
      <c r="N9" s="7">
        <v>4541</v>
      </c>
      <c r="O9" s="7">
        <v>3094</v>
      </c>
      <c r="P9" s="7">
        <v>7635</v>
      </c>
      <c r="Q9" s="7">
        <v>4850</v>
      </c>
      <c r="R9" s="7">
        <v>2857</v>
      </c>
      <c r="S9" s="7">
        <v>7707</v>
      </c>
      <c r="T9" s="7">
        <v>4928</v>
      </c>
      <c r="U9" s="7">
        <v>2745</v>
      </c>
      <c r="V9" s="7">
        <v>7673</v>
      </c>
      <c r="W9" s="7">
        <v>2412</v>
      </c>
      <c r="X9" s="7">
        <v>258</v>
      </c>
      <c r="Y9" s="7">
        <v>2670</v>
      </c>
      <c r="Z9" s="7">
        <v>4988</v>
      </c>
      <c r="AA9" s="7">
        <v>2695</v>
      </c>
      <c r="AB9" s="7">
        <v>7683</v>
      </c>
      <c r="AC9" s="7">
        <v>4653</v>
      </c>
      <c r="AD9" s="7">
        <v>2912</v>
      </c>
      <c r="AE9" s="7">
        <v>7565</v>
      </c>
      <c r="AF9" s="7">
        <v>4751</v>
      </c>
      <c r="AG9" s="7">
        <v>2720</v>
      </c>
      <c r="AH9" s="7">
        <v>7471</v>
      </c>
      <c r="AI9" s="7">
        <v>2637</v>
      </c>
      <c r="AJ9" s="7">
        <v>264</v>
      </c>
      <c r="AK9" s="7">
        <v>2901</v>
      </c>
      <c r="AL9" s="7">
        <v>5223</v>
      </c>
      <c r="AM9" s="7">
        <v>3083</v>
      </c>
      <c r="AN9" s="7">
        <v>8306</v>
      </c>
      <c r="AO9" s="7">
        <v>5149</v>
      </c>
      <c r="AP9" s="7">
        <v>2913</v>
      </c>
      <c r="AQ9" s="7">
        <v>8062</v>
      </c>
      <c r="AR9" s="7">
        <v>4780</v>
      </c>
      <c r="AS9" s="7">
        <v>2629</v>
      </c>
      <c r="AT9" s="7">
        <v>7409</v>
      </c>
      <c r="AU9" s="7">
        <v>2530</v>
      </c>
      <c r="AV9" s="7">
        <v>213</v>
      </c>
      <c r="AW9" s="7">
        <v>2743</v>
      </c>
      <c r="AX9" s="7">
        <v>5268</v>
      </c>
      <c r="AY9" s="7">
        <v>2969</v>
      </c>
      <c r="AZ9" s="7">
        <v>8237</v>
      </c>
      <c r="BA9" s="7">
        <v>4985</v>
      </c>
      <c r="BB9" s="7">
        <v>2975</v>
      </c>
      <c r="BC9" s="7">
        <v>7960</v>
      </c>
      <c r="BD9" s="7">
        <v>4878</v>
      </c>
      <c r="BE9" s="7">
        <v>2749</v>
      </c>
      <c r="BF9" s="7">
        <v>7627</v>
      </c>
      <c r="BG9" s="7">
        <v>2658</v>
      </c>
      <c r="BH9" s="7">
        <v>244</v>
      </c>
      <c r="BI9" s="7">
        <v>2902</v>
      </c>
      <c r="BJ9" s="7">
        <v>5653</v>
      </c>
      <c r="BK9" s="7">
        <v>3175</v>
      </c>
      <c r="BL9" s="7">
        <v>8828</v>
      </c>
      <c r="BM9" s="7">
        <v>5219</v>
      </c>
      <c r="BN9" s="7">
        <v>3065</v>
      </c>
      <c r="BO9" s="7">
        <v>8284</v>
      </c>
      <c r="BP9" s="7">
        <v>4807</v>
      </c>
      <c r="BQ9" s="7">
        <v>2801</v>
      </c>
      <c r="BR9" s="7">
        <v>7608</v>
      </c>
      <c r="BS9" s="7">
        <v>2715</v>
      </c>
      <c r="BT9" s="7">
        <v>256</v>
      </c>
      <c r="BU9" s="7">
        <v>2971</v>
      </c>
      <c r="BV9" s="7">
        <v>5281</v>
      </c>
      <c r="BW9" s="7">
        <v>3235</v>
      </c>
      <c r="BX9" s="7">
        <v>8516</v>
      </c>
      <c r="BY9" s="7">
        <v>5585</v>
      </c>
      <c r="BZ9" s="7">
        <v>3208</v>
      </c>
      <c r="CA9" s="7">
        <v>8793</v>
      </c>
      <c r="CB9" s="7">
        <v>5016</v>
      </c>
      <c r="CC9" s="7">
        <v>2877</v>
      </c>
      <c r="CD9" s="7">
        <v>7893</v>
      </c>
      <c r="CE9" s="7">
        <v>2646</v>
      </c>
      <c r="CF9" s="7">
        <v>318</v>
      </c>
      <c r="CG9" s="7">
        <v>2964</v>
      </c>
      <c r="CH9" s="7">
        <v>4923</v>
      </c>
      <c r="CI9" s="7">
        <v>2924</v>
      </c>
      <c r="CJ9" s="7">
        <v>7847</v>
      </c>
      <c r="CK9" s="7">
        <v>5476</v>
      </c>
      <c r="CL9" s="7">
        <v>3281</v>
      </c>
      <c r="CM9" s="7">
        <v>8757</v>
      </c>
      <c r="CN9" s="7">
        <v>5309</v>
      </c>
      <c r="CO9" s="7">
        <v>2983</v>
      </c>
      <c r="CP9" s="7">
        <v>8292</v>
      </c>
      <c r="CQ9" s="7">
        <v>2815</v>
      </c>
      <c r="CR9" s="7">
        <v>298</v>
      </c>
      <c r="CS9" s="7">
        <v>3113</v>
      </c>
      <c r="CT9" s="7">
        <v>5038</v>
      </c>
      <c r="CU9" s="7">
        <v>2972</v>
      </c>
      <c r="CV9" s="7">
        <v>8010</v>
      </c>
      <c r="CW9" s="7">
        <v>4951</v>
      </c>
      <c r="CX9" s="7">
        <v>3017</v>
      </c>
      <c r="CY9" s="7">
        <v>7968</v>
      </c>
      <c r="CZ9" s="7">
        <v>5205</v>
      </c>
      <c r="DA9" s="7">
        <v>3050</v>
      </c>
      <c r="DB9" s="7">
        <v>8255</v>
      </c>
      <c r="DC9" s="7">
        <v>3039</v>
      </c>
      <c r="DD9" s="7">
        <v>319</v>
      </c>
      <c r="DE9" s="7">
        <v>3358</v>
      </c>
      <c r="DF9" s="7">
        <v>5122</v>
      </c>
      <c r="DG9" s="7">
        <v>3081</v>
      </c>
      <c r="DH9" s="7">
        <v>8203</v>
      </c>
      <c r="DI9" s="7">
        <v>5035</v>
      </c>
      <c r="DJ9" s="7">
        <v>3076</v>
      </c>
      <c r="DK9" s="7">
        <v>8111</v>
      </c>
      <c r="DL9" s="7">
        <v>4713</v>
      </c>
      <c r="DM9" s="7">
        <v>2796</v>
      </c>
      <c r="DN9" s="7">
        <v>7509</v>
      </c>
      <c r="DO9" s="7">
        <v>3138</v>
      </c>
      <c r="DP9" s="7">
        <v>400</v>
      </c>
      <c r="DQ9" s="7">
        <v>3538</v>
      </c>
      <c r="DR9" s="7">
        <v>4933</v>
      </c>
      <c r="DS9" s="7">
        <v>2929</v>
      </c>
      <c r="DT9" s="7">
        <v>7862</v>
      </c>
      <c r="DU9" s="7">
        <v>5092</v>
      </c>
      <c r="DV9" s="7">
        <v>3123</v>
      </c>
      <c r="DW9" s="7">
        <v>8215</v>
      </c>
      <c r="DX9" s="7">
        <v>4788</v>
      </c>
      <c r="DY9" s="7">
        <v>2846</v>
      </c>
      <c r="DZ9" s="7">
        <v>7634</v>
      </c>
      <c r="EA9" s="7">
        <v>2657</v>
      </c>
      <c r="EB9" s="7">
        <v>335</v>
      </c>
      <c r="EC9" s="7">
        <v>2992</v>
      </c>
      <c r="ED9" s="7">
        <v>4560</v>
      </c>
      <c r="EE9" s="7">
        <v>2823</v>
      </c>
      <c r="EF9" s="7">
        <v>7383</v>
      </c>
      <c r="EG9" s="7">
        <v>4868</v>
      </c>
      <c r="EH9" s="7">
        <v>2868</v>
      </c>
      <c r="EI9" s="7">
        <v>7736</v>
      </c>
      <c r="EJ9" s="7">
        <v>4828</v>
      </c>
      <c r="EK9" s="7">
        <v>2819</v>
      </c>
      <c r="EL9" s="7">
        <v>7647</v>
      </c>
      <c r="EM9" s="7">
        <v>2615</v>
      </c>
      <c r="EN9" s="7">
        <v>315</v>
      </c>
      <c r="EO9" s="7">
        <v>2930</v>
      </c>
      <c r="EP9" s="7">
        <v>4368</v>
      </c>
      <c r="EQ9" s="7">
        <v>2611</v>
      </c>
      <c r="ER9" s="7">
        <v>6979</v>
      </c>
      <c r="ES9" s="7">
        <v>4514</v>
      </c>
      <c r="ET9" s="7">
        <v>2819</v>
      </c>
      <c r="EU9" s="7">
        <v>7333</v>
      </c>
      <c r="EV9" s="7">
        <v>4624</v>
      </c>
      <c r="EW9" s="7">
        <v>2618</v>
      </c>
      <c r="EX9" s="7">
        <v>7242</v>
      </c>
      <c r="EY9" s="7">
        <v>2744</v>
      </c>
      <c r="EZ9" s="7">
        <v>346</v>
      </c>
      <c r="FA9" s="7">
        <v>3090</v>
      </c>
      <c r="FB9" s="5">
        <v>4261</v>
      </c>
      <c r="FC9" s="5">
        <v>2447</v>
      </c>
      <c r="FD9" s="5">
        <v>6708</v>
      </c>
      <c r="FE9" s="5">
        <v>4380</v>
      </c>
      <c r="FF9" s="5">
        <v>2623</v>
      </c>
      <c r="FG9" s="5">
        <v>7003</v>
      </c>
      <c r="FH9" s="5">
        <v>4267</v>
      </c>
      <c r="FI9" s="5">
        <v>2545</v>
      </c>
      <c r="FJ9" s="5">
        <v>6812</v>
      </c>
      <c r="FK9" s="5">
        <v>2790</v>
      </c>
      <c r="FL9" s="5">
        <v>347</v>
      </c>
      <c r="FM9" s="5">
        <v>3137</v>
      </c>
      <c r="FN9" s="5">
        <v>4475</v>
      </c>
      <c r="FO9" s="5">
        <v>2386</v>
      </c>
      <c r="FP9" s="5">
        <v>6861</v>
      </c>
      <c r="FQ9" s="5">
        <v>4256</v>
      </c>
      <c r="FR9" s="5">
        <v>2451</v>
      </c>
      <c r="FS9" s="5">
        <v>6707</v>
      </c>
      <c r="FT9" s="5">
        <v>4126</v>
      </c>
      <c r="FU9" s="5">
        <v>2342</v>
      </c>
      <c r="FV9" s="5">
        <v>6468</v>
      </c>
      <c r="FW9" s="5">
        <v>2611</v>
      </c>
      <c r="FX9" s="5">
        <v>339</v>
      </c>
      <c r="FY9" s="5">
        <v>2950</v>
      </c>
      <c r="FZ9" s="5">
        <v>4528</v>
      </c>
      <c r="GA9" s="5">
        <v>2565</v>
      </c>
      <c r="GB9" s="5">
        <v>7093</v>
      </c>
      <c r="GC9" s="5">
        <v>4370</v>
      </c>
      <c r="GD9" s="5">
        <v>2319</v>
      </c>
      <c r="GE9" s="5">
        <v>6689</v>
      </c>
      <c r="GF9" s="5">
        <v>4005</v>
      </c>
      <c r="GG9" s="5">
        <v>2189</v>
      </c>
      <c r="GH9" s="5">
        <v>6194</v>
      </c>
      <c r="GI9" s="5">
        <v>2505</v>
      </c>
      <c r="GJ9" s="5">
        <v>298</v>
      </c>
      <c r="GK9" s="5">
        <v>2803</v>
      </c>
      <c r="GL9" s="5">
        <v>4766</v>
      </c>
      <c r="GM9" s="5">
        <v>2602</v>
      </c>
      <c r="GN9" s="5">
        <v>7368</v>
      </c>
      <c r="GO9" s="5">
        <v>4389</v>
      </c>
      <c r="GP9" s="5">
        <v>2531</v>
      </c>
      <c r="GQ9" s="5">
        <v>6920</v>
      </c>
      <c r="GR9" s="5">
        <v>4093</v>
      </c>
      <c r="GS9" s="5">
        <v>2118</v>
      </c>
      <c r="GT9" s="5">
        <v>6211</v>
      </c>
      <c r="GU9" s="5">
        <v>2397</v>
      </c>
      <c r="GV9" s="5">
        <v>264</v>
      </c>
      <c r="GW9" s="5">
        <v>2661</v>
      </c>
      <c r="GX9" s="5">
        <v>4448</v>
      </c>
      <c r="GY9" s="5">
        <v>2593</v>
      </c>
      <c r="GZ9" s="5">
        <v>7041</v>
      </c>
      <c r="HA9" s="5">
        <v>4657</v>
      </c>
      <c r="HB9" s="5">
        <v>2538</v>
      </c>
      <c r="HC9" s="5">
        <v>7195</v>
      </c>
      <c r="HD9" s="5">
        <v>4026</v>
      </c>
      <c r="HE9" s="5">
        <v>2288</v>
      </c>
      <c r="HF9" s="5">
        <v>6314</v>
      </c>
      <c r="HG9" s="5">
        <v>2442</v>
      </c>
      <c r="HH9" s="5">
        <v>302</v>
      </c>
      <c r="HI9" s="5">
        <v>2744</v>
      </c>
      <c r="HJ9" s="5">
        <v>4251</v>
      </c>
      <c r="HK9" s="5">
        <v>2338</v>
      </c>
      <c r="HL9" s="5">
        <v>6589</v>
      </c>
      <c r="HM9" s="5">
        <v>4400</v>
      </c>
      <c r="HN9" s="5">
        <v>2496</v>
      </c>
      <c r="HO9" s="5">
        <v>6896</v>
      </c>
      <c r="HP9" s="5">
        <v>4345</v>
      </c>
      <c r="HQ9" s="5">
        <v>2265</v>
      </c>
      <c r="HR9" s="5">
        <v>6610</v>
      </c>
      <c r="HS9" s="5">
        <v>2436</v>
      </c>
      <c r="HT9" s="5">
        <v>330</v>
      </c>
      <c r="HU9" s="5">
        <v>2766</v>
      </c>
      <c r="HV9" s="5">
        <v>4302</v>
      </c>
      <c r="HW9" s="5">
        <v>2370</v>
      </c>
      <c r="HX9" s="5">
        <v>6672</v>
      </c>
      <c r="HY9" s="5">
        <v>4218</v>
      </c>
      <c r="HZ9" s="5">
        <v>2270</v>
      </c>
      <c r="IA9" s="5">
        <v>6488</v>
      </c>
      <c r="IB9" s="5">
        <v>4081</v>
      </c>
      <c r="IC9" s="5">
        <v>2228</v>
      </c>
      <c r="ID9" s="5">
        <v>6309</v>
      </c>
      <c r="IE9" s="5">
        <v>2609</v>
      </c>
      <c r="IF9" s="5">
        <v>367</v>
      </c>
      <c r="IG9" s="5">
        <v>2976</v>
      </c>
      <c r="IH9" s="5">
        <v>4523</v>
      </c>
      <c r="II9" s="5">
        <v>2575</v>
      </c>
      <c r="IJ9" s="5">
        <v>7098</v>
      </c>
      <c r="IK9" s="5">
        <v>4181</v>
      </c>
      <c r="IL9" s="5">
        <v>2301</v>
      </c>
      <c r="IM9" s="5">
        <v>6482</v>
      </c>
      <c r="IN9" s="5">
        <v>4054</v>
      </c>
      <c r="IO9" s="5">
        <v>2124</v>
      </c>
      <c r="IP9" s="5">
        <v>6178</v>
      </c>
      <c r="IQ9" s="5">
        <v>2527</v>
      </c>
      <c r="IR9" s="5">
        <v>393</v>
      </c>
      <c r="IS9" s="5">
        <v>2920</v>
      </c>
      <c r="IT9" s="5">
        <v>1</v>
      </c>
      <c r="IU9" s="5">
        <v>4380</v>
      </c>
      <c r="IV9" s="5">
        <v>2398</v>
      </c>
      <c r="IW9" s="5">
        <v>6779</v>
      </c>
      <c r="IY9" s="5">
        <v>4420</v>
      </c>
      <c r="IZ9" s="5">
        <v>2463</v>
      </c>
      <c r="JA9" s="5">
        <v>6883</v>
      </c>
      <c r="JB9" s="5">
        <v>3944</v>
      </c>
      <c r="JC9" s="5">
        <v>2103</v>
      </c>
      <c r="JD9" s="5">
        <v>6047</v>
      </c>
      <c r="JE9" s="5">
        <v>2468</v>
      </c>
      <c r="JF9" s="5">
        <v>344</v>
      </c>
      <c r="JG9" s="5">
        <v>2812</v>
      </c>
      <c r="JH9" s="5">
        <v>2</v>
      </c>
      <c r="JI9" s="5">
        <v>4137</v>
      </c>
      <c r="JJ9" s="5">
        <v>2208</v>
      </c>
      <c r="JK9" s="5">
        <v>6347</v>
      </c>
      <c r="JM9" s="5">
        <v>4276</v>
      </c>
      <c r="JN9" s="5">
        <v>2262</v>
      </c>
      <c r="JO9" s="5">
        <v>6538</v>
      </c>
      <c r="JQ9" s="5">
        <v>4174</v>
      </c>
      <c r="JR9" s="5">
        <v>2256</v>
      </c>
      <c r="JS9" s="5">
        <v>6430</v>
      </c>
      <c r="JT9" s="5">
        <v>2457</v>
      </c>
      <c r="JU9" s="5">
        <v>387</v>
      </c>
      <c r="JV9" s="5">
        <v>2844</v>
      </c>
      <c r="JX9" s="5">
        <v>3935</v>
      </c>
      <c r="JY9" s="5">
        <v>2080</v>
      </c>
      <c r="JZ9" s="5">
        <v>6015</v>
      </c>
      <c r="KA9" s="5">
        <v>1</v>
      </c>
      <c r="KB9" s="5">
        <v>4104</v>
      </c>
      <c r="KC9" s="5">
        <v>2100</v>
      </c>
      <c r="KD9" s="5">
        <v>6205</v>
      </c>
      <c r="KF9" s="5">
        <v>4046</v>
      </c>
      <c r="KG9" s="5">
        <v>2101</v>
      </c>
      <c r="KH9" s="5">
        <v>6147</v>
      </c>
      <c r="KI9" s="5">
        <v>2598</v>
      </c>
      <c r="KJ9" s="5">
        <v>425</v>
      </c>
      <c r="KK9" s="5">
        <v>3023</v>
      </c>
    </row>
    <row r="10" spans="1:297" x14ac:dyDescent="0.3">
      <c r="A10" s="4" t="s">
        <v>13</v>
      </c>
      <c r="B10" s="7">
        <v>1718</v>
      </c>
      <c r="C10" s="7">
        <v>1234</v>
      </c>
      <c r="D10" s="7">
        <v>2952</v>
      </c>
      <c r="E10" s="7">
        <v>1833</v>
      </c>
      <c r="F10" s="7">
        <v>1224</v>
      </c>
      <c r="G10" s="7">
        <v>3057</v>
      </c>
      <c r="H10" s="7">
        <v>1782</v>
      </c>
      <c r="I10" s="7">
        <v>1109</v>
      </c>
      <c r="J10" s="7">
        <v>2891</v>
      </c>
      <c r="K10" s="7">
        <v>709</v>
      </c>
      <c r="L10" s="7">
        <v>95</v>
      </c>
      <c r="M10" s="7">
        <v>804</v>
      </c>
      <c r="N10" s="7">
        <v>1823</v>
      </c>
      <c r="O10" s="7">
        <v>1122</v>
      </c>
      <c r="P10" s="7">
        <v>2945</v>
      </c>
      <c r="Q10" s="7">
        <v>1762</v>
      </c>
      <c r="R10" s="7">
        <v>1230</v>
      </c>
      <c r="S10" s="7">
        <v>2992</v>
      </c>
      <c r="T10" s="7">
        <v>1745</v>
      </c>
      <c r="U10" s="7">
        <v>1112</v>
      </c>
      <c r="V10" s="7">
        <v>2857</v>
      </c>
      <c r="W10" s="7">
        <v>723</v>
      </c>
      <c r="X10" s="7">
        <v>83</v>
      </c>
      <c r="Y10" s="7">
        <v>806</v>
      </c>
      <c r="Z10" s="7">
        <v>1822</v>
      </c>
      <c r="AA10" s="7">
        <v>1129</v>
      </c>
      <c r="AB10" s="7">
        <v>2951</v>
      </c>
      <c r="AC10" s="7">
        <v>1832</v>
      </c>
      <c r="AD10" s="7">
        <v>1109</v>
      </c>
      <c r="AE10" s="7">
        <v>2941</v>
      </c>
      <c r="AF10" s="7">
        <v>1699</v>
      </c>
      <c r="AG10" s="7">
        <v>1137</v>
      </c>
      <c r="AH10" s="7">
        <v>2836</v>
      </c>
      <c r="AI10" s="7">
        <v>748</v>
      </c>
      <c r="AJ10" s="7">
        <v>69</v>
      </c>
      <c r="AK10" s="7">
        <v>817</v>
      </c>
      <c r="AL10" s="7">
        <v>1851</v>
      </c>
      <c r="AM10" s="7">
        <v>1278</v>
      </c>
      <c r="AN10" s="7">
        <v>3129</v>
      </c>
      <c r="AO10" s="7">
        <v>1926</v>
      </c>
      <c r="AP10" s="7">
        <v>1181</v>
      </c>
      <c r="AQ10" s="7">
        <v>3107</v>
      </c>
      <c r="AR10" s="7">
        <v>1735</v>
      </c>
      <c r="AS10" s="7">
        <v>998</v>
      </c>
      <c r="AT10" s="7">
        <v>2733</v>
      </c>
      <c r="AU10" s="7">
        <v>730</v>
      </c>
      <c r="AV10" s="7">
        <v>78</v>
      </c>
      <c r="AW10" s="7">
        <v>808</v>
      </c>
      <c r="AX10" s="7">
        <v>2000</v>
      </c>
      <c r="AY10" s="7">
        <v>1285</v>
      </c>
      <c r="AZ10" s="7">
        <v>3285</v>
      </c>
      <c r="BA10" s="7">
        <v>1924</v>
      </c>
      <c r="BB10" s="7">
        <v>1341</v>
      </c>
      <c r="BC10" s="7">
        <v>3265</v>
      </c>
      <c r="BD10" s="7">
        <v>1862</v>
      </c>
      <c r="BE10" s="7">
        <v>1093</v>
      </c>
      <c r="BF10" s="7">
        <v>2955</v>
      </c>
      <c r="BG10" s="7">
        <v>798</v>
      </c>
      <c r="BH10" s="7">
        <v>89</v>
      </c>
      <c r="BI10" s="7">
        <v>887</v>
      </c>
      <c r="BJ10" s="7">
        <v>2054</v>
      </c>
      <c r="BK10" s="7">
        <v>1351</v>
      </c>
      <c r="BL10" s="7">
        <v>3405</v>
      </c>
      <c r="BM10" s="7">
        <v>2039</v>
      </c>
      <c r="BN10" s="7">
        <v>1329</v>
      </c>
      <c r="BO10" s="7">
        <v>3368</v>
      </c>
      <c r="BP10" s="7">
        <v>1827</v>
      </c>
      <c r="BQ10" s="7">
        <v>1238</v>
      </c>
      <c r="BR10" s="7">
        <v>3065</v>
      </c>
      <c r="BS10" s="7">
        <v>767</v>
      </c>
      <c r="BT10" s="7">
        <v>77</v>
      </c>
      <c r="BU10" s="7">
        <v>844</v>
      </c>
      <c r="BV10" s="7">
        <v>2014</v>
      </c>
      <c r="BW10" s="7">
        <v>1299</v>
      </c>
      <c r="BX10" s="7">
        <v>3313</v>
      </c>
      <c r="BY10" s="7">
        <v>2059</v>
      </c>
      <c r="BZ10" s="7">
        <v>1382</v>
      </c>
      <c r="CA10" s="7">
        <v>3441</v>
      </c>
      <c r="CB10" s="7">
        <v>1919</v>
      </c>
      <c r="CC10" s="7">
        <v>1232</v>
      </c>
      <c r="CD10" s="7">
        <v>3151</v>
      </c>
      <c r="CE10" s="7">
        <v>798</v>
      </c>
      <c r="CF10" s="7">
        <v>85</v>
      </c>
      <c r="CG10" s="7">
        <v>883</v>
      </c>
      <c r="CH10" s="7">
        <v>1875</v>
      </c>
      <c r="CI10" s="7">
        <v>1167</v>
      </c>
      <c r="CJ10" s="7">
        <v>3042</v>
      </c>
      <c r="CK10" s="7">
        <v>2024</v>
      </c>
      <c r="CL10" s="7">
        <v>1321</v>
      </c>
      <c r="CM10" s="7">
        <v>3345</v>
      </c>
      <c r="CN10" s="7">
        <v>1942</v>
      </c>
      <c r="CO10" s="7">
        <v>1294</v>
      </c>
      <c r="CP10" s="7">
        <v>3236</v>
      </c>
      <c r="CQ10" s="7">
        <v>827</v>
      </c>
      <c r="CR10" s="7">
        <v>100</v>
      </c>
      <c r="CS10" s="7">
        <v>927</v>
      </c>
      <c r="CT10" s="7">
        <v>1832</v>
      </c>
      <c r="CU10" s="7">
        <v>1160</v>
      </c>
      <c r="CV10" s="7">
        <v>2992</v>
      </c>
      <c r="CW10" s="7">
        <v>1931</v>
      </c>
      <c r="CX10" s="7">
        <v>1246</v>
      </c>
      <c r="CY10" s="7">
        <v>3177</v>
      </c>
      <c r="CZ10" s="7">
        <v>1893</v>
      </c>
      <c r="DA10" s="7">
        <v>1253</v>
      </c>
      <c r="DB10" s="7">
        <v>3146</v>
      </c>
      <c r="DC10" s="7">
        <v>899</v>
      </c>
      <c r="DD10" s="7">
        <v>94</v>
      </c>
      <c r="DE10" s="7">
        <v>993</v>
      </c>
      <c r="DF10" s="7">
        <v>1793</v>
      </c>
      <c r="DG10" s="7">
        <v>1147</v>
      </c>
      <c r="DH10" s="7">
        <v>2940</v>
      </c>
      <c r="DI10" s="7">
        <v>1890</v>
      </c>
      <c r="DJ10" s="7">
        <v>1274</v>
      </c>
      <c r="DK10" s="7">
        <v>3164</v>
      </c>
      <c r="DL10" s="7">
        <v>1838</v>
      </c>
      <c r="DM10" s="7">
        <v>1153</v>
      </c>
      <c r="DN10" s="7">
        <v>2991</v>
      </c>
      <c r="DO10" s="7">
        <v>874</v>
      </c>
      <c r="DP10" s="7">
        <v>97</v>
      </c>
      <c r="DQ10" s="7">
        <v>971</v>
      </c>
      <c r="DR10" s="7">
        <v>1718</v>
      </c>
      <c r="DS10" s="7">
        <v>1096</v>
      </c>
      <c r="DT10" s="7">
        <v>2814</v>
      </c>
      <c r="DU10" s="7">
        <v>1896</v>
      </c>
      <c r="DV10" s="7">
        <v>1231</v>
      </c>
      <c r="DW10" s="7">
        <v>3127</v>
      </c>
      <c r="DX10" s="7">
        <v>1774</v>
      </c>
      <c r="DY10" s="7">
        <v>1178</v>
      </c>
      <c r="DZ10" s="7">
        <v>2952</v>
      </c>
      <c r="EA10" s="7">
        <v>813</v>
      </c>
      <c r="EB10" s="7">
        <v>81</v>
      </c>
      <c r="EC10" s="7">
        <v>894</v>
      </c>
      <c r="ED10" s="7">
        <v>1590</v>
      </c>
      <c r="EE10" s="7">
        <v>1065</v>
      </c>
      <c r="EF10" s="7">
        <v>2655</v>
      </c>
      <c r="EG10" s="7">
        <v>1742</v>
      </c>
      <c r="EH10" s="7">
        <v>1167</v>
      </c>
      <c r="EI10" s="7">
        <v>2909</v>
      </c>
      <c r="EJ10" s="7">
        <v>1828</v>
      </c>
      <c r="EK10" s="7">
        <v>1144</v>
      </c>
      <c r="EL10" s="7">
        <v>2972</v>
      </c>
      <c r="EM10" s="7">
        <v>760</v>
      </c>
      <c r="EN10" s="7">
        <v>100</v>
      </c>
      <c r="EO10" s="7">
        <v>860</v>
      </c>
      <c r="EP10" s="7">
        <v>1577</v>
      </c>
      <c r="EQ10" s="7">
        <v>914</v>
      </c>
      <c r="ER10" s="7">
        <v>2491</v>
      </c>
      <c r="ES10" s="7">
        <v>1686</v>
      </c>
      <c r="ET10" s="7">
        <v>1157</v>
      </c>
      <c r="EU10" s="7">
        <v>2843</v>
      </c>
      <c r="EV10" s="7">
        <v>1642</v>
      </c>
      <c r="EW10" s="7">
        <v>1080</v>
      </c>
      <c r="EX10" s="7">
        <v>2722</v>
      </c>
      <c r="EY10" s="7">
        <v>782</v>
      </c>
      <c r="EZ10" s="7">
        <v>70</v>
      </c>
      <c r="FA10" s="7">
        <v>852</v>
      </c>
      <c r="FB10" s="5">
        <v>1448</v>
      </c>
      <c r="FC10" s="5">
        <v>853</v>
      </c>
      <c r="FD10" s="5">
        <v>2301</v>
      </c>
      <c r="FE10" s="5">
        <v>1678</v>
      </c>
      <c r="FF10" s="5">
        <v>1002</v>
      </c>
      <c r="FG10" s="5">
        <v>2680</v>
      </c>
      <c r="FH10" s="5">
        <v>1588</v>
      </c>
      <c r="FI10" s="5">
        <v>1066</v>
      </c>
      <c r="FJ10" s="5">
        <v>2654</v>
      </c>
      <c r="FK10" s="5">
        <v>754</v>
      </c>
      <c r="FL10" s="5">
        <v>78</v>
      </c>
      <c r="FM10" s="5">
        <v>832</v>
      </c>
      <c r="FN10" s="5">
        <v>1467</v>
      </c>
      <c r="FO10" s="5">
        <v>916</v>
      </c>
      <c r="FP10" s="5">
        <v>2383</v>
      </c>
      <c r="FQ10" s="5">
        <v>1561</v>
      </c>
      <c r="FR10" s="5">
        <v>966</v>
      </c>
      <c r="FS10" s="5">
        <v>2527</v>
      </c>
      <c r="FT10" s="5">
        <v>1582</v>
      </c>
      <c r="FU10" s="5">
        <v>941</v>
      </c>
      <c r="FV10" s="5">
        <v>2523</v>
      </c>
      <c r="FW10" s="5">
        <v>723</v>
      </c>
      <c r="FX10" s="5">
        <v>76</v>
      </c>
      <c r="FY10" s="5">
        <v>799</v>
      </c>
      <c r="FZ10" s="5">
        <v>1659</v>
      </c>
      <c r="GA10" s="5">
        <v>920</v>
      </c>
      <c r="GB10" s="5">
        <v>2579</v>
      </c>
      <c r="GC10" s="5">
        <v>1554</v>
      </c>
      <c r="GD10" s="5">
        <v>977</v>
      </c>
      <c r="GE10" s="5">
        <v>2531</v>
      </c>
      <c r="GF10" s="5">
        <v>1467</v>
      </c>
      <c r="GG10" s="5">
        <v>880</v>
      </c>
      <c r="GH10" s="5">
        <v>2347</v>
      </c>
      <c r="GI10" s="5">
        <v>750</v>
      </c>
      <c r="GJ10" s="5">
        <v>65</v>
      </c>
      <c r="GK10" s="5">
        <v>815</v>
      </c>
      <c r="GL10" s="5">
        <v>1673</v>
      </c>
      <c r="GM10" s="5">
        <v>941</v>
      </c>
      <c r="GN10" s="5">
        <v>2614</v>
      </c>
      <c r="GO10" s="5">
        <v>1724</v>
      </c>
      <c r="GP10" s="5">
        <v>979</v>
      </c>
      <c r="GQ10" s="5">
        <v>2703</v>
      </c>
      <c r="GR10" s="5">
        <v>1440</v>
      </c>
      <c r="GS10" s="5">
        <v>874</v>
      </c>
      <c r="GT10" s="5">
        <v>2314</v>
      </c>
      <c r="GU10" s="5">
        <v>691</v>
      </c>
      <c r="GV10" s="5">
        <v>100</v>
      </c>
      <c r="GW10" s="5">
        <v>791</v>
      </c>
      <c r="GX10" s="5">
        <v>1627</v>
      </c>
      <c r="GY10" s="5">
        <v>870</v>
      </c>
      <c r="GZ10" s="5">
        <v>2497</v>
      </c>
      <c r="HA10" s="5">
        <v>1754</v>
      </c>
      <c r="HB10" s="5">
        <v>991</v>
      </c>
      <c r="HC10" s="5">
        <v>2745</v>
      </c>
      <c r="HD10" s="5">
        <v>1581</v>
      </c>
      <c r="HE10" s="5">
        <v>903</v>
      </c>
      <c r="HF10" s="5">
        <v>2484</v>
      </c>
      <c r="HG10" s="5">
        <v>646</v>
      </c>
      <c r="HH10" s="5">
        <v>82</v>
      </c>
      <c r="HI10" s="5">
        <v>728</v>
      </c>
      <c r="HJ10" s="5">
        <v>1463</v>
      </c>
      <c r="HK10" s="5">
        <v>756</v>
      </c>
      <c r="HL10" s="5">
        <v>2219</v>
      </c>
      <c r="HM10" s="5">
        <v>1739</v>
      </c>
      <c r="HN10" s="5">
        <v>983</v>
      </c>
      <c r="HO10" s="5">
        <v>2722</v>
      </c>
      <c r="HP10" s="5">
        <v>1659</v>
      </c>
      <c r="HQ10" s="5">
        <v>918</v>
      </c>
      <c r="HR10" s="5">
        <v>2577</v>
      </c>
      <c r="HS10" s="5">
        <v>757</v>
      </c>
      <c r="HT10" s="5">
        <v>69</v>
      </c>
      <c r="HU10" s="5">
        <v>826</v>
      </c>
      <c r="HV10" s="5">
        <v>1462</v>
      </c>
      <c r="HW10" s="5">
        <v>846</v>
      </c>
      <c r="HX10" s="5">
        <v>2308</v>
      </c>
      <c r="HY10" s="5">
        <v>1584</v>
      </c>
      <c r="HZ10" s="5">
        <v>857</v>
      </c>
      <c r="IA10" s="5">
        <v>2441</v>
      </c>
      <c r="IB10" s="5">
        <v>1627</v>
      </c>
      <c r="IC10" s="5">
        <v>921</v>
      </c>
      <c r="ID10" s="5">
        <v>2548</v>
      </c>
      <c r="IE10" s="5">
        <v>770</v>
      </c>
      <c r="IF10" s="5">
        <v>82</v>
      </c>
      <c r="IG10" s="5">
        <v>852</v>
      </c>
      <c r="IH10" s="5">
        <v>1546</v>
      </c>
      <c r="II10" s="5">
        <v>906</v>
      </c>
      <c r="IJ10" s="5">
        <v>2452</v>
      </c>
      <c r="IK10" s="5">
        <v>1532</v>
      </c>
      <c r="IL10" s="5">
        <v>899</v>
      </c>
      <c r="IM10" s="5">
        <v>2431</v>
      </c>
      <c r="IN10" s="5">
        <v>1493</v>
      </c>
      <c r="IO10" s="5">
        <v>775</v>
      </c>
      <c r="IP10" s="5">
        <v>2268</v>
      </c>
      <c r="IQ10" s="5">
        <v>750</v>
      </c>
      <c r="IR10" s="5">
        <v>80</v>
      </c>
      <c r="IS10" s="5">
        <v>830</v>
      </c>
      <c r="IU10" s="5">
        <v>1510</v>
      </c>
      <c r="IV10" s="5">
        <v>838</v>
      </c>
      <c r="IW10" s="5">
        <v>2348</v>
      </c>
      <c r="IY10" s="5">
        <v>1587</v>
      </c>
      <c r="IZ10" s="5">
        <v>943</v>
      </c>
      <c r="JA10" s="5">
        <v>2530</v>
      </c>
      <c r="JB10" s="5">
        <v>1441</v>
      </c>
      <c r="JC10" s="5">
        <v>838</v>
      </c>
      <c r="JD10" s="5">
        <v>2279</v>
      </c>
      <c r="JE10" s="5">
        <v>761</v>
      </c>
      <c r="JF10" s="5">
        <v>71</v>
      </c>
      <c r="JG10" s="5">
        <v>832</v>
      </c>
      <c r="JI10" s="5">
        <v>1459</v>
      </c>
      <c r="JJ10" s="5">
        <v>808</v>
      </c>
      <c r="JK10" s="5">
        <v>2267</v>
      </c>
      <c r="JM10" s="5">
        <v>1533</v>
      </c>
      <c r="JN10" s="5">
        <v>887</v>
      </c>
      <c r="JO10" s="5">
        <v>2420</v>
      </c>
      <c r="JQ10" s="5">
        <v>1462</v>
      </c>
      <c r="JR10" s="5">
        <v>842</v>
      </c>
      <c r="JS10" s="5">
        <v>2304</v>
      </c>
      <c r="JT10" s="5">
        <v>725</v>
      </c>
      <c r="JU10" s="5">
        <v>104</v>
      </c>
      <c r="JV10" s="5">
        <v>829</v>
      </c>
      <c r="JW10" s="5">
        <v>1</v>
      </c>
      <c r="JX10" s="5">
        <v>1392</v>
      </c>
      <c r="JY10" s="5">
        <v>801</v>
      </c>
      <c r="JZ10" s="5">
        <v>2194</v>
      </c>
      <c r="KB10" s="5">
        <v>1477</v>
      </c>
      <c r="KC10" s="5">
        <v>847</v>
      </c>
      <c r="KD10" s="5">
        <v>2324</v>
      </c>
      <c r="KF10" s="5">
        <v>1411</v>
      </c>
      <c r="KG10" s="5">
        <v>801</v>
      </c>
      <c r="KH10" s="5">
        <v>2212</v>
      </c>
      <c r="KI10" s="5">
        <v>715</v>
      </c>
      <c r="KJ10" s="5">
        <v>100</v>
      </c>
      <c r="KK10" s="5">
        <v>815</v>
      </c>
    </row>
    <row r="11" spans="1:297" x14ac:dyDescent="0.3">
      <c r="A11" s="4" t="s">
        <v>15</v>
      </c>
      <c r="B11" s="7">
        <v>3562</v>
      </c>
      <c r="C11" s="7">
        <v>1967</v>
      </c>
      <c r="D11" s="7">
        <v>5529</v>
      </c>
      <c r="E11" s="7">
        <v>3630</v>
      </c>
      <c r="F11" s="7">
        <v>1868</v>
      </c>
      <c r="G11" s="7">
        <v>5498</v>
      </c>
      <c r="H11" s="7">
        <v>3818</v>
      </c>
      <c r="I11" s="7">
        <v>1968</v>
      </c>
      <c r="J11" s="7">
        <v>5786</v>
      </c>
      <c r="K11" s="7">
        <v>1642</v>
      </c>
      <c r="L11" s="7">
        <v>241</v>
      </c>
      <c r="M11" s="7">
        <v>1883</v>
      </c>
      <c r="N11" s="7">
        <v>3530</v>
      </c>
      <c r="O11" s="7">
        <v>1849</v>
      </c>
      <c r="P11" s="7">
        <v>5379</v>
      </c>
      <c r="Q11" s="7">
        <v>3595</v>
      </c>
      <c r="R11" s="7">
        <v>2070</v>
      </c>
      <c r="S11" s="7">
        <v>5665</v>
      </c>
      <c r="T11" s="7">
        <v>3533</v>
      </c>
      <c r="U11" s="7">
        <v>1755</v>
      </c>
      <c r="V11" s="7">
        <v>5288</v>
      </c>
      <c r="W11" s="7">
        <v>1695</v>
      </c>
      <c r="X11" s="7">
        <v>197</v>
      </c>
      <c r="Y11" s="7">
        <v>1892</v>
      </c>
      <c r="Z11" s="7">
        <v>3554</v>
      </c>
      <c r="AA11" s="7">
        <v>1901</v>
      </c>
      <c r="AB11" s="7">
        <v>5455</v>
      </c>
      <c r="AC11" s="7">
        <v>3589</v>
      </c>
      <c r="AD11" s="7">
        <v>2010</v>
      </c>
      <c r="AE11" s="7">
        <v>5599</v>
      </c>
      <c r="AF11" s="7">
        <v>3529</v>
      </c>
      <c r="AG11" s="7">
        <v>1926</v>
      </c>
      <c r="AH11" s="7">
        <v>5455</v>
      </c>
      <c r="AI11" s="7">
        <v>1636</v>
      </c>
      <c r="AJ11" s="7">
        <v>205</v>
      </c>
      <c r="AK11" s="7">
        <v>1841</v>
      </c>
      <c r="AL11" s="7">
        <v>3811</v>
      </c>
      <c r="AM11" s="7">
        <v>1967</v>
      </c>
      <c r="AN11" s="7">
        <v>5778</v>
      </c>
      <c r="AO11" s="7">
        <v>3660</v>
      </c>
      <c r="AP11" s="7">
        <v>2078</v>
      </c>
      <c r="AQ11" s="7">
        <v>5738</v>
      </c>
      <c r="AR11" s="7">
        <v>3489</v>
      </c>
      <c r="AS11" s="7">
        <v>1869</v>
      </c>
      <c r="AT11" s="7">
        <v>5358</v>
      </c>
      <c r="AU11" s="7">
        <v>1660</v>
      </c>
      <c r="AV11" s="7">
        <v>209</v>
      </c>
      <c r="AW11" s="7">
        <v>1869</v>
      </c>
      <c r="AX11" s="7">
        <v>3938</v>
      </c>
      <c r="AY11" s="7">
        <v>2115</v>
      </c>
      <c r="AZ11" s="7">
        <v>6053</v>
      </c>
      <c r="BA11" s="7">
        <v>3672</v>
      </c>
      <c r="BB11" s="7">
        <v>2006</v>
      </c>
      <c r="BC11" s="7">
        <v>5678</v>
      </c>
      <c r="BD11" s="7">
        <v>3574</v>
      </c>
      <c r="BE11" s="7">
        <v>1945</v>
      </c>
      <c r="BF11" s="7">
        <v>5519</v>
      </c>
      <c r="BG11" s="7">
        <v>1712</v>
      </c>
      <c r="BH11" s="7">
        <v>202</v>
      </c>
      <c r="BI11" s="7">
        <v>1914</v>
      </c>
      <c r="BJ11" s="7">
        <v>4008</v>
      </c>
      <c r="BK11" s="7">
        <v>2187</v>
      </c>
      <c r="BL11" s="7">
        <v>6195</v>
      </c>
      <c r="BM11" s="7">
        <v>3794</v>
      </c>
      <c r="BN11" s="7">
        <v>2121</v>
      </c>
      <c r="BO11" s="7">
        <v>5915</v>
      </c>
      <c r="BP11" s="7">
        <v>3647</v>
      </c>
      <c r="BQ11" s="7">
        <v>1944</v>
      </c>
      <c r="BR11" s="7">
        <v>5591</v>
      </c>
      <c r="BS11" s="7">
        <v>1745</v>
      </c>
      <c r="BT11" s="7">
        <v>236</v>
      </c>
      <c r="BU11" s="7">
        <v>1981</v>
      </c>
      <c r="BV11" s="7">
        <v>4015</v>
      </c>
      <c r="BW11" s="7">
        <v>2089</v>
      </c>
      <c r="BX11" s="7">
        <v>6104</v>
      </c>
      <c r="BY11" s="7">
        <v>3875</v>
      </c>
      <c r="BZ11" s="7">
        <v>2226</v>
      </c>
      <c r="CA11" s="7">
        <v>6101</v>
      </c>
      <c r="CB11" s="7">
        <v>3731</v>
      </c>
      <c r="CC11" s="7">
        <v>2006</v>
      </c>
      <c r="CD11" s="7">
        <v>5737</v>
      </c>
      <c r="CE11" s="7">
        <v>1745</v>
      </c>
      <c r="CF11" s="7">
        <v>217</v>
      </c>
      <c r="CG11" s="7">
        <v>1962</v>
      </c>
      <c r="CH11" s="7">
        <v>3746</v>
      </c>
      <c r="CI11" s="7">
        <v>2172</v>
      </c>
      <c r="CJ11" s="7">
        <v>5918</v>
      </c>
      <c r="CK11" s="7">
        <v>3856</v>
      </c>
      <c r="CL11" s="7">
        <v>2220</v>
      </c>
      <c r="CM11" s="7">
        <v>6076</v>
      </c>
      <c r="CN11" s="7">
        <v>3712</v>
      </c>
      <c r="CO11" s="7">
        <v>2079</v>
      </c>
      <c r="CP11" s="7">
        <v>5791</v>
      </c>
      <c r="CQ11" s="7">
        <v>1793</v>
      </c>
      <c r="CR11" s="7">
        <v>260</v>
      </c>
      <c r="CS11" s="7">
        <v>2053</v>
      </c>
      <c r="CT11" s="7">
        <v>3556</v>
      </c>
      <c r="CU11" s="7">
        <v>2210</v>
      </c>
      <c r="CV11" s="7">
        <v>5766</v>
      </c>
      <c r="CW11" s="7">
        <v>3593</v>
      </c>
      <c r="CX11" s="7">
        <v>2136</v>
      </c>
      <c r="CY11" s="7">
        <v>5729</v>
      </c>
      <c r="CZ11" s="7">
        <v>3671</v>
      </c>
      <c r="DA11" s="7">
        <v>2003</v>
      </c>
      <c r="DB11" s="7">
        <v>5674</v>
      </c>
      <c r="DC11" s="7">
        <v>1869</v>
      </c>
      <c r="DD11" s="7">
        <v>260</v>
      </c>
      <c r="DE11" s="7">
        <v>2129</v>
      </c>
      <c r="DF11" s="7">
        <v>3716</v>
      </c>
      <c r="DG11" s="7">
        <v>2125</v>
      </c>
      <c r="DH11" s="7">
        <v>5841</v>
      </c>
      <c r="DI11" s="7">
        <v>3454</v>
      </c>
      <c r="DJ11" s="7">
        <v>2128</v>
      </c>
      <c r="DK11" s="7">
        <v>5582</v>
      </c>
      <c r="DL11" s="7">
        <v>3404</v>
      </c>
      <c r="DM11" s="7">
        <v>1914</v>
      </c>
      <c r="DN11" s="7">
        <v>5318</v>
      </c>
      <c r="DO11" s="7">
        <v>1902</v>
      </c>
      <c r="DP11" s="7">
        <v>268</v>
      </c>
      <c r="DQ11" s="7">
        <v>2170</v>
      </c>
      <c r="DR11" s="7">
        <v>3490</v>
      </c>
      <c r="DS11" s="7">
        <v>2046</v>
      </c>
      <c r="DT11" s="7">
        <v>5536</v>
      </c>
      <c r="DU11" s="7">
        <v>3531</v>
      </c>
      <c r="DV11" s="7">
        <v>2040</v>
      </c>
      <c r="DW11" s="7">
        <v>5571</v>
      </c>
      <c r="DX11" s="7">
        <v>3305</v>
      </c>
      <c r="DY11" s="7">
        <v>1924</v>
      </c>
      <c r="DZ11" s="7">
        <v>5229</v>
      </c>
      <c r="EA11" s="7">
        <v>1679</v>
      </c>
      <c r="EB11" s="7">
        <v>249</v>
      </c>
      <c r="EC11" s="7">
        <v>1928</v>
      </c>
      <c r="ED11" s="7">
        <v>3241</v>
      </c>
      <c r="EE11" s="7">
        <v>1893</v>
      </c>
      <c r="EF11" s="7">
        <v>5134</v>
      </c>
      <c r="EG11" s="7">
        <v>3356</v>
      </c>
      <c r="EH11" s="7">
        <v>2029</v>
      </c>
      <c r="EI11" s="7">
        <v>5385</v>
      </c>
      <c r="EJ11" s="7">
        <v>3359</v>
      </c>
      <c r="EK11" s="7">
        <v>1817</v>
      </c>
      <c r="EL11" s="7">
        <v>5176</v>
      </c>
      <c r="EM11" s="7">
        <v>1631</v>
      </c>
      <c r="EN11" s="7">
        <v>254</v>
      </c>
      <c r="EO11" s="7">
        <v>1885</v>
      </c>
      <c r="EP11" s="7">
        <v>3046</v>
      </c>
      <c r="EQ11" s="7">
        <v>1728</v>
      </c>
      <c r="ER11" s="7">
        <v>4774</v>
      </c>
      <c r="ES11" s="7">
        <v>3113</v>
      </c>
      <c r="ET11" s="7">
        <v>1865</v>
      </c>
      <c r="EU11" s="7">
        <v>4978</v>
      </c>
      <c r="EV11" s="7">
        <v>3188</v>
      </c>
      <c r="EW11" s="7">
        <v>1829</v>
      </c>
      <c r="EX11" s="7">
        <v>5017</v>
      </c>
      <c r="EY11" s="7">
        <v>1732</v>
      </c>
      <c r="EZ11" s="7">
        <v>236</v>
      </c>
      <c r="FA11" s="7">
        <v>1968</v>
      </c>
      <c r="FB11" s="5">
        <v>2951</v>
      </c>
      <c r="FC11" s="5">
        <v>1688</v>
      </c>
      <c r="FD11" s="5">
        <v>4639</v>
      </c>
      <c r="FE11" s="5">
        <v>2918</v>
      </c>
      <c r="FF11" s="5">
        <v>1721</v>
      </c>
      <c r="FG11" s="5">
        <v>4639</v>
      </c>
      <c r="FH11" s="5">
        <v>2959</v>
      </c>
      <c r="FI11" s="5">
        <v>1671</v>
      </c>
      <c r="FJ11" s="5">
        <v>4630</v>
      </c>
      <c r="FK11" s="5">
        <v>1692</v>
      </c>
      <c r="FL11" s="5">
        <v>220</v>
      </c>
      <c r="FM11" s="5">
        <v>1912</v>
      </c>
      <c r="FN11" s="5">
        <v>3058</v>
      </c>
      <c r="FO11" s="5">
        <v>1598</v>
      </c>
      <c r="FP11" s="5">
        <v>4656</v>
      </c>
      <c r="FQ11" s="5">
        <v>2906</v>
      </c>
      <c r="FR11" s="5">
        <v>1710</v>
      </c>
      <c r="FS11" s="5">
        <v>4616</v>
      </c>
      <c r="FT11" s="5">
        <v>2772</v>
      </c>
      <c r="FU11" s="5">
        <v>1507</v>
      </c>
      <c r="FV11" s="5">
        <v>4279</v>
      </c>
      <c r="FW11" s="5">
        <v>1564</v>
      </c>
      <c r="FX11" s="5">
        <v>211</v>
      </c>
      <c r="FY11" s="5">
        <v>1775</v>
      </c>
      <c r="FZ11" s="5">
        <v>3031</v>
      </c>
      <c r="GA11" s="5">
        <v>1665</v>
      </c>
      <c r="GB11" s="5">
        <v>4696</v>
      </c>
      <c r="GC11" s="5">
        <v>3014</v>
      </c>
      <c r="GD11" s="5">
        <v>1659</v>
      </c>
      <c r="GE11" s="5">
        <v>4673</v>
      </c>
      <c r="GF11" s="5">
        <v>2721</v>
      </c>
      <c r="GG11" s="5">
        <v>1536</v>
      </c>
      <c r="GH11" s="5">
        <v>4257</v>
      </c>
      <c r="GI11" s="5">
        <v>1486</v>
      </c>
      <c r="GJ11" s="5">
        <v>217</v>
      </c>
      <c r="GK11" s="5">
        <v>1703</v>
      </c>
      <c r="GL11" s="5">
        <v>3315</v>
      </c>
      <c r="GM11" s="5">
        <v>1665</v>
      </c>
      <c r="GN11" s="5">
        <v>4980</v>
      </c>
      <c r="GO11" s="5">
        <v>2936</v>
      </c>
      <c r="GP11" s="5">
        <v>1683</v>
      </c>
      <c r="GQ11" s="5">
        <v>4619</v>
      </c>
      <c r="GR11" s="5">
        <v>2819</v>
      </c>
      <c r="GS11" s="5">
        <v>1454</v>
      </c>
      <c r="GT11" s="5">
        <v>4273</v>
      </c>
      <c r="GU11" s="5">
        <v>1516</v>
      </c>
      <c r="GV11" s="5">
        <v>215</v>
      </c>
      <c r="GW11" s="5">
        <v>1731</v>
      </c>
      <c r="GX11" s="5">
        <v>3090</v>
      </c>
      <c r="GY11" s="5">
        <v>1681</v>
      </c>
      <c r="GZ11" s="5">
        <v>4771</v>
      </c>
      <c r="HA11" s="5">
        <v>3170</v>
      </c>
      <c r="HB11" s="5">
        <v>1657</v>
      </c>
      <c r="HC11" s="5">
        <v>4827</v>
      </c>
      <c r="HD11" s="5">
        <v>2706</v>
      </c>
      <c r="HE11" s="5">
        <v>1469</v>
      </c>
      <c r="HF11" s="5">
        <v>4175</v>
      </c>
      <c r="HG11" s="5">
        <v>1583</v>
      </c>
      <c r="HH11" s="5">
        <v>187</v>
      </c>
      <c r="HI11" s="5">
        <v>1770</v>
      </c>
      <c r="HJ11" s="5">
        <v>2874</v>
      </c>
      <c r="HK11" s="5">
        <v>1477</v>
      </c>
      <c r="HL11" s="5">
        <v>4351</v>
      </c>
      <c r="HM11" s="5">
        <v>3017</v>
      </c>
      <c r="HN11" s="5">
        <v>1687</v>
      </c>
      <c r="HO11" s="5">
        <v>4704</v>
      </c>
      <c r="HP11" s="5">
        <v>2955</v>
      </c>
      <c r="HQ11" s="5">
        <v>1515</v>
      </c>
      <c r="HR11" s="5">
        <v>4470</v>
      </c>
      <c r="HS11" s="5">
        <v>1545</v>
      </c>
      <c r="HT11" s="5">
        <v>253</v>
      </c>
      <c r="HU11" s="5">
        <v>1798</v>
      </c>
      <c r="HV11" s="5">
        <v>3112</v>
      </c>
      <c r="HW11" s="5">
        <v>1666</v>
      </c>
      <c r="HX11" s="5">
        <v>4778</v>
      </c>
      <c r="HY11" s="5">
        <v>2790</v>
      </c>
      <c r="HZ11" s="5">
        <v>1517</v>
      </c>
      <c r="IA11" s="5">
        <v>4307</v>
      </c>
      <c r="IB11" s="5">
        <v>2774</v>
      </c>
      <c r="IC11" s="5">
        <v>1509</v>
      </c>
      <c r="ID11" s="5">
        <v>4283</v>
      </c>
      <c r="IE11" s="5">
        <v>1704</v>
      </c>
      <c r="IF11" s="5">
        <v>256</v>
      </c>
      <c r="IG11" s="5">
        <v>1960</v>
      </c>
      <c r="IH11" s="5">
        <v>3143</v>
      </c>
      <c r="II11" s="5">
        <v>1689</v>
      </c>
      <c r="IJ11" s="5">
        <v>4832</v>
      </c>
      <c r="IK11" s="5">
        <v>2957</v>
      </c>
      <c r="IL11" s="5">
        <v>1645</v>
      </c>
      <c r="IM11" s="5">
        <v>4602</v>
      </c>
      <c r="IN11" s="5">
        <v>2562</v>
      </c>
      <c r="IO11" s="5">
        <v>1376</v>
      </c>
      <c r="IP11" s="5">
        <v>3938</v>
      </c>
      <c r="IQ11" s="5">
        <v>1648</v>
      </c>
      <c r="IR11" s="5">
        <v>255</v>
      </c>
      <c r="IS11" s="5">
        <v>1903</v>
      </c>
      <c r="IT11" s="5">
        <v>3</v>
      </c>
      <c r="IU11" s="5">
        <v>3156</v>
      </c>
      <c r="IV11" s="5">
        <v>1628</v>
      </c>
      <c r="IW11" s="5">
        <v>4787</v>
      </c>
      <c r="IX11" s="5">
        <v>1</v>
      </c>
      <c r="IY11" s="5">
        <v>2932</v>
      </c>
      <c r="IZ11" s="5">
        <v>1640</v>
      </c>
      <c r="JA11" s="5">
        <v>4573</v>
      </c>
      <c r="JB11" s="5">
        <v>2707</v>
      </c>
      <c r="JC11" s="5">
        <v>1489</v>
      </c>
      <c r="JD11" s="5">
        <v>4196</v>
      </c>
      <c r="JE11" s="5">
        <v>1515</v>
      </c>
      <c r="JF11" s="5">
        <v>247</v>
      </c>
      <c r="JG11" s="5">
        <v>1762</v>
      </c>
      <c r="JI11" s="5">
        <v>3030</v>
      </c>
      <c r="JJ11" s="5">
        <v>1504</v>
      </c>
      <c r="JK11" s="5">
        <v>4534</v>
      </c>
      <c r="JL11" s="5">
        <v>4</v>
      </c>
      <c r="JM11" s="5">
        <v>2899</v>
      </c>
      <c r="JN11" s="5">
        <v>1542</v>
      </c>
      <c r="JO11" s="5">
        <v>4445</v>
      </c>
      <c r="JP11" s="5">
        <v>1</v>
      </c>
      <c r="JQ11" s="5">
        <v>2676</v>
      </c>
      <c r="JR11" s="5">
        <v>1451</v>
      </c>
      <c r="JS11" s="5">
        <v>4128</v>
      </c>
      <c r="JT11" s="5">
        <v>1535</v>
      </c>
      <c r="JU11" s="5">
        <v>286</v>
      </c>
      <c r="JV11" s="5">
        <v>1821</v>
      </c>
      <c r="JW11" s="5">
        <v>2</v>
      </c>
      <c r="JX11" s="5">
        <v>2890</v>
      </c>
      <c r="JY11" s="5">
        <v>1400</v>
      </c>
      <c r="JZ11" s="5">
        <v>4292</v>
      </c>
      <c r="KB11" s="5">
        <v>2809</v>
      </c>
      <c r="KC11" s="5">
        <v>1422</v>
      </c>
      <c r="KD11" s="5">
        <v>4231</v>
      </c>
      <c r="KE11" s="5">
        <v>4</v>
      </c>
      <c r="KF11" s="5">
        <v>2639</v>
      </c>
      <c r="KG11" s="5">
        <v>1389</v>
      </c>
      <c r="KH11" s="5">
        <v>4032</v>
      </c>
      <c r="KI11" s="5">
        <v>1588</v>
      </c>
      <c r="KJ11" s="5">
        <v>299</v>
      </c>
      <c r="KK11" s="5">
        <v>1887</v>
      </c>
    </row>
    <row r="12" spans="1:297" x14ac:dyDescent="0.3">
      <c r="A12" s="4" t="s">
        <v>17</v>
      </c>
      <c r="B12" s="7">
        <v>2534</v>
      </c>
      <c r="C12" s="7">
        <v>1450</v>
      </c>
      <c r="D12" s="7">
        <v>3984</v>
      </c>
      <c r="E12" s="7">
        <v>2441</v>
      </c>
      <c r="F12" s="7">
        <v>1456</v>
      </c>
      <c r="G12" s="7">
        <v>3897</v>
      </c>
      <c r="H12" s="7">
        <v>2396</v>
      </c>
      <c r="I12" s="7">
        <v>1348</v>
      </c>
      <c r="J12" s="7">
        <v>3744</v>
      </c>
      <c r="K12" s="7">
        <v>865</v>
      </c>
      <c r="L12" s="7">
        <v>84</v>
      </c>
      <c r="M12" s="7">
        <v>949</v>
      </c>
      <c r="N12" s="7">
        <v>2555</v>
      </c>
      <c r="O12" s="7">
        <v>1436</v>
      </c>
      <c r="P12" s="7">
        <v>3991</v>
      </c>
      <c r="Q12" s="7">
        <v>2466</v>
      </c>
      <c r="R12" s="7">
        <v>1460</v>
      </c>
      <c r="S12" s="7">
        <v>3926</v>
      </c>
      <c r="T12" s="7">
        <v>2329</v>
      </c>
      <c r="U12" s="7">
        <v>1373</v>
      </c>
      <c r="V12" s="7">
        <v>3702</v>
      </c>
      <c r="W12" s="7">
        <v>959</v>
      </c>
      <c r="X12" s="7">
        <v>76</v>
      </c>
      <c r="Y12" s="7">
        <v>1035</v>
      </c>
      <c r="Z12" s="7">
        <v>2629</v>
      </c>
      <c r="AA12" s="7">
        <v>1501</v>
      </c>
      <c r="AB12" s="7">
        <v>4130</v>
      </c>
      <c r="AC12" s="7">
        <v>2532</v>
      </c>
      <c r="AD12" s="7">
        <v>1461</v>
      </c>
      <c r="AE12" s="7">
        <v>3993</v>
      </c>
      <c r="AF12" s="7">
        <v>2351</v>
      </c>
      <c r="AG12" s="7">
        <v>1374</v>
      </c>
      <c r="AH12" s="7">
        <v>3725</v>
      </c>
      <c r="AI12" s="7">
        <v>1007</v>
      </c>
      <c r="AJ12" s="7">
        <v>87</v>
      </c>
      <c r="AK12" s="7">
        <v>1094</v>
      </c>
      <c r="AL12" s="7">
        <v>2644</v>
      </c>
      <c r="AM12" s="7">
        <v>1602</v>
      </c>
      <c r="AN12" s="7">
        <v>4246</v>
      </c>
      <c r="AO12" s="7">
        <v>2647</v>
      </c>
      <c r="AP12" s="7">
        <v>1549</v>
      </c>
      <c r="AQ12" s="7">
        <v>4196</v>
      </c>
      <c r="AR12" s="7">
        <v>2439</v>
      </c>
      <c r="AS12" s="7">
        <v>1367</v>
      </c>
      <c r="AT12" s="7">
        <v>3806</v>
      </c>
      <c r="AU12" s="7">
        <v>947</v>
      </c>
      <c r="AV12" s="7">
        <v>91</v>
      </c>
      <c r="AW12" s="7">
        <v>1038</v>
      </c>
      <c r="AX12" s="7">
        <v>2721</v>
      </c>
      <c r="AY12" s="7">
        <v>1658</v>
      </c>
      <c r="AZ12" s="7">
        <v>4379</v>
      </c>
      <c r="BA12" s="7">
        <v>2629</v>
      </c>
      <c r="BB12" s="7">
        <v>1585</v>
      </c>
      <c r="BC12" s="7">
        <v>4214</v>
      </c>
      <c r="BD12" s="7">
        <v>2507</v>
      </c>
      <c r="BE12" s="7">
        <v>1429</v>
      </c>
      <c r="BF12" s="7">
        <v>3936</v>
      </c>
      <c r="BG12" s="7">
        <v>979</v>
      </c>
      <c r="BH12" s="7">
        <v>77</v>
      </c>
      <c r="BI12" s="7">
        <v>1056</v>
      </c>
      <c r="BJ12" s="7">
        <v>2786</v>
      </c>
      <c r="BK12" s="7">
        <v>1789</v>
      </c>
      <c r="BL12" s="7">
        <v>4575</v>
      </c>
      <c r="BM12" s="7">
        <v>2662</v>
      </c>
      <c r="BN12" s="7">
        <v>1659</v>
      </c>
      <c r="BO12" s="7">
        <v>4321</v>
      </c>
      <c r="BP12" s="7">
        <v>2505</v>
      </c>
      <c r="BQ12" s="7">
        <v>1502</v>
      </c>
      <c r="BR12" s="7">
        <v>4007</v>
      </c>
      <c r="BS12" s="7">
        <v>1052</v>
      </c>
      <c r="BT12" s="7">
        <v>84</v>
      </c>
      <c r="BU12" s="7">
        <v>1136</v>
      </c>
      <c r="BV12" s="7">
        <v>2684</v>
      </c>
      <c r="BW12" s="7">
        <v>1596</v>
      </c>
      <c r="BX12" s="7">
        <v>4280</v>
      </c>
      <c r="BY12" s="7">
        <v>2719</v>
      </c>
      <c r="BZ12" s="7">
        <v>1774</v>
      </c>
      <c r="CA12" s="7">
        <v>4493</v>
      </c>
      <c r="CB12" s="7">
        <v>2508</v>
      </c>
      <c r="CC12" s="7">
        <v>1541</v>
      </c>
      <c r="CD12" s="7">
        <v>4049</v>
      </c>
      <c r="CE12" s="7">
        <v>1010</v>
      </c>
      <c r="CF12" s="7">
        <v>98</v>
      </c>
      <c r="CG12" s="7">
        <v>1108</v>
      </c>
      <c r="CH12" s="7">
        <v>2640</v>
      </c>
      <c r="CI12" s="7">
        <v>1591</v>
      </c>
      <c r="CJ12" s="7">
        <v>4231</v>
      </c>
      <c r="CK12" s="7">
        <v>2611</v>
      </c>
      <c r="CL12" s="7">
        <v>1616</v>
      </c>
      <c r="CM12" s="7">
        <v>4227</v>
      </c>
      <c r="CN12" s="7">
        <v>2584</v>
      </c>
      <c r="CO12" s="7">
        <v>1616</v>
      </c>
      <c r="CP12" s="7">
        <v>4200</v>
      </c>
      <c r="CQ12" s="7">
        <v>1076</v>
      </c>
      <c r="CR12" s="7">
        <v>120</v>
      </c>
      <c r="CS12" s="7">
        <v>1196</v>
      </c>
      <c r="CT12" s="7">
        <v>2574</v>
      </c>
      <c r="CU12" s="7">
        <v>1554</v>
      </c>
      <c r="CV12" s="7">
        <v>4128</v>
      </c>
      <c r="CW12" s="7">
        <v>2572</v>
      </c>
      <c r="CX12" s="7">
        <v>1520</v>
      </c>
      <c r="CY12" s="7">
        <v>4092</v>
      </c>
      <c r="CZ12" s="7">
        <v>2464</v>
      </c>
      <c r="DA12" s="7">
        <v>1471</v>
      </c>
      <c r="DB12" s="7">
        <v>3935</v>
      </c>
      <c r="DC12" s="7">
        <v>1067</v>
      </c>
      <c r="DD12" s="7">
        <v>137</v>
      </c>
      <c r="DE12" s="7">
        <v>1204</v>
      </c>
      <c r="DF12" s="7">
        <v>2569</v>
      </c>
      <c r="DG12" s="7">
        <v>1479</v>
      </c>
      <c r="DH12" s="7">
        <v>4048</v>
      </c>
      <c r="DI12" s="7">
        <v>2471</v>
      </c>
      <c r="DJ12" s="7">
        <v>1489</v>
      </c>
      <c r="DK12" s="7">
        <v>3960</v>
      </c>
      <c r="DL12" s="7">
        <v>2396</v>
      </c>
      <c r="DM12" s="7">
        <v>1350</v>
      </c>
      <c r="DN12" s="7">
        <v>3746</v>
      </c>
      <c r="DO12" s="7">
        <v>1076</v>
      </c>
      <c r="DP12" s="7">
        <v>107</v>
      </c>
      <c r="DQ12" s="7">
        <v>1183</v>
      </c>
      <c r="DR12" s="7">
        <v>2506</v>
      </c>
      <c r="DS12" s="7">
        <v>1406</v>
      </c>
      <c r="DT12" s="7">
        <v>3912</v>
      </c>
      <c r="DU12" s="7">
        <v>2449</v>
      </c>
      <c r="DV12" s="7">
        <v>1430</v>
      </c>
      <c r="DW12" s="7">
        <v>3879</v>
      </c>
      <c r="DX12" s="7">
        <v>2312</v>
      </c>
      <c r="DY12" s="7">
        <v>1343</v>
      </c>
      <c r="DZ12" s="7">
        <v>3655</v>
      </c>
      <c r="EA12" s="7">
        <v>984</v>
      </c>
      <c r="EB12" s="7">
        <v>95</v>
      </c>
      <c r="EC12" s="7">
        <v>1079</v>
      </c>
      <c r="ED12" s="7">
        <v>2276</v>
      </c>
      <c r="EE12" s="7">
        <v>1341</v>
      </c>
      <c r="EF12" s="7">
        <v>3617</v>
      </c>
      <c r="EG12" s="7">
        <v>2443</v>
      </c>
      <c r="EH12" s="7">
        <v>1359</v>
      </c>
      <c r="EI12" s="7">
        <v>3802</v>
      </c>
      <c r="EJ12" s="7">
        <v>2336</v>
      </c>
      <c r="EK12" s="7">
        <v>1303</v>
      </c>
      <c r="EL12" s="7">
        <v>3639</v>
      </c>
      <c r="EM12" s="7">
        <v>939</v>
      </c>
      <c r="EN12" s="7">
        <v>87</v>
      </c>
      <c r="EO12" s="7">
        <v>1026</v>
      </c>
      <c r="EP12" s="7">
        <v>2087</v>
      </c>
      <c r="EQ12" s="7">
        <v>1260</v>
      </c>
      <c r="ER12" s="7">
        <v>3347</v>
      </c>
      <c r="ES12" s="7">
        <v>2187</v>
      </c>
      <c r="ET12" s="7">
        <v>1300</v>
      </c>
      <c r="EU12" s="7">
        <v>3487</v>
      </c>
      <c r="EV12" s="7">
        <v>2302</v>
      </c>
      <c r="EW12" s="7">
        <v>1214</v>
      </c>
      <c r="EX12" s="7">
        <v>3516</v>
      </c>
      <c r="EY12" s="7">
        <v>1025</v>
      </c>
      <c r="EZ12" s="7">
        <v>115</v>
      </c>
      <c r="FA12" s="7">
        <v>1140</v>
      </c>
      <c r="FB12" s="5">
        <v>2137</v>
      </c>
      <c r="FC12" s="5">
        <v>1207</v>
      </c>
      <c r="FD12" s="5">
        <v>3344</v>
      </c>
      <c r="FE12" s="5">
        <v>2059</v>
      </c>
      <c r="FF12" s="5">
        <v>1233</v>
      </c>
      <c r="FG12" s="5">
        <v>3292</v>
      </c>
      <c r="FH12" s="5">
        <v>2047</v>
      </c>
      <c r="FI12" s="5">
        <v>1173</v>
      </c>
      <c r="FJ12" s="5">
        <v>3220</v>
      </c>
      <c r="FK12" s="5">
        <v>999</v>
      </c>
      <c r="FL12" s="5">
        <v>92</v>
      </c>
      <c r="FM12" s="5">
        <v>1091</v>
      </c>
      <c r="FN12" s="5">
        <v>2147</v>
      </c>
      <c r="FO12" s="5">
        <v>1187</v>
      </c>
      <c r="FP12" s="5">
        <v>3334</v>
      </c>
      <c r="FQ12" s="5">
        <v>2120</v>
      </c>
      <c r="FR12" s="5">
        <v>1186</v>
      </c>
      <c r="FS12" s="5">
        <v>3306</v>
      </c>
      <c r="FT12" s="5">
        <v>1957</v>
      </c>
      <c r="FU12" s="5">
        <v>1105</v>
      </c>
      <c r="FV12" s="5">
        <v>3062</v>
      </c>
      <c r="FW12" s="5">
        <v>902</v>
      </c>
      <c r="FX12" s="5">
        <v>104</v>
      </c>
      <c r="FY12" s="5">
        <v>1006</v>
      </c>
      <c r="FZ12" s="5">
        <v>2159</v>
      </c>
      <c r="GA12" s="5">
        <v>1189</v>
      </c>
      <c r="GB12" s="5">
        <v>3348</v>
      </c>
      <c r="GC12" s="5">
        <v>2122</v>
      </c>
      <c r="GD12" s="5">
        <v>1176</v>
      </c>
      <c r="GE12" s="5">
        <v>3298</v>
      </c>
      <c r="GF12" s="5">
        <v>2010</v>
      </c>
      <c r="GG12" s="5">
        <v>1069</v>
      </c>
      <c r="GH12" s="5">
        <v>3079</v>
      </c>
      <c r="GI12" s="5">
        <v>889</v>
      </c>
      <c r="GJ12" s="5">
        <v>111</v>
      </c>
      <c r="GK12" s="5">
        <v>1000</v>
      </c>
      <c r="GL12" s="5">
        <v>2262</v>
      </c>
      <c r="GM12" s="5">
        <v>1176</v>
      </c>
      <c r="GN12" s="5">
        <v>3438</v>
      </c>
      <c r="GO12" s="5">
        <v>2116</v>
      </c>
      <c r="GP12" s="5">
        <v>1205</v>
      </c>
      <c r="GQ12" s="5">
        <v>3321</v>
      </c>
      <c r="GR12" s="5">
        <v>2006</v>
      </c>
      <c r="GS12" s="5">
        <v>1075</v>
      </c>
      <c r="GT12" s="5">
        <v>3081</v>
      </c>
      <c r="GU12" s="5">
        <v>922</v>
      </c>
      <c r="GV12" s="5">
        <v>109</v>
      </c>
      <c r="GW12" s="5">
        <v>1031</v>
      </c>
      <c r="GX12" s="5">
        <v>2197</v>
      </c>
      <c r="GY12" s="5">
        <v>1129</v>
      </c>
      <c r="GZ12" s="5">
        <v>3326</v>
      </c>
      <c r="HA12" s="5">
        <v>2257</v>
      </c>
      <c r="HB12" s="5">
        <v>1201</v>
      </c>
      <c r="HC12" s="5">
        <v>3458</v>
      </c>
      <c r="HD12" s="5">
        <v>1994</v>
      </c>
      <c r="HE12" s="5">
        <v>1063</v>
      </c>
      <c r="HF12" s="5">
        <v>3057</v>
      </c>
      <c r="HG12" s="5">
        <v>910</v>
      </c>
      <c r="HH12" s="5">
        <v>123</v>
      </c>
      <c r="HI12" s="5">
        <v>1033</v>
      </c>
      <c r="HJ12" s="5">
        <v>1989</v>
      </c>
      <c r="HK12" s="5">
        <v>1012</v>
      </c>
      <c r="HL12" s="5">
        <v>3001</v>
      </c>
      <c r="HM12" s="5">
        <v>2212</v>
      </c>
      <c r="HN12" s="5">
        <v>1165</v>
      </c>
      <c r="HO12" s="5">
        <v>3377</v>
      </c>
      <c r="HP12" s="5">
        <v>2116</v>
      </c>
      <c r="HQ12" s="5">
        <v>1101</v>
      </c>
      <c r="HR12" s="5">
        <v>3217</v>
      </c>
      <c r="HS12" s="5">
        <v>954</v>
      </c>
      <c r="HT12" s="5">
        <v>117</v>
      </c>
      <c r="HU12" s="5">
        <v>1071</v>
      </c>
      <c r="HV12" s="5">
        <v>2104</v>
      </c>
      <c r="HW12" s="5">
        <v>1072</v>
      </c>
      <c r="HX12" s="5">
        <v>3176</v>
      </c>
      <c r="HY12" s="5">
        <v>2049</v>
      </c>
      <c r="HZ12" s="5">
        <v>1061</v>
      </c>
      <c r="IA12" s="5">
        <v>3110</v>
      </c>
      <c r="IB12" s="5">
        <v>2084</v>
      </c>
      <c r="IC12" s="5">
        <v>1091</v>
      </c>
      <c r="ID12" s="5">
        <v>3175</v>
      </c>
      <c r="IE12" s="5">
        <v>978</v>
      </c>
      <c r="IF12" s="5">
        <v>130</v>
      </c>
      <c r="IG12" s="5">
        <v>1108</v>
      </c>
      <c r="IH12" s="5">
        <v>2089</v>
      </c>
      <c r="II12" s="5">
        <v>1102</v>
      </c>
      <c r="IJ12" s="5">
        <v>3191</v>
      </c>
      <c r="IK12" s="5">
        <v>2086</v>
      </c>
      <c r="IL12" s="5">
        <v>1045</v>
      </c>
      <c r="IM12" s="5">
        <v>3131</v>
      </c>
      <c r="IN12" s="5">
        <v>1930</v>
      </c>
      <c r="IO12" s="5">
        <v>955</v>
      </c>
      <c r="IP12" s="5">
        <v>2885</v>
      </c>
      <c r="IQ12" s="5">
        <v>1067</v>
      </c>
      <c r="IR12" s="5">
        <v>134</v>
      </c>
      <c r="IS12" s="5">
        <v>1201</v>
      </c>
      <c r="IU12" s="5">
        <v>2026</v>
      </c>
      <c r="IV12" s="5">
        <v>1054</v>
      </c>
      <c r="IW12" s="5">
        <v>3080</v>
      </c>
      <c r="IY12" s="5">
        <v>2077</v>
      </c>
      <c r="IZ12" s="5">
        <v>1121</v>
      </c>
      <c r="JA12" s="5">
        <v>3198</v>
      </c>
      <c r="JB12" s="5">
        <v>1999</v>
      </c>
      <c r="JC12" s="5">
        <v>957</v>
      </c>
      <c r="JD12" s="5">
        <v>2956</v>
      </c>
      <c r="JE12" s="5">
        <v>908</v>
      </c>
      <c r="JF12" s="5">
        <v>116</v>
      </c>
      <c r="JG12" s="5">
        <v>1024</v>
      </c>
      <c r="JI12" s="5">
        <v>1977</v>
      </c>
      <c r="JJ12" s="5">
        <v>966</v>
      </c>
      <c r="JK12" s="5">
        <v>2943</v>
      </c>
      <c r="JM12" s="5">
        <v>2024</v>
      </c>
      <c r="JN12" s="5">
        <v>1052</v>
      </c>
      <c r="JO12" s="5">
        <v>3076</v>
      </c>
      <c r="JQ12" s="5">
        <v>1945</v>
      </c>
      <c r="JR12" s="5">
        <v>1029</v>
      </c>
      <c r="JS12" s="5">
        <v>2974</v>
      </c>
      <c r="JT12" s="5">
        <v>994</v>
      </c>
      <c r="JU12" s="5">
        <v>138</v>
      </c>
      <c r="JV12" s="5">
        <v>1132</v>
      </c>
      <c r="JX12" s="5">
        <v>1804</v>
      </c>
      <c r="JY12" s="5">
        <v>931</v>
      </c>
      <c r="JZ12" s="5">
        <v>2735</v>
      </c>
      <c r="KB12" s="5">
        <v>1997</v>
      </c>
      <c r="KC12" s="5">
        <v>993</v>
      </c>
      <c r="KD12" s="5">
        <v>2990</v>
      </c>
      <c r="KF12" s="5">
        <v>1909</v>
      </c>
      <c r="KG12" s="5">
        <v>949</v>
      </c>
      <c r="KH12" s="5">
        <v>2858</v>
      </c>
      <c r="KI12" s="5">
        <v>969</v>
      </c>
      <c r="KJ12" s="5">
        <v>148</v>
      </c>
      <c r="KK12" s="5">
        <v>1117</v>
      </c>
    </row>
    <row r="13" spans="1:297" x14ac:dyDescent="0.3">
      <c r="A13" s="4" t="s">
        <v>19</v>
      </c>
      <c r="B13" s="7">
        <v>1460</v>
      </c>
      <c r="C13" s="7">
        <v>808</v>
      </c>
      <c r="D13" s="7">
        <v>2268</v>
      </c>
      <c r="E13" s="7">
        <v>1451</v>
      </c>
      <c r="F13" s="7">
        <v>780</v>
      </c>
      <c r="G13" s="7">
        <v>2231</v>
      </c>
      <c r="H13" s="7">
        <v>1335</v>
      </c>
      <c r="I13" s="7">
        <v>758</v>
      </c>
      <c r="J13" s="7">
        <v>2093</v>
      </c>
      <c r="K13" s="7">
        <v>563</v>
      </c>
      <c r="L13" s="7">
        <v>46</v>
      </c>
      <c r="M13" s="7">
        <v>609</v>
      </c>
      <c r="N13" s="7">
        <v>1460</v>
      </c>
      <c r="O13" s="7">
        <v>769</v>
      </c>
      <c r="P13" s="7">
        <v>2229</v>
      </c>
      <c r="Q13" s="7">
        <v>1403</v>
      </c>
      <c r="R13" s="7">
        <v>816</v>
      </c>
      <c r="S13" s="7">
        <v>2219</v>
      </c>
      <c r="T13" s="7">
        <v>1367</v>
      </c>
      <c r="U13" s="7">
        <v>710</v>
      </c>
      <c r="V13" s="7">
        <v>2077</v>
      </c>
      <c r="W13" s="7">
        <v>640</v>
      </c>
      <c r="X13" s="7">
        <v>45</v>
      </c>
      <c r="Y13" s="7">
        <v>685</v>
      </c>
      <c r="Z13" s="7">
        <v>1448</v>
      </c>
      <c r="AA13" s="7">
        <v>837</v>
      </c>
      <c r="AB13" s="7">
        <v>2285</v>
      </c>
      <c r="AC13" s="7">
        <v>1432</v>
      </c>
      <c r="AD13" s="7">
        <v>769</v>
      </c>
      <c r="AE13" s="7">
        <v>2201</v>
      </c>
      <c r="AF13" s="7">
        <v>1354</v>
      </c>
      <c r="AG13" s="7">
        <v>761</v>
      </c>
      <c r="AH13" s="7">
        <v>2115</v>
      </c>
      <c r="AI13" s="7">
        <v>663</v>
      </c>
      <c r="AJ13" s="7">
        <v>58</v>
      </c>
      <c r="AK13" s="7">
        <v>721</v>
      </c>
      <c r="AL13" s="7">
        <v>1551</v>
      </c>
      <c r="AM13" s="7">
        <v>862</v>
      </c>
      <c r="AN13" s="7">
        <v>2413</v>
      </c>
      <c r="AO13" s="7">
        <v>1439</v>
      </c>
      <c r="AP13" s="7">
        <v>869</v>
      </c>
      <c r="AQ13" s="7">
        <v>2308</v>
      </c>
      <c r="AR13" s="7">
        <v>1364</v>
      </c>
      <c r="AS13" s="7">
        <v>719</v>
      </c>
      <c r="AT13" s="7">
        <v>2083</v>
      </c>
      <c r="AU13" s="7">
        <v>658</v>
      </c>
      <c r="AV13" s="7">
        <v>53</v>
      </c>
      <c r="AW13" s="7">
        <v>711</v>
      </c>
      <c r="AX13" s="7">
        <v>1637</v>
      </c>
      <c r="AY13" s="7">
        <v>905</v>
      </c>
      <c r="AZ13" s="7">
        <v>2542</v>
      </c>
      <c r="BA13" s="7">
        <v>1506</v>
      </c>
      <c r="BB13" s="7">
        <v>906</v>
      </c>
      <c r="BC13" s="7">
        <v>2412</v>
      </c>
      <c r="BD13" s="7">
        <v>1344</v>
      </c>
      <c r="BE13" s="7">
        <v>796</v>
      </c>
      <c r="BF13" s="7">
        <v>2140</v>
      </c>
      <c r="BG13" s="7">
        <v>676</v>
      </c>
      <c r="BH13" s="7">
        <v>50</v>
      </c>
      <c r="BI13" s="7">
        <v>726</v>
      </c>
      <c r="BJ13" s="7">
        <v>1593</v>
      </c>
      <c r="BK13" s="7">
        <v>941</v>
      </c>
      <c r="BL13" s="7">
        <v>2534</v>
      </c>
      <c r="BM13" s="7">
        <v>1579</v>
      </c>
      <c r="BN13" s="7">
        <v>938</v>
      </c>
      <c r="BO13" s="7">
        <v>2517</v>
      </c>
      <c r="BP13" s="7">
        <v>1399</v>
      </c>
      <c r="BQ13" s="7">
        <v>833</v>
      </c>
      <c r="BR13" s="7">
        <v>2232</v>
      </c>
      <c r="BS13" s="7">
        <v>660</v>
      </c>
      <c r="BT13" s="7">
        <v>58</v>
      </c>
      <c r="BU13" s="7">
        <v>718</v>
      </c>
      <c r="BV13" s="7">
        <v>1679</v>
      </c>
      <c r="BW13" s="7">
        <v>945</v>
      </c>
      <c r="BX13" s="7">
        <v>2624</v>
      </c>
      <c r="BY13" s="7">
        <v>1547</v>
      </c>
      <c r="BZ13" s="7">
        <v>933</v>
      </c>
      <c r="CA13" s="7">
        <v>2480</v>
      </c>
      <c r="CB13" s="7">
        <v>1454</v>
      </c>
      <c r="CC13" s="7">
        <v>855</v>
      </c>
      <c r="CD13" s="7">
        <v>2309</v>
      </c>
      <c r="CE13" s="7">
        <v>694</v>
      </c>
      <c r="CF13" s="7">
        <v>68</v>
      </c>
      <c r="CG13" s="7">
        <v>762</v>
      </c>
      <c r="CH13" s="7">
        <v>1536</v>
      </c>
      <c r="CI13" s="7">
        <v>897</v>
      </c>
      <c r="CJ13" s="7">
        <v>2433</v>
      </c>
      <c r="CK13" s="7">
        <v>1668</v>
      </c>
      <c r="CL13" s="7">
        <v>946</v>
      </c>
      <c r="CM13" s="7">
        <v>2614</v>
      </c>
      <c r="CN13" s="7">
        <v>1463</v>
      </c>
      <c r="CO13" s="7">
        <v>853</v>
      </c>
      <c r="CP13" s="7">
        <v>2316</v>
      </c>
      <c r="CQ13" s="7">
        <v>712</v>
      </c>
      <c r="CR13" s="7">
        <v>72</v>
      </c>
      <c r="CS13" s="7">
        <v>784</v>
      </c>
      <c r="CT13" s="7">
        <v>1609</v>
      </c>
      <c r="CU13" s="7">
        <v>895</v>
      </c>
      <c r="CV13" s="7">
        <v>2504</v>
      </c>
      <c r="CW13" s="7">
        <v>1508</v>
      </c>
      <c r="CX13" s="7">
        <v>939</v>
      </c>
      <c r="CY13" s="7">
        <v>2447</v>
      </c>
      <c r="CZ13" s="7">
        <v>1528</v>
      </c>
      <c r="DA13" s="7">
        <v>845</v>
      </c>
      <c r="DB13" s="7">
        <v>2373</v>
      </c>
      <c r="DC13" s="7">
        <v>745</v>
      </c>
      <c r="DD13" s="7">
        <v>64</v>
      </c>
      <c r="DE13" s="7">
        <v>809</v>
      </c>
      <c r="DF13" s="7">
        <v>1668</v>
      </c>
      <c r="DG13" s="7">
        <v>957</v>
      </c>
      <c r="DH13" s="7">
        <v>2625</v>
      </c>
      <c r="DI13" s="7">
        <v>1559</v>
      </c>
      <c r="DJ13" s="7">
        <v>920</v>
      </c>
      <c r="DK13" s="7">
        <v>2479</v>
      </c>
      <c r="DL13" s="7">
        <v>1393</v>
      </c>
      <c r="DM13" s="7">
        <v>855</v>
      </c>
      <c r="DN13" s="7">
        <v>2248</v>
      </c>
      <c r="DO13" s="7">
        <v>770</v>
      </c>
      <c r="DP13" s="7">
        <v>118</v>
      </c>
      <c r="DQ13" s="7">
        <v>888</v>
      </c>
      <c r="DR13" s="7">
        <v>1563</v>
      </c>
      <c r="DS13" s="7">
        <v>868</v>
      </c>
      <c r="DT13" s="7">
        <v>2431</v>
      </c>
      <c r="DU13" s="7">
        <v>1625</v>
      </c>
      <c r="DV13" s="7">
        <v>1000</v>
      </c>
      <c r="DW13" s="7">
        <v>2625</v>
      </c>
      <c r="DX13" s="7">
        <v>1475</v>
      </c>
      <c r="DY13" s="7">
        <v>819</v>
      </c>
      <c r="DZ13" s="7">
        <v>2294</v>
      </c>
      <c r="EA13" s="7">
        <v>668</v>
      </c>
      <c r="EB13" s="7">
        <v>86</v>
      </c>
      <c r="EC13" s="7">
        <v>754</v>
      </c>
      <c r="ED13" s="7">
        <v>1491</v>
      </c>
      <c r="EE13" s="7">
        <v>773</v>
      </c>
      <c r="EF13" s="7">
        <v>2264</v>
      </c>
      <c r="EG13" s="7">
        <v>1527</v>
      </c>
      <c r="EH13" s="7">
        <v>891</v>
      </c>
      <c r="EI13" s="7">
        <v>2418</v>
      </c>
      <c r="EJ13" s="7">
        <v>1545</v>
      </c>
      <c r="EK13" s="7">
        <v>893</v>
      </c>
      <c r="EL13" s="7">
        <v>2438</v>
      </c>
      <c r="EM13" s="7">
        <v>711</v>
      </c>
      <c r="EN13" s="7">
        <v>83</v>
      </c>
      <c r="EO13" s="7">
        <v>794</v>
      </c>
      <c r="EP13" s="7">
        <v>1338</v>
      </c>
      <c r="EQ13" s="7">
        <v>747</v>
      </c>
      <c r="ER13" s="7">
        <v>2085</v>
      </c>
      <c r="ES13" s="7">
        <v>1435</v>
      </c>
      <c r="ET13" s="7">
        <v>840</v>
      </c>
      <c r="EU13" s="7">
        <v>2275</v>
      </c>
      <c r="EV13" s="7">
        <v>1448</v>
      </c>
      <c r="EW13" s="7">
        <v>832</v>
      </c>
      <c r="EX13" s="7">
        <v>2280</v>
      </c>
      <c r="EY13" s="7">
        <v>800</v>
      </c>
      <c r="EZ13" s="7">
        <v>102</v>
      </c>
      <c r="FA13" s="7">
        <v>902</v>
      </c>
      <c r="FB13" s="5">
        <v>1375</v>
      </c>
      <c r="FC13" s="5">
        <v>708</v>
      </c>
      <c r="FD13" s="5">
        <v>2083</v>
      </c>
      <c r="FE13" s="5">
        <v>1347</v>
      </c>
      <c r="FF13" s="5">
        <v>805</v>
      </c>
      <c r="FG13" s="5">
        <v>2152</v>
      </c>
      <c r="FH13" s="5">
        <v>1353</v>
      </c>
      <c r="FI13" s="5">
        <v>764</v>
      </c>
      <c r="FJ13" s="5">
        <v>2117</v>
      </c>
      <c r="FK13" s="5">
        <v>765</v>
      </c>
      <c r="FL13" s="5">
        <v>108</v>
      </c>
      <c r="FM13" s="5">
        <v>873</v>
      </c>
      <c r="FN13" s="5">
        <v>1432</v>
      </c>
      <c r="FO13" s="5">
        <v>703</v>
      </c>
      <c r="FP13" s="5">
        <v>2135</v>
      </c>
      <c r="FQ13" s="5">
        <v>1333</v>
      </c>
      <c r="FR13" s="5">
        <v>771</v>
      </c>
      <c r="FS13" s="5">
        <v>2104</v>
      </c>
      <c r="FT13" s="5">
        <v>1285</v>
      </c>
      <c r="FU13" s="5">
        <v>737</v>
      </c>
      <c r="FV13" s="5">
        <v>2022</v>
      </c>
      <c r="FW13" s="5">
        <v>746</v>
      </c>
      <c r="FX13" s="5">
        <v>89</v>
      </c>
      <c r="FY13" s="5">
        <v>835</v>
      </c>
      <c r="FZ13" s="5">
        <v>1518</v>
      </c>
      <c r="GA13" s="5">
        <v>725</v>
      </c>
      <c r="GB13" s="5">
        <v>2243</v>
      </c>
      <c r="GC13" s="5">
        <v>1405</v>
      </c>
      <c r="GD13" s="5">
        <v>723</v>
      </c>
      <c r="GE13" s="5">
        <v>2128</v>
      </c>
      <c r="GF13" s="5">
        <v>1259</v>
      </c>
      <c r="GG13" s="5">
        <v>716</v>
      </c>
      <c r="GH13" s="5">
        <v>1975</v>
      </c>
      <c r="GI13" s="5">
        <v>706</v>
      </c>
      <c r="GJ13" s="5">
        <v>91</v>
      </c>
      <c r="GK13" s="5">
        <v>797</v>
      </c>
      <c r="GL13" s="5">
        <v>1424</v>
      </c>
      <c r="GM13" s="5">
        <v>714</v>
      </c>
      <c r="GN13" s="5">
        <v>2138</v>
      </c>
      <c r="GO13" s="5">
        <v>1478</v>
      </c>
      <c r="GP13" s="5">
        <v>729</v>
      </c>
      <c r="GQ13" s="5">
        <v>2207</v>
      </c>
      <c r="GR13" s="5">
        <v>1327</v>
      </c>
      <c r="GS13" s="5">
        <v>657</v>
      </c>
      <c r="GT13" s="5">
        <v>1984</v>
      </c>
      <c r="GU13" s="5">
        <v>728</v>
      </c>
      <c r="GV13" s="5">
        <v>107</v>
      </c>
      <c r="GW13" s="5">
        <v>835</v>
      </c>
      <c r="GX13" s="5">
        <v>1443</v>
      </c>
      <c r="GY13" s="5">
        <v>694</v>
      </c>
      <c r="GZ13" s="5">
        <v>2137</v>
      </c>
      <c r="HA13" s="5">
        <v>1432</v>
      </c>
      <c r="HB13" s="5">
        <v>750</v>
      </c>
      <c r="HC13" s="5">
        <v>2182</v>
      </c>
      <c r="HD13" s="5">
        <v>1398</v>
      </c>
      <c r="HE13" s="5">
        <v>667</v>
      </c>
      <c r="HF13" s="5">
        <v>2065</v>
      </c>
      <c r="HG13" s="5">
        <v>760</v>
      </c>
      <c r="HH13" s="5">
        <v>94</v>
      </c>
      <c r="HI13" s="5">
        <v>854</v>
      </c>
      <c r="HJ13" s="5">
        <v>1316</v>
      </c>
      <c r="HK13" s="5">
        <v>591</v>
      </c>
      <c r="HL13" s="5">
        <v>1907</v>
      </c>
      <c r="HM13" s="5">
        <v>1458</v>
      </c>
      <c r="HN13" s="5">
        <v>759</v>
      </c>
      <c r="HO13" s="5">
        <v>2217</v>
      </c>
      <c r="HP13" s="5">
        <v>1376</v>
      </c>
      <c r="HQ13" s="5">
        <v>686</v>
      </c>
      <c r="HR13" s="5">
        <v>2062</v>
      </c>
      <c r="HS13" s="5">
        <v>806</v>
      </c>
      <c r="HT13" s="5">
        <v>123</v>
      </c>
      <c r="HU13" s="5">
        <v>929</v>
      </c>
      <c r="HV13" s="5">
        <v>1320</v>
      </c>
      <c r="HW13" s="5">
        <v>628</v>
      </c>
      <c r="HX13" s="5">
        <v>1948</v>
      </c>
      <c r="HY13" s="5">
        <v>1339</v>
      </c>
      <c r="HZ13" s="5">
        <v>642</v>
      </c>
      <c r="IA13" s="5">
        <v>1981</v>
      </c>
      <c r="IB13" s="5">
        <v>1392</v>
      </c>
      <c r="IC13" s="5">
        <v>703</v>
      </c>
      <c r="ID13" s="5">
        <v>2095</v>
      </c>
      <c r="IE13" s="5">
        <v>783</v>
      </c>
      <c r="IF13" s="5">
        <v>101</v>
      </c>
      <c r="IG13" s="5">
        <v>884</v>
      </c>
      <c r="IH13" s="5">
        <v>1335</v>
      </c>
      <c r="II13" s="5">
        <v>676</v>
      </c>
      <c r="IJ13" s="5">
        <v>2011</v>
      </c>
      <c r="IK13" s="5">
        <v>1320</v>
      </c>
      <c r="IL13" s="5">
        <v>668</v>
      </c>
      <c r="IM13" s="5">
        <v>1988</v>
      </c>
      <c r="IN13" s="5">
        <v>1259</v>
      </c>
      <c r="IO13" s="5">
        <v>580</v>
      </c>
      <c r="IP13" s="5">
        <v>1839</v>
      </c>
      <c r="IQ13" s="5">
        <v>781</v>
      </c>
      <c r="IR13" s="5">
        <v>137</v>
      </c>
      <c r="IS13" s="5">
        <v>918</v>
      </c>
      <c r="IU13" s="5">
        <v>1361</v>
      </c>
      <c r="IV13" s="5">
        <v>662</v>
      </c>
      <c r="IW13" s="5">
        <v>2023</v>
      </c>
      <c r="IY13" s="5">
        <v>1324</v>
      </c>
      <c r="IZ13" s="5">
        <v>682</v>
      </c>
      <c r="JA13" s="5">
        <v>2006</v>
      </c>
      <c r="JB13" s="5">
        <v>1234</v>
      </c>
      <c r="JC13" s="5">
        <v>605</v>
      </c>
      <c r="JD13" s="5">
        <v>1839</v>
      </c>
      <c r="JE13" s="5">
        <v>748</v>
      </c>
      <c r="JF13" s="5">
        <v>119</v>
      </c>
      <c r="JG13" s="5">
        <v>867</v>
      </c>
      <c r="JI13" s="5">
        <v>1275</v>
      </c>
      <c r="JJ13" s="5">
        <v>608</v>
      </c>
      <c r="JK13" s="5">
        <v>1883</v>
      </c>
      <c r="JM13" s="5">
        <v>1332</v>
      </c>
      <c r="JN13" s="5">
        <v>687</v>
      </c>
      <c r="JO13" s="5">
        <v>2019</v>
      </c>
      <c r="JQ13" s="5">
        <v>1225</v>
      </c>
      <c r="JR13" s="5">
        <v>616</v>
      </c>
      <c r="JS13" s="5">
        <v>1841</v>
      </c>
      <c r="JT13" s="5">
        <v>702</v>
      </c>
      <c r="JU13" s="5">
        <v>108</v>
      </c>
      <c r="JV13" s="5">
        <v>810</v>
      </c>
      <c r="JX13" s="5">
        <v>1219</v>
      </c>
      <c r="JY13" s="5">
        <v>496</v>
      </c>
      <c r="JZ13" s="5">
        <v>1715</v>
      </c>
      <c r="KB13" s="5">
        <v>1267</v>
      </c>
      <c r="KC13" s="5">
        <v>663</v>
      </c>
      <c r="KD13" s="5">
        <v>1930</v>
      </c>
      <c r="KF13" s="5">
        <v>1238</v>
      </c>
      <c r="KG13" s="5">
        <v>633</v>
      </c>
      <c r="KH13" s="5">
        <v>1871</v>
      </c>
      <c r="KI13" s="5">
        <v>709</v>
      </c>
      <c r="KJ13" s="5">
        <v>123</v>
      </c>
      <c r="KK13" s="5">
        <v>832</v>
      </c>
    </row>
    <row r="14" spans="1:297" x14ac:dyDescent="0.3">
      <c r="A14" s="4" t="s">
        <v>21</v>
      </c>
      <c r="B14" s="7">
        <v>2911</v>
      </c>
      <c r="C14" s="7">
        <v>1882</v>
      </c>
      <c r="D14" s="7">
        <v>4793</v>
      </c>
      <c r="E14" s="7">
        <v>3008</v>
      </c>
      <c r="F14" s="7">
        <v>2000</v>
      </c>
      <c r="G14" s="7">
        <v>5008</v>
      </c>
      <c r="H14" s="7">
        <v>3040</v>
      </c>
      <c r="I14" s="7">
        <v>1979</v>
      </c>
      <c r="J14" s="7">
        <v>5019</v>
      </c>
      <c r="K14" s="7">
        <v>1109</v>
      </c>
      <c r="L14" s="7">
        <v>111</v>
      </c>
      <c r="M14" s="7">
        <v>1220</v>
      </c>
      <c r="N14" s="7">
        <v>2848</v>
      </c>
      <c r="O14" s="7">
        <v>1732</v>
      </c>
      <c r="P14" s="7">
        <v>4580</v>
      </c>
      <c r="Q14" s="7">
        <v>2955</v>
      </c>
      <c r="R14" s="7">
        <v>2053</v>
      </c>
      <c r="S14" s="7">
        <v>5008</v>
      </c>
      <c r="T14" s="7">
        <v>3155</v>
      </c>
      <c r="U14" s="7">
        <v>2024</v>
      </c>
      <c r="V14" s="7">
        <v>5179</v>
      </c>
      <c r="W14" s="7">
        <v>1167</v>
      </c>
      <c r="X14" s="7">
        <v>109</v>
      </c>
      <c r="Y14" s="7">
        <v>1276</v>
      </c>
      <c r="Z14" s="7">
        <v>2905</v>
      </c>
      <c r="AA14" s="7">
        <v>1655</v>
      </c>
      <c r="AB14" s="7">
        <v>4560</v>
      </c>
      <c r="AC14" s="7">
        <v>2930</v>
      </c>
      <c r="AD14" s="7">
        <v>1941</v>
      </c>
      <c r="AE14" s="7">
        <v>4871</v>
      </c>
      <c r="AF14" s="7">
        <v>3074</v>
      </c>
      <c r="AG14" s="7">
        <v>2025</v>
      </c>
      <c r="AH14" s="7">
        <v>5099</v>
      </c>
      <c r="AI14" s="7">
        <v>1160</v>
      </c>
      <c r="AJ14" s="7">
        <v>82</v>
      </c>
      <c r="AK14" s="7">
        <v>1242</v>
      </c>
      <c r="AL14" s="7">
        <v>3139</v>
      </c>
      <c r="AM14" s="7">
        <v>2052</v>
      </c>
      <c r="AN14" s="7">
        <v>5191</v>
      </c>
      <c r="AO14" s="7">
        <v>3132</v>
      </c>
      <c r="AP14" s="7">
        <v>2004</v>
      </c>
      <c r="AQ14" s="7">
        <v>5136</v>
      </c>
      <c r="AR14" s="7">
        <v>2834</v>
      </c>
      <c r="AS14" s="7">
        <v>1809</v>
      </c>
      <c r="AT14" s="7">
        <v>4643</v>
      </c>
      <c r="AU14" s="7">
        <v>1139</v>
      </c>
      <c r="AV14" s="7">
        <v>93</v>
      </c>
      <c r="AW14" s="7">
        <v>1232</v>
      </c>
      <c r="AX14" s="7">
        <v>3180</v>
      </c>
      <c r="AY14" s="7">
        <v>2030</v>
      </c>
      <c r="AZ14" s="7">
        <v>5210</v>
      </c>
      <c r="BA14" s="7">
        <v>3243</v>
      </c>
      <c r="BB14" s="7">
        <v>2230</v>
      </c>
      <c r="BC14" s="7">
        <v>5473</v>
      </c>
      <c r="BD14" s="7">
        <v>3096</v>
      </c>
      <c r="BE14" s="7">
        <v>1964</v>
      </c>
      <c r="BF14" s="7">
        <v>5060</v>
      </c>
      <c r="BG14" s="7">
        <v>1102</v>
      </c>
      <c r="BH14" s="7">
        <v>118</v>
      </c>
      <c r="BI14" s="7">
        <v>1220</v>
      </c>
      <c r="BJ14" s="7">
        <v>3290</v>
      </c>
      <c r="BK14" s="7">
        <v>2225</v>
      </c>
      <c r="BL14" s="7">
        <v>5515</v>
      </c>
      <c r="BM14" s="7">
        <v>3217</v>
      </c>
      <c r="BN14" s="7">
        <v>2264</v>
      </c>
      <c r="BO14" s="7">
        <v>5481</v>
      </c>
      <c r="BP14" s="7">
        <v>3127</v>
      </c>
      <c r="BQ14" s="7">
        <v>2153</v>
      </c>
      <c r="BR14" s="7">
        <v>5280</v>
      </c>
      <c r="BS14" s="7">
        <v>1044</v>
      </c>
      <c r="BT14" s="7">
        <v>106</v>
      </c>
      <c r="BU14" s="7">
        <v>1150</v>
      </c>
      <c r="BV14" s="7">
        <v>3322</v>
      </c>
      <c r="BW14" s="7">
        <v>2207</v>
      </c>
      <c r="BX14" s="7">
        <v>5529</v>
      </c>
      <c r="BY14" s="7">
        <v>3359</v>
      </c>
      <c r="BZ14" s="7">
        <v>2364</v>
      </c>
      <c r="CA14" s="7">
        <v>5723</v>
      </c>
      <c r="CB14" s="7">
        <v>3310</v>
      </c>
      <c r="CC14" s="7">
        <v>2397</v>
      </c>
      <c r="CD14" s="7">
        <v>5707</v>
      </c>
      <c r="CE14" s="7">
        <v>1230</v>
      </c>
      <c r="CF14" s="7">
        <v>104</v>
      </c>
      <c r="CG14" s="7">
        <v>1334</v>
      </c>
      <c r="CH14" s="7">
        <v>3896</v>
      </c>
      <c r="CI14" s="7">
        <v>2518</v>
      </c>
      <c r="CJ14" s="7">
        <v>6414</v>
      </c>
      <c r="CK14" s="7">
        <v>3467</v>
      </c>
      <c r="CL14" s="7">
        <v>2263</v>
      </c>
      <c r="CM14" s="7">
        <v>5730</v>
      </c>
      <c r="CN14" s="7">
        <v>3204</v>
      </c>
      <c r="CO14" s="7">
        <v>2128</v>
      </c>
      <c r="CP14" s="7">
        <v>5332</v>
      </c>
      <c r="CQ14" s="7">
        <v>1206</v>
      </c>
      <c r="CR14" s="7">
        <v>147</v>
      </c>
      <c r="CS14" s="7">
        <v>1353</v>
      </c>
      <c r="CT14" s="7">
        <v>3923</v>
      </c>
      <c r="CU14" s="7">
        <v>2516</v>
      </c>
      <c r="CV14" s="7">
        <v>6439</v>
      </c>
      <c r="CW14" s="7">
        <v>3604</v>
      </c>
      <c r="CX14" s="7">
        <v>2499</v>
      </c>
      <c r="CY14" s="7">
        <v>6103</v>
      </c>
      <c r="CZ14" s="7">
        <v>3216</v>
      </c>
      <c r="DA14" s="7">
        <v>2134</v>
      </c>
      <c r="DB14" s="7">
        <v>5350</v>
      </c>
      <c r="DC14" s="7">
        <v>1149</v>
      </c>
      <c r="DD14" s="7">
        <v>146</v>
      </c>
      <c r="DE14" s="7">
        <v>1295</v>
      </c>
      <c r="DF14" s="7">
        <v>3719</v>
      </c>
      <c r="DG14" s="7">
        <v>2317</v>
      </c>
      <c r="DH14" s="7">
        <v>6036</v>
      </c>
      <c r="DI14" s="7">
        <v>3567</v>
      </c>
      <c r="DJ14" s="7">
        <v>2468</v>
      </c>
      <c r="DK14" s="7">
        <v>6035</v>
      </c>
      <c r="DL14" s="7">
        <v>3448</v>
      </c>
      <c r="DM14" s="7">
        <v>2353</v>
      </c>
      <c r="DN14" s="7">
        <v>5801</v>
      </c>
      <c r="DO14" s="7">
        <v>1244</v>
      </c>
      <c r="DP14" s="7">
        <v>151</v>
      </c>
      <c r="DQ14" s="7">
        <v>1395</v>
      </c>
      <c r="DR14" s="7">
        <v>3562</v>
      </c>
      <c r="DS14" s="7">
        <v>2481</v>
      </c>
      <c r="DT14" s="7">
        <v>6043</v>
      </c>
      <c r="DU14" s="7">
        <v>3494</v>
      </c>
      <c r="DV14" s="7">
        <v>2419</v>
      </c>
      <c r="DW14" s="7">
        <v>5913</v>
      </c>
      <c r="DX14" s="7">
        <v>3419</v>
      </c>
      <c r="DY14" s="7">
        <v>2329</v>
      </c>
      <c r="DZ14" s="7">
        <v>5748</v>
      </c>
      <c r="EA14" s="7">
        <v>1216</v>
      </c>
      <c r="EB14" s="7">
        <v>158</v>
      </c>
      <c r="EC14" s="7">
        <v>1374</v>
      </c>
      <c r="ED14" s="7">
        <v>3410</v>
      </c>
      <c r="EE14" s="7">
        <v>2186</v>
      </c>
      <c r="EF14" s="7">
        <v>5596</v>
      </c>
      <c r="EG14" s="7">
        <v>3261</v>
      </c>
      <c r="EH14" s="7">
        <v>2451</v>
      </c>
      <c r="EI14" s="7">
        <v>5712</v>
      </c>
      <c r="EJ14" s="7">
        <v>3352</v>
      </c>
      <c r="EK14" s="7">
        <v>2228</v>
      </c>
      <c r="EL14" s="7">
        <v>5580</v>
      </c>
      <c r="EM14" s="7">
        <v>1194</v>
      </c>
      <c r="EN14" s="7">
        <v>144</v>
      </c>
      <c r="EO14" s="7">
        <v>1338</v>
      </c>
      <c r="EP14" s="7">
        <v>3297</v>
      </c>
      <c r="EQ14" s="7">
        <v>2190</v>
      </c>
      <c r="ER14" s="7">
        <v>5487</v>
      </c>
      <c r="ES14" s="7">
        <v>3193</v>
      </c>
      <c r="ET14" s="7">
        <v>2213</v>
      </c>
      <c r="EU14" s="7">
        <v>5406</v>
      </c>
      <c r="EV14" s="7">
        <v>3016</v>
      </c>
      <c r="EW14" s="7">
        <v>2287</v>
      </c>
      <c r="EX14" s="7">
        <v>5303</v>
      </c>
      <c r="EY14" s="7">
        <v>1100</v>
      </c>
      <c r="EZ14" s="7">
        <v>110</v>
      </c>
      <c r="FA14" s="7">
        <v>1210</v>
      </c>
      <c r="FB14" s="5">
        <v>3318</v>
      </c>
      <c r="FC14" s="5">
        <v>2078</v>
      </c>
      <c r="FD14" s="5">
        <v>5396</v>
      </c>
      <c r="FE14" s="5">
        <v>3039</v>
      </c>
      <c r="FF14" s="5">
        <v>2214</v>
      </c>
      <c r="FG14" s="5">
        <v>5253</v>
      </c>
      <c r="FH14" s="5">
        <v>3047</v>
      </c>
      <c r="FI14" s="5">
        <v>2103</v>
      </c>
      <c r="FJ14" s="5">
        <v>5150</v>
      </c>
      <c r="FK14" s="5">
        <v>1010</v>
      </c>
      <c r="FL14" s="5">
        <v>109</v>
      </c>
      <c r="FM14" s="5">
        <v>1119</v>
      </c>
      <c r="FN14" s="5">
        <v>3474</v>
      </c>
      <c r="FO14" s="5">
        <v>2051</v>
      </c>
      <c r="FP14" s="5">
        <v>5525</v>
      </c>
      <c r="FQ14" s="5">
        <v>3010</v>
      </c>
      <c r="FR14" s="5">
        <v>2085</v>
      </c>
      <c r="FS14" s="5">
        <v>5095</v>
      </c>
      <c r="FT14" s="5">
        <v>2940</v>
      </c>
      <c r="FU14" s="5">
        <v>2108</v>
      </c>
      <c r="FV14" s="5">
        <v>5048</v>
      </c>
      <c r="FW14" s="5">
        <v>1017</v>
      </c>
      <c r="FX14" s="5">
        <v>147</v>
      </c>
      <c r="FY14" s="5">
        <v>1164</v>
      </c>
      <c r="FZ14" s="5">
        <v>3466</v>
      </c>
      <c r="GA14" s="5">
        <v>2124</v>
      </c>
      <c r="GB14" s="5">
        <v>5590</v>
      </c>
      <c r="GC14" s="5">
        <v>3153</v>
      </c>
      <c r="GD14" s="5">
        <v>2060</v>
      </c>
      <c r="GE14" s="5">
        <v>5213</v>
      </c>
      <c r="GF14" s="5">
        <v>2982</v>
      </c>
      <c r="GG14" s="5">
        <v>1963</v>
      </c>
      <c r="GH14" s="5">
        <v>4945</v>
      </c>
      <c r="GI14" s="5">
        <v>970</v>
      </c>
      <c r="GJ14" s="5">
        <v>128</v>
      </c>
      <c r="GK14" s="5">
        <v>1098</v>
      </c>
      <c r="GL14" s="5">
        <v>3423</v>
      </c>
      <c r="GM14" s="5">
        <v>2036</v>
      </c>
      <c r="GN14" s="5">
        <v>5459</v>
      </c>
      <c r="GO14" s="5">
        <v>3192</v>
      </c>
      <c r="GP14" s="5">
        <v>2053</v>
      </c>
      <c r="GQ14" s="5">
        <v>5245</v>
      </c>
      <c r="GR14" s="5">
        <v>3146</v>
      </c>
      <c r="GS14" s="5">
        <v>1979</v>
      </c>
      <c r="GT14" s="5">
        <v>5125</v>
      </c>
      <c r="GU14" s="5">
        <v>944</v>
      </c>
      <c r="GV14" s="5">
        <v>126</v>
      </c>
      <c r="GW14" s="5">
        <v>1070</v>
      </c>
      <c r="GX14" s="5">
        <v>3441</v>
      </c>
      <c r="GY14" s="5">
        <v>2105</v>
      </c>
      <c r="GZ14" s="5">
        <v>5546</v>
      </c>
      <c r="HA14" s="5">
        <v>3230</v>
      </c>
      <c r="HB14" s="5">
        <v>2075</v>
      </c>
      <c r="HC14" s="5">
        <v>5305</v>
      </c>
      <c r="HD14" s="5">
        <v>3161</v>
      </c>
      <c r="HE14" s="5">
        <v>2058</v>
      </c>
      <c r="HF14" s="5">
        <v>5219</v>
      </c>
      <c r="HG14" s="5">
        <v>952</v>
      </c>
      <c r="HH14" s="5">
        <v>131</v>
      </c>
      <c r="HI14" s="5">
        <v>1083</v>
      </c>
      <c r="HJ14" s="5">
        <v>3561</v>
      </c>
      <c r="HK14" s="5">
        <v>2410</v>
      </c>
      <c r="HL14" s="5">
        <v>5971</v>
      </c>
      <c r="HM14" s="5">
        <v>3302</v>
      </c>
      <c r="HN14" s="5">
        <v>2083</v>
      </c>
      <c r="HO14" s="5">
        <v>5385</v>
      </c>
      <c r="HP14" s="5">
        <v>3008</v>
      </c>
      <c r="HQ14" s="5">
        <v>1912</v>
      </c>
      <c r="HR14" s="5">
        <v>4920</v>
      </c>
      <c r="HS14" s="5">
        <v>962</v>
      </c>
      <c r="HT14" s="5">
        <v>127</v>
      </c>
      <c r="HU14" s="5">
        <v>1089</v>
      </c>
      <c r="HV14" s="5">
        <v>3740</v>
      </c>
      <c r="HW14" s="5">
        <v>2307</v>
      </c>
      <c r="HX14" s="5">
        <v>6047</v>
      </c>
      <c r="HY14" s="5">
        <v>3059</v>
      </c>
      <c r="HZ14" s="5">
        <v>2198</v>
      </c>
      <c r="IA14" s="5">
        <v>5257</v>
      </c>
      <c r="IB14" s="5">
        <v>3020</v>
      </c>
      <c r="IC14" s="5">
        <v>1891</v>
      </c>
      <c r="ID14" s="5">
        <v>4911</v>
      </c>
      <c r="IE14" s="5">
        <v>994</v>
      </c>
      <c r="IF14" s="5">
        <v>145</v>
      </c>
      <c r="IG14" s="5">
        <v>1139</v>
      </c>
      <c r="IH14" s="5">
        <v>4077</v>
      </c>
      <c r="II14" s="5">
        <v>2602</v>
      </c>
      <c r="IJ14" s="5">
        <v>6679</v>
      </c>
      <c r="IK14" s="5">
        <v>3129</v>
      </c>
      <c r="IL14" s="5">
        <v>2013</v>
      </c>
      <c r="IM14" s="5">
        <v>5142</v>
      </c>
      <c r="IN14" s="5">
        <v>2761</v>
      </c>
      <c r="IO14" s="5">
        <v>1958</v>
      </c>
      <c r="IP14" s="5">
        <v>4719</v>
      </c>
      <c r="IQ14" s="5">
        <v>1013</v>
      </c>
      <c r="IR14" s="5">
        <v>144</v>
      </c>
      <c r="IS14" s="5">
        <v>1157</v>
      </c>
      <c r="IU14" s="5">
        <v>4015</v>
      </c>
      <c r="IV14" s="5">
        <v>2587</v>
      </c>
      <c r="IW14" s="5">
        <v>6602</v>
      </c>
      <c r="IY14" s="5">
        <v>3487</v>
      </c>
      <c r="IZ14" s="5">
        <v>2295</v>
      </c>
      <c r="JA14" s="5">
        <v>5782</v>
      </c>
      <c r="JB14" s="5">
        <v>2831</v>
      </c>
      <c r="JC14" s="5">
        <v>1798</v>
      </c>
      <c r="JD14" s="5">
        <v>4629</v>
      </c>
      <c r="JE14" s="5">
        <v>1001</v>
      </c>
      <c r="JF14" s="5">
        <v>201</v>
      </c>
      <c r="JG14" s="5">
        <v>1202</v>
      </c>
      <c r="JH14" s="5">
        <v>5</v>
      </c>
      <c r="JI14" s="5">
        <v>3846</v>
      </c>
      <c r="JJ14" s="5">
        <v>2329</v>
      </c>
      <c r="JK14" s="5">
        <v>6180</v>
      </c>
      <c r="JM14" s="5">
        <v>3363</v>
      </c>
      <c r="JN14" s="5">
        <v>2261</v>
      </c>
      <c r="JO14" s="5">
        <v>5624</v>
      </c>
      <c r="JP14" s="5">
        <v>1</v>
      </c>
      <c r="JQ14" s="5">
        <v>3174</v>
      </c>
      <c r="JR14" s="5">
        <v>2020</v>
      </c>
      <c r="JS14" s="5">
        <v>5195</v>
      </c>
      <c r="JT14" s="5">
        <v>998</v>
      </c>
      <c r="JU14" s="5">
        <v>181</v>
      </c>
      <c r="JV14" s="5">
        <v>1179</v>
      </c>
      <c r="JW14" s="5">
        <v>1</v>
      </c>
      <c r="JX14" s="5">
        <v>3753</v>
      </c>
      <c r="JY14" s="5">
        <v>2267</v>
      </c>
      <c r="JZ14" s="5">
        <v>6021</v>
      </c>
      <c r="KA14" s="5">
        <v>3</v>
      </c>
      <c r="KB14" s="5">
        <v>3256</v>
      </c>
      <c r="KC14" s="5">
        <v>2054</v>
      </c>
      <c r="KD14" s="5">
        <v>5313</v>
      </c>
      <c r="KF14" s="5">
        <v>3052</v>
      </c>
      <c r="KG14" s="5">
        <v>2020</v>
      </c>
      <c r="KH14" s="5">
        <v>5072</v>
      </c>
      <c r="KI14" s="5">
        <v>1116</v>
      </c>
      <c r="KJ14" s="5">
        <v>193</v>
      </c>
      <c r="KK14" s="5">
        <v>1309</v>
      </c>
    </row>
    <row r="15" spans="1:297" x14ac:dyDescent="0.3">
      <c r="A15" s="4" t="s">
        <v>23</v>
      </c>
      <c r="B15" s="7">
        <v>23276</v>
      </c>
      <c r="C15" s="7">
        <v>12852</v>
      </c>
      <c r="D15" s="7">
        <v>36128</v>
      </c>
      <c r="E15" s="7">
        <v>23788</v>
      </c>
      <c r="F15" s="7">
        <v>13130</v>
      </c>
      <c r="G15" s="7">
        <v>36918</v>
      </c>
      <c r="H15" s="7">
        <v>23591</v>
      </c>
      <c r="I15" s="7">
        <v>12914</v>
      </c>
      <c r="J15" s="7">
        <v>36505</v>
      </c>
      <c r="K15" s="7">
        <v>9863</v>
      </c>
      <c r="L15" s="7">
        <v>1072</v>
      </c>
      <c r="M15" s="7">
        <v>10935</v>
      </c>
      <c r="N15" s="7">
        <v>22766</v>
      </c>
      <c r="O15" s="7">
        <v>12688</v>
      </c>
      <c r="P15" s="7">
        <v>35454</v>
      </c>
      <c r="Q15" s="7">
        <v>23207</v>
      </c>
      <c r="R15" s="7">
        <v>13371</v>
      </c>
      <c r="S15" s="7">
        <v>36578</v>
      </c>
      <c r="T15" s="7">
        <v>23147</v>
      </c>
      <c r="U15" s="7">
        <v>12464</v>
      </c>
      <c r="V15" s="7">
        <v>35611</v>
      </c>
      <c r="W15" s="7">
        <v>10365</v>
      </c>
      <c r="X15" s="7">
        <v>1032</v>
      </c>
      <c r="Y15" s="7">
        <v>11397</v>
      </c>
      <c r="Z15" s="7">
        <v>23576</v>
      </c>
      <c r="AA15" s="7">
        <v>12368</v>
      </c>
      <c r="AB15" s="7">
        <v>35944</v>
      </c>
      <c r="AC15" s="7">
        <v>23054</v>
      </c>
      <c r="AD15" s="7">
        <v>13002</v>
      </c>
      <c r="AE15" s="7">
        <v>36056</v>
      </c>
      <c r="AF15" s="7">
        <v>22734</v>
      </c>
      <c r="AG15" s="7">
        <v>12619</v>
      </c>
      <c r="AH15" s="7">
        <v>35353</v>
      </c>
      <c r="AI15" s="7">
        <v>10677</v>
      </c>
      <c r="AJ15" s="7">
        <v>1047</v>
      </c>
      <c r="AK15" s="7">
        <v>11724</v>
      </c>
      <c r="AL15" s="7">
        <v>24753</v>
      </c>
      <c r="AM15" s="7">
        <v>13799</v>
      </c>
      <c r="AN15" s="7">
        <v>38552</v>
      </c>
      <c r="AO15" s="7">
        <v>24315</v>
      </c>
      <c r="AP15" s="7">
        <v>13457</v>
      </c>
      <c r="AQ15" s="7">
        <v>37772</v>
      </c>
      <c r="AR15" s="7">
        <v>22572</v>
      </c>
      <c r="AS15" s="7">
        <v>12006</v>
      </c>
      <c r="AT15" s="7">
        <v>34578</v>
      </c>
      <c r="AU15" s="7">
        <v>10480</v>
      </c>
      <c r="AV15" s="7">
        <v>996</v>
      </c>
      <c r="AW15" s="7">
        <v>11476</v>
      </c>
      <c r="AX15" s="7">
        <v>25323</v>
      </c>
      <c r="AY15" s="7">
        <v>14077</v>
      </c>
      <c r="AZ15" s="7">
        <v>39400</v>
      </c>
      <c r="BA15" s="7">
        <v>24531</v>
      </c>
      <c r="BB15" s="7">
        <v>14237</v>
      </c>
      <c r="BC15" s="7">
        <v>38768</v>
      </c>
      <c r="BD15" s="7">
        <v>23372</v>
      </c>
      <c r="BE15" s="7">
        <v>12716</v>
      </c>
      <c r="BF15" s="7">
        <v>36088</v>
      </c>
      <c r="BG15" s="7">
        <v>10633</v>
      </c>
      <c r="BH15" s="7">
        <v>1073</v>
      </c>
      <c r="BI15" s="7">
        <v>11706</v>
      </c>
      <c r="BJ15" s="7">
        <v>26283</v>
      </c>
      <c r="BK15" s="7">
        <v>14893</v>
      </c>
      <c r="BL15" s="7">
        <v>41176</v>
      </c>
      <c r="BM15" s="7">
        <v>25080</v>
      </c>
      <c r="BN15" s="7">
        <v>14534</v>
      </c>
      <c r="BO15" s="7">
        <v>39614</v>
      </c>
      <c r="BP15" s="7">
        <v>23662</v>
      </c>
      <c r="BQ15" s="7">
        <v>13437</v>
      </c>
      <c r="BR15" s="7">
        <v>37099</v>
      </c>
      <c r="BS15" s="7">
        <v>10865</v>
      </c>
      <c r="BT15" s="7">
        <v>1069</v>
      </c>
      <c r="BU15" s="7">
        <v>11934</v>
      </c>
      <c r="BV15" s="7">
        <v>25682</v>
      </c>
      <c r="BW15" s="7">
        <v>14583</v>
      </c>
      <c r="BX15" s="7">
        <v>40265</v>
      </c>
      <c r="BY15" s="7">
        <v>26005</v>
      </c>
      <c r="BZ15" s="7">
        <v>15193</v>
      </c>
      <c r="CA15" s="7">
        <v>41198</v>
      </c>
      <c r="CB15" s="7">
        <v>24307</v>
      </c>
      <c r="CC15" s="7">
        <v>13824</v>
      </c>
      <c r="CD15" s="7">
        <v>38131</v>
      </c>
      <c r="CE15" s="7">
        <v>11102</v>
      </c>
      <c r="CF15" s="7">
        <v>1184</v>
      </c>
      <c r="CG15" s="7">
        <v>12286</v>
      </c>
      <c r="CH15" s="7">
        <v>24913</v>
      </c>
      <c r="CI15" s="7">
        <v>14692</v>
      </c>
      <c r="CJ15" s="7">
        <v>39605</v>
      </c>
      <c r="CK15" s="7">
        <v>25705</v>
      </c>
      <c r="CL15" s="7">
        <v>14868</v>
      </c>
      <c r="CM15" s="7">
        <v>40573</v>
      </c>
      <c r="CN15" s="7">
        <v>24751</v>
      </c>
      <c r="CO15" s="7">
        <v>13955</v>
      </c>
      <c r="CP15" s="7">
        <v>38706</v>
      </c>
      <c r="CQ15" s="7">
        <v>11495</v>
      </c>
      <c r="CR15" s="7">
        <v>1297</v>
      </c>
      <c r="CS15" s="7">
        <v>12792</v>
      </c>
      <c r="CT15" s="7">
        <v>25067</v>
      </c>
      <c r="CU15" s="7">
        <v>14694</v>
      </c>
      <c r="CV15" s="7">
        <v>39761</v>
      </c>
      <c r="CW15" s="7">
        <v>24228</v>
      </c>
      <c r="CX15" s="7">
        <v>14646</v>
      </c>
      <c r="CY15" s="7">
        <v>38874</v>
      </c>
      <c r="CZ15" s="7">
        <v>24277</v>
      </c>
      <c r="DA15" s="7">
        <v>13704</v>
      </c>
      <c r="DB15" s="7">
        <v>37981</v>
      </c>
      <c r="DC15" s="7">
        <v>11945</v>
      </c>
      <c r="DD15" s="7">
        <v>1338</v>
      </c>
      <c r="DE15" s="7">
        <v>13283</v>
      </c>
      <c r="DF15" s="7">
        <v>25142</v>
      </c>
      <c r="DG15" s="7">
        <v>14325</v>
      </c>
      <c r="DH15" s="7">
        <v>39467</v>
      </c>
      <c r="DI15" s="7">
        <v>24125</v>
      </c>
      <c r="DJ15" s="7">
        <v>14554</v>
      </c>
      <c r="DK15" s="7">
        <v>38679</v>
      </c>
      <c r="DL15" s="7">
        <v>22975</v>
      </c>
      <c r="DM15" s="7">
        <v>13384</v>
      </c>
      <c r="DN15" s="7">
        <v>36359</v>
      </c>
      <c r="DO15" s="7">
        <v>12072</v>
      </c>
      <c r="DP15" s="7">
        <v>1505</v>
      </c>
      <c r="DQ15" s="7">
        <v>13577</v>
      </c>
      <c r="DR15" s="7">
        <v>24120</v>
      </c>
      <c r="DS15" s="7">
        <v>14091</v>
      </c>
      <c r="DT15" s="7">
        <v>38211</v>
      </c>
      <c r="DU15" s="7">
        <v>24292</v>
      </c>
      <c r="DV15" s="7">
        <v>14372</v>
      </c>
      <c r="DW15" s="7">
        <v>38664</v>
      </c>
      <c r="DX15" s="7">
        <v>22963</v>
      </c>
      <c r="DY15" s="7">
        <v>13339</v>
      </c>
      <c r="DZ15" s="7">
        <v>36302</v>
      </c>
      <c r="EA15" s="7">
        <v>10719</v>
      </c>
      <c r="EB15" s="7">
        <v>1332</v>
      </c>
      <c r="EC15" s="7">
        <v>12051</v>
      </c>
      <c r="ED15" s="7">
        <v>22485</v>
      </c>
      <c r="EE15" s="7">
        <v>13095</v>
      </c>
      <c r="EF15" s="7">
        <v>35580</v>
      </c>
      <c r="EG15" s="7">
        <v>23119</v>
      </c>
      <c r="EH15" s="7">
        <v>13812</v>
      </c>
      <c r="EI15" s="7">
        <v>36931</v>
      </c>
      <c r="EJ15" s="7">
        <v>23146</v>
      </c>
      <c r="EK15" s="7">
        <v>13044</v>
      </c>
      <c r="EL15" s="7">
        <v>36190</v>
      </c>
      <c r="EM15" s="7">
        <v>10597</v>
      </c>
      <c r="EN15" s="7">
        <v>1281</v>
      </c>
      <c r="EO15" s="7">
        <v>11878</v>
      </c>
      <c r="EP15" s="7">
        <v>21262</v>
      </c>
      <c r="EQ15" s="7">
        <v>12246</v>
      </c>
      <c r="ER15" s="7">
        <v>33508</v>
      </c>
      <c r="ES15" s="7">
        <v>21628</v>
      </c>
      <c r="ET15" s="7">
        <v>13045</v>
      </c>
      <c r="EU15" s="7">
        <v>34673</v>
      </c>
      <c r="EV15" s="7">
        <v>21953</v>
      </c>
      <c r="EW15" s="7">
        <v>12698</v>
      </c>
      <c r="EX15" s="7">
        <v>34651</v>
      </c>
      <c r="EY15" s="7">
        <v>10976</v>
      </c>
      <c r="EZ15" s="7">
        <v>1260</v>
      </c>
      <c r="FA15" s="7">
        <v>12236</v>
      </c>
      <c r="FB15" s="5">
        <v>20839</v>
      </c>
      <c r="FC15" s="5">
        <v>11645</v>
      </c>
      <c r="FD15" s="5">
        <v>32484</v>
      </c>
      <c r="FE15" s="5">
        <v>20725</v>
      </c>
      <c r="FF15" s="5">
        <v>12304</v>
      </c>
      <c r="FG15" s="5">
        <v>33029</v>
      </c>
      <c r="FH15" s="5">
        <v>20452</v>
      </c>
      <c r="FI15" s="5">
        <v>11949</v>
      </c>
      <c r="FJ15" s="5">
        <v>32401</v>
      </c>
      <c r="FK15" s="5">
        <v>10803</v>
      </c>
      <c r="FL15" s="5">
        <v>1246</v>
      </c>
      <c r="FM15" s="5">
        <v>12049</v>
      </c>
      <c r="FN15" s="5">
        <v>21276</v>
      </c>
      <c r="FO15" s="5">
        <v>11417</v>
      </c>
      <c r="FP15" s="5">
        <v>32693</v>
      </c>
      <c r="FQ15" s="5">
        <v>20217</v>
      </c>
      <c r="FR15" s="5">
        <v>11747</v>
      </c>
      <c r="FS15" s="5">
        <v>31964</v>
      </c>
      <c r="FT15" s="5">
        <v>19753</v>
      </c>
      <c r="FU15" s="5">
        <v>11192</v>
      </c>
      <c r="FV15" s="5">
        <v>30945</v>
      </c>
      <c r="FW15" s="5">
        <v>10117</v>
      </c>
      <c r="FX15" s="5">
        <v>1231</v>
      </c>
      <c r="FY15" s="5">
        <v>11348</v>
      </c>
      <c r="FZ15" s="5">
        <v>21891</v>
      </c>
      <c r="GA15" s="5">
        <v>11830</v>
      </c>
      <c r="GB15" s="5">
        <v>33721</v>
      </c>
      <c r="GC15" s="5">
        <v>20585</v>
      </c>
      <c r="GD15" s="5">
        <v>11427</v>
      </c>
      <c r="GE15" s="5">
        <v>32012</v>
      </c>
      <c r="GF15" s="5">
        <v>19276</v>
      </c>
      <c r="GG15" s="5">
        <v>10718</v>
      </c>
      <c r="GH15" s="5">
        <v>29994</v>
      </c>
      <c r="GI15" s="5">
        <v>9700</v>
      </c>
      <c r="GJ15" s="5">
        <v>1186</v>
      </c>
      <c r="GK15" s="5">
        <v>10886</v>
      </c>
      <c r="GL15" s="5">
        <v>22549</v>
      </c>
      <c r="GM15" s="5">
        <v>11853</v>
      </c>
      <c r="GN15" s="5">
        <v>34402</v>
      </c>
      <c r="GO15" s="5">
        <v>21103</v>
      </c>
      <c r="GP15" s="5">
        <v>11718</v>
      </c>
      <c r="GQ15" s="5">
        <v>32821</v>
      </c>
      <c r="GR15" s="5">
        <v>19583</v>
      </c>
      <c r="GS15" s="5">
        <v>10465</v>
      </c>
      <c r="GT15" s="5">
        <v>30048</v>
      </c>
      <c r="GU15" s="5">
        <v>9475</v>
      </c>
      <c r="GV15" s="5">
        <v>1169</v>
      </c>
      <c r="GW15" s="5">
        <v>10644</v>
      </c>
      <c r="GX15" s="5">
        <v>22087</v>
      </c>
      <c r="GY15" s="5">
        <v>11795</v>
      </c>
      <c r="GZ15" s="5">
        <v>33882</v>
      </c>
      <c r="HA15" s="5">
        <v>21952</v>
      </c>
      <c r="HB15" s="5">
        <v>11861</v>
      </c>
      <c r="HC15" s="5">
        <v>33813</v>
      </c>
      <c r="HD15" s="5">
        <v>19887</v>
      </c>
      <c r="HE15" s="5">
        <v>10749</v>
      </c>
      <c r="HF15" s="5">
        <v>30636</v>
      </c>
      <c r="HG15" s="5">
        <v>9610</v>
      </c>
      <c r="HH15" s="5">
        <v>1170</v>
      </c>
      <c r="HI15" s="5">
        <v>10780</v>
      </c>
      <c r="HJ15" s="5">
        <v>20902</v>
      </c>
      <c r="HK15" s="5">
        <v>11067</v>
      </c>
      <c r="HL15" s="5">
        <v>31969</v>
      </c>
      <c r="HM15" s="5">
        <v>21780</v>
      </c>
      <c r="HN15" s="5">
        <v>11818</v>
      </c>
      <c r="HO15" s="5">
        <v>33598</v>
      </c>
      <c r="HP15" s="5">
        <v>20733</v>
      </c>
      <c r="HQ15" s="5">
        <v>10892</v>
      </c>
      <c r="HR15" s="5">
        <v>31625</v>
      </c>
      <c r="HS15" s="5">
        <v>9910</v>
      </c>
      <c r="HT15" s="5">
        <v>1314</v>
      </c>
      <c r="HU15" s="5">
        <v>11224</v>
      </c>
      <c r="HV15" s="5">
        <v>21734</v>
      </c>
      <c r="HW15" s="5">
        <v>11476</v>
      </c>
      <c r="HX15" s="5">
        <v>33210</v>
      </c>
      <c r="HY15" s="5">
        <v>20278</v>
      </c>
      <c r="HZ15" s="5">
        <v>11058</v>
      </c>
      <c r="IA15" s="5">
        <v>31336</v>
      </c>
      <c r="IB15" s="5">
        <v>20429</v>
      </c>
      <c r="IC15" s="5">
        <v>10798</v>
      </c>
      <c r="ID15" s="5">
        <v>31227</v>
      </c>
      <c r="IE15" s="5">
        <v>10432</v>
      </c>
      <c r="IF15" s="5">
        <v>1388</v>
      </c>
      <c r="IG15" s="5">
        <v>11820</v>
      </c>
      <c r="IH15" s="5">
        <v>22742</v>
      </c>
      <c r="II15" s="5">
        <v>12491</v>
      </c>
      <c r="IJ15" s="5">
        <v>35233</v>
      </c>
      <c r="IK15" s="5">
        <v>20687</v>
      </c>
      <c r="IL15" s="5">
        <v>11111</v>
      </c>
      <c r="IM15" s="5">
        <v>31798</v>
      </c>
      <c r="IN15" s="5">
        <v>18997</v>
      </c>
      <c r="IO15" s="5">
        <v>10090</v>
      </c>
      <c r="IP15" s="5">
        <v>29087</v>
      </c>
      <c r="IQ15" s="5">
        <v>10522</v>
      </c>
      <c r="IR15" s="5">
        <v>1445</v>
      </c>
      <c r="IS15" s="5">
        <v>11967</v>
      </c>
      <c r="IT15" s="5">
        <v>5</v>
      </c>
      <c r="IU15" s="5">
        <v>22165</v>
      </c>
      <c r="IV15" s="5">
        <v>11912</v>
      </c>
      <c r="IW15" s="5">
        <v>34082</v>
      </c>
      <c r="IX15" s="5">
        <v>1</v>
      </c>
      <c r="IY15" s="5">
        <v>21463</v>
      </c>
      <c r="IZ15" s="5">
        <v>11924</v>
      </c>
      <c r="JA15" s="5">
        <v>33388</v>
      </c>
      <c r="JB15" s="5">
        <v>19376</v>
      </c>
      <c r="JC15" s="5">
        <v>10144</v>
      </c>
      <c r="JD15" s="5">
        <v>29520</v>
      </c>
      <c r="JE15" s="5">
        <v>9909</v>
      </c>
      <c r="JF15" s="5">
        <v>1367</v>
      </c>
      <c r="JG15" s="5">
        <v>11276</v>
      </c>
      <c r="JH15" s="5">
        <v>7</v>
      </c>
      <c r="JI15" s="5">
        <v>21109</v>
      </c>
      <c r="JJ15" s="5">
        <v>11003</v>
      </c>
      <c r="JK15" s="5">
        <v>32119</v>
      </c>
      <c r="JL15" s="5">
        <v>6</v>
      </c>
      <c r="JM15" s="5">
        <v>20764</v>
      </c>
      <c r="JN15" s="5">
        <v>11258</v>
      </c>
      <c r="JO15" s="5">
        <v>32028</v>
      </c>
      <c r="JP15" s="5">
        <v>3</v>
      </c>
      <c r="JQ15" s="5">
        <v>19927</v>
      </c>
      <c r="JR15" s="5">
        <v>10754</v>
      </c>
      <c r="JS15" s="5">
        <v>30684</v>
      </c>
      <c r="JT15" s="5">
        <v>10091</v>
      </c>
      <c r="JU15" s="5">
        <v>1530</v>
      </c>
      <c r="JV15" s="5">
        <v>11621</v>
      </c>
      <c r="JW15" s="5">
        <v>5</v>
      </c>
      <c r="JX15" s="5">
        <v>20256</v>
      </c>
      <c r="JY15" s="5">
        <v>10391</v>
      </c>
      <c r="JZ15" s="5">
        <v>30652</v>
      </c>
      <c r="KA15" s="5">
        <v>5</v>
      </c>
      <c r="KB15" s="5">
        <v>19967</v>
      </c>
      <c r="KC15" s="5">
        <v>10469</v>
      </c>
      <c r="KD15" s="5">
        <v>30441</v>
      </c>
      <c r="KE15" s="5">
        <v>6</v>
      </c>
      <c r="KF15" s="5">
        <v>19322</v>
      </c>
      <c r="KG15" s="5">
        <v>10290</v>
      </c>
      <c r="KH15" s="5">
        <v>29618</v>
      </c>
      <c r="KI15" s="5">
        <v>10472</v>
      </c>
      <c r="KJ15" s="5">
        <v>1695</v>
      </c>
      <c r="KK15" s="5">
        <v>12167</v>
      </c>
    </row>
    <row r="16" spans="1:297" x14ac:dyDescent="0.3">
      <c r="A16" s="4"/>
      <c r="B16" s="7"/>
      <c r="C16" s="4"/>
      <c r="D16" s="7"/>
      <c r="E16" s="4"/>
      <c r="F16" s="7"/>
      <c r="G16" s="4"/>
      <c r="H16" s="7"/>
      <c r="I16" s="4"/>
      <c r="J16" s="7"/>
      <c r="K16" s="4"/>
      <c r="L16" s="7"/>
      <c r="M16" s="4"/>
      <c r="N16" s="7"/>
      <c r="O16" s="4"/>
      <c r="P16" s="7"/>
      <c r="Q16" s="4"/>
      <c r="R16" s="7"/>
      <c r="S16" s="4"/>
      <c r="T16" s="7"/>
      <c r="U16" s="4"/>
      <c r="V16" s="7"/>
      <c r="W16" s="4"/>
      <c r="X16" s="7"/>
      <c r="Y16" s="4"/>
      <c r="Z16" s="7"/>
      <c r="AA16" s="4"/>
      <c r="AB16" s="7"/>
      <c r="AC16" s="4"/>
      <c r="AD16" s="7"/>
      <c r="AE16" s="4"/>
      <c r="AF16" s="7"/>
      <c r="AG16" s="4"/>
      <c r="AH16" s="7"/>
      <c r="AI16" s="4"/>
      <c r="AJ16" s="7"/>
      <c r="AK16" s="4"/>
      <c r="AL16" s="7"/>
      <c r="AM16" s="4"/>
      <c r="AN16" s="7"/>
      <c r="AO16" s="4"/>
      <c r="AP16" s="7"/>
      <c r="AQ16" s="4"/>
      <c r="AR16" s="7"/>
      <c r="AS16" s="4"/>
      <c r="AT16" s="7"/>
      <c r="AU16" s="4"/>
      <c r="AV16" s="7"/>
      <c r="AW16" s="4"/>
      <c r="AX16" s="7"/>
      <c r="AY16" s="4"/>
      <c r="AZ16" s="7"/>
      <c r="BA16" s="4"/>
      <c r="BB16" s="7"/>
      <c r="BC16" s="4"/>
      <c r="BD16" s="7"/>
      <c r="BE16" s="4"/>
      <c r="BF16" s="7"/>
      <c r="BG16" s="4"/>
      <c r="BH16" s="7"/>
      <c r="BI16" s="4"/>
      <c r="BJ16" s="7"/>
      <c r="BK16" s="4"/>
      <c r="BL16" s="7"/>
      <c r="BM16" s="4"/>
      <c r="BN16" s="7"/>
      <c r="BO16" s="4"/>
      <c r="BP16" s="7"/>
      <c r="BQ16" s="4"/>
      <c r="BR16" s="7"/>
      <c r="BS16" s="4"/>
      <c r="BT16" s="7"/>
      <c r="BU16" s="4"/>
      <c r="BV16" s="7"/>
      <c r="BW16" s="4"/>
      <c r="BX16" s="7"/>
      <c r="BY16" s="4"/>
      <c r="BZ16" s="7"/>
      <c r="CA16" s="4"/>
      <c r="CB16" s="7"/>
      <c r="CC16" s="4"/>
      <c r="CD16" s="7"/>
      <c r="CE16" s="4"/>
      <c r="CF16" s="7"/>
      <c r="CG16" s="4"/>
      <c r="CH16" s="7"/>
      <c r="CI16" s="4"/>
      <c r="CJ16" s="7"/>
      <c r="CK16" s="4"/>
      <c r="CL16" s="7"/>
      <c r="CM16" s="4"/>
      <c r="CN16" s="7"/>
      <c r="CO16" s="4"/>
      <c r="CP16" s="7"/>
      <c r="CQ16" s="4"/>
      <c r="CR16" s="7"/>
      <c r="CS16" s="4"/>
      <c r="CT16" s="7"/>
      <c r="CU16" s="4"/>
      <c r="CV16" s="7"/>
    </row>
    <row r="17" spans="1:98" x14ac:dyDescent="0.3">
      <c r="B17" s="5" t="s">
        <v>290</v>
      </c>
      <c r="C17" s="5" t="s">
        <v>291</v>
      </c>
      <c r="D17" s="5" t="s">
        <v>292</v>
      </c>
      <c r="E17" s="5" t="s">
        <v>293</v>
      </c>
      <c r="F17" s="5" t="s">
        <v>294</v>
      </c>
      <c r="G17" s="5" t="s">
        <v>295</v>
      </c>
      <c r="H17" s="5" t="s">
        <v>296</v>
      </c>
      <c r="I17" s="5" t="s">
        <v>297</v>
      </c>
      <c r="J17" s="5" t="s">
        <v>298</v>
      </c>
      <c r="K17" s="5" t="s">
        <v>299</v>
      </c>
      <c r="L17" s="5" t="s">
        <v>300</v>
      </c>
      <c r="M17" s="5" t="s">
        <v>301</v>
      </c>
      <c r="N17" s="5" t="s">
        <v>302</v>
      </c>
      <c r="O17" s="5" t="s">
        <v>303</v>
      </c>
      <c r="P17" s="5" t="s">
        <v>304</v>
      </c>
      <c r="Q17" s="5" t="s">
        <v>305</v>
      </c>
      <c r="R17" s="5" t="s">
        <v>306</v>
      </c>
      <c r="S17" s="5" t="s">
        <v>307</v>
      </c>
      <c r="T17" s="5" t="s">
        <v>308</v>
      </c>
      <c r="U17" s="5" t="s">
        <v>309</v>
      </c>
      <c r="V17" s="5" t="s">
        <v>310</v>
      </c>
      <c r="W17" s="5" t="s">
        <v>311</v>
      </c>
      <c r="X17" s="5" t="s">
        <v>312</v>
      </c>
      <c r="Y17" s="5" t="s">
        <v>313</v>
      </c>
      <c r="Z17" s="5" t="s">
        <v>314</v>
      </c>
      <c r="AA17" s="5" t="s">
        <v>315</v>
      </c>
      <c r="AB17" s="5" t="s">
        <v>316</v>
      </c>
      <c r="AC17" s="5" t="s">
        <v>317</v>
      </c>
      <c r="AD17" s="5" t="s">
        <v>318</v>
      </c>
      <c r="AE17" s="5" t="s">
        <v>319</v>
      </c>
      <c r="AF17" s="5" t="s">
        <v>320</v>
      </c>
      <c r="AG17" s="5" t="s">
        <v>321</v>
      </c>
      <c r="AH17" s="5" t="s">
        <v>322</v>
      </c>
      <c r="AI17" s="5" t="s">
        <v>323</v>
      </c>
      <c r="AJ17" s="5" t="s">
        <v>324</v>
      </c>
      <c r="AK17" s="5" t="s">
        <v>325</v>
      </c>
      <c r="AL17" s="5" t="s">
        <v>326</v>
      </c>
      <c r="AM17" s="5" t="s">
        <v>327</v>
      </c>
      <c r="AN17" s="5" t="s">
        <v>328</v>
      </c>
      <c r="AO17" s="5" t="s">
        <v>329</v>
      </c>
      <c r="AP17" s="5" t="s">
        <v>330</v>
      </c>
      <c r="AQ17" s="5" t="s">
        <v>331</v>
      </c>
      <c r="AR17" s="5" t="s">
        <v>104</v>
      </c>
      <c r="AS17" s="5" t="s">
        <v>105</v>
      </c>
      <c r="AT17" s="5" t="s">
        <v>106</v>
      </c>
      <c r="AU17" s="5" t="s">
        <v>332</v>
      </c>
      <c r="AV17" s="5" t="s">
        <v>333</v>
      </c>
      <c r="AW17" s="5" t="s">
        <v>334</v>
      </c>
      <c r="AX17" s="5" t="s">
        <v>336</v>
      </c>
      <c r="AY17" s="5" t="s">
        <v>337</v>
      </c>
      <c r="AZ17" s="5" t="s">
        <v>338</v>
      </c>
      <c r="BA17" s="5" t="s">
        <v>380</v>
      </c>
      <c r="BB17" s="5" t="s">
        <v>381</v>
      </c>
      <c r="BC17" s="5" t="s">
        <v>382</v>
      </c>
      <c r="BD17" s="5" t="s">
        <v>384</v>
      </c>
      <c r="BE17" s="5" t="s">
        <v>385</v>
      </c>
      <c r="BF17" s="5" t="s">
        <v>383</v>
      </c>
      <c r="BG17" s="5" t="s">
        <v>399</v>
      </c>
      <c r="BH17" s="5" t="s">
        <v>400</v>
      </c>
      <c r="BI17" s="5" t="s">
        <v>401</v>
      </c>
      <c r="BJ17" s="5" t="s">
        <v>417</v>
      </c>
      <c r="BK17" s="5" t="s">
        <v>418</v>
      </c>
      <c r="BL17" s="5" t="s">
        <v>419</v>
      </c>
      <c r="BM17" s="5" t="s">
        <v>437</v>
      </c>
      <c r="BN17" s="5" t="s">
        <v>438</v>
      </c>
      <c r="BO17" s="5" t="s">
        <v>439</v>
      </c>
      <c r="BP17" s="5" t="s">
        <v>440</v>
      </c>
      <c r="BQ17" s="5" t="s">
        <v>459</v>
      </c>
      <c r="BR17" s="5" t="s">
        <v>460</v>
      </c>
      <c r="BS17" s="5" t="s">
        <v>461</v>
      </c>
      <c r="BT17" s="5" t="s">
        <v>462</v>
      </c>
      <c r="BU17" s="5" t="s">
        <v>480</v>
      </c>
      <c r="BV17" s="5" t="s">
        <v>481</v>
      </c>
      <c r="BW17" s="5" t="s">
        <v>482</v>
      </c>
      <c r="BX17" s="5" t="s">
        <v>483</v>
      </c>
    </row>
    <row r="18" spans="1:98" x14ac:dyDescent="0.3">
      <c r="A18" s="38" t="s">
        <v>32</v>
      </c>
      <c r="B18" s="38" t="s">
        <v>33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</row>
    <row r="19" spans="1:98" x14ac:dyDescent="0.3">
      <c r="A19"/>
      <c r="B19" s="6" t="s">
        <v>4</v>
      </c>
      <c r="C19" s="6" t="s">
        <v>4</v>
      </c>
      <c r="D19" t="s">
        <v>59</v>
      </c>
      <c r="E19" s="6" t="s">
        <v>6</v>
      </c>
      <c r="F19" s="6" t="s">
        <v>6</v>
      </c>
      <c r="G19" t="s">
        <v>60</v>
      </c>
      <c r="H19" s="6" t="s">
        <v>8</v>
      </c>
      <c r="I19" s="6" t="s">
        <v>8</v>
      </c>
      <c r="J19" t="s">
        <v>61</v>
      </c>
      <c r="K19" s="6" t="s">
        <v>10</v>
      </c>
      <c r="L19" s="6" t="s">
        <v>10</v>
      </c>
      <c r="M19" t="s">
        <v>62</v>
      </c>
      <c r="N19" s="6" t="s">
        <v>12</v>
      </c>
      <c r="O19" s="6" t="s">
        <v>12</v>
      </c>
      <c r="P19" t="s">
        <v>63</v>
      </c>
      <c r="Q19" s="6" t="s">
        <v>14</v>
      </c>
      <c r="R19" s="6" t="s">
        <v>14</v>
      </c>
      <c r="S19" t="s">
        <v>64</v>
      </c>
      <c r="T19" s="6" t="s">
        <v>16</v>
      </c>
      <c r="U19" s="6" t="s">
        <v>16</v>
      </c>
      <c r="V19" t="s">
        <v>65</v>
      </c>
      <c r="W19" s="6" t="s">
        <v>18</v>
      </c>
      <c r="X19" s="6" t="s">
        <v>18</v>
      </c>
      <c r="Y19" t="s">
        <v>66</v>
      </c>
      <c r="Z19" s="6" t="s">
        <v>20</v>
      </c>
      <c r="AA19" s="6" t="s">
        <v>20</v>
      </c>
      <c r="AB19" t="s">
        <v>67</v>
      </c>
      <c r="AC19" s="6" t="s">
        <v>22</v>
      </c>
      <c r="AD19" s="6" t="s">
        <v>22</v>
      </c>
      <c r="AE19" t="s">
        <v>68</v>
      </c>
      <c r="AF19" s="6" t="s">
        <v>25</v>
      </c>
      <c r="AG19" s="6" t="s">
        <v>25</v>
      </c>
      <c r="AH19" t="s">
        <v>69</v>
      </c>
      <c r="AI19" s="6" t="s">
        <v>26</v>
      </c>
      <c r="AJ19" s="6" t="s">
        <v>26</v>
      </c>
      <c r="AK19" t="s">
        <v>70</v>
      </c>
      <c r="AL19" s="6" t="s">
        <v>81</v>
      </c>
      <c r="AM19" s="6" t="s">
        <v>81</v>
      </c>
      <c r="AN19" t="s">
        <v>82</v>
      </c>
      <c r="AO19" t="s">
        <v>89</v>
      </c>
      <c r="AP19" t="s">
        <v>89</v>
      </c>
      <c r="AQ19" t="s">
        <v>90</v>
      </c>
      <c r="AR19" t="s">
        <v>91</v>
      </c>
      <c r="AS19" t="s">
        <v>91</v>
      </c>
      <c r="AT19" t="s">
        <v>107</v>
      </c>
      <c r="AU19" t="s">
        <v>108</v>
      </c>
      <c r="AV19" t="s">
        <v>108</v>
      </c>
      <c r="AW19" t="s">
        <v>109</v>
      </c>
      <c r="AX19" t="s">
        <v>335</v>
      </c>
      <c r="AY19" t="s">
        <v>335</v>
      </c>
      <c r="AZ19" t="s">
        <v>339</v>
      </c>
      <c r="BA19" t="s">
        <v>352</v>
      </c>
      <c r="BB19" t="s">
        <v>352</v>
      </c>
      <c r="BC19" t="s">
        <v>353</v>
      </c>
      <c r="BD19" t="s">
        <v>354</v>
      </c>
      <c r="BE19" t="s">
        <v>354</v>
      </c>
      <c r="BF19" t="s">
        <v>355</v>
      </c>
      <c r="BG19" t="s">
        <v>386</v>
      </c>
      <c r="BH19" t="s">
        <v>386</v>
      </c>
      <c r="BI19" t="s">
        <v>402</v>
      </c>
      <c r="BJ19" t="s">
        <v>403</v>
      </c>
      <c r="BK19" t="s">
        <v>403</v>
      </c>
      <c r="BL19" t="s">
        <v>404</v>
      </c>
      <c r="BM19" t="s">
        <v>434</v>
      </c>
      <c r="BN19" t="s">
        <v>434</v>
      </c>
      <c r="BO19" t="s">
        <v>434</v>
      </c>
      <c r="BP19" t="s">
        <v>436</v>
      </c>
      <c r="BQ19" t="s">
        <v>443</v>
      </c>
      <c r="BR19" t="s">
        <v>443</v>
      </c>
      <c r="BS19" t="s">
        <v>443</v>
      </c>
      <c r="BT19" t="s">
        <v>463</v>
      </c>
      <c r="BU19" t="s">
        <v>479</v>
      </c>
      <c r="BV19" t="s">
        <v>479</v>
      </c>
      <c r="BW19" t="s">
        <v>479</v>
      </c>
      <c r="BX19" t="s">
        <v>484</v>
      </c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</row>
    <row r="20" spans="1:98" x14ac:dyDescent="0.3">
      <c r="A20" s="38" t="s">
        <v>1</v>
      </c>
      <c r="B20" t="s">
        <v>31</v>
      </c>
      <c r="C20" t="s">
        <v>34</v>
      </c>
      <c r="D20"/>
      <c r="E20" t="s">
        <v>31</v>
      </c>
      <c r="F20" t="s">
        <v>34</v>
      </c>
      <c r="G20"/>
      <c r="H20" t="s">
        <v>31</v>
      </c>
      <c r="I20" t="s">
        <v>34</v>
      </c>
      <c r="J20"/>
      <c r="K20" t="s">
        <v>31</v>
      </c>
      <c r="L20" t="s">
        <v>34</v>
      </c>
      <c r="M20"/>
      <c r="N20" t="s">
        <v>31</v>
      </c>
      <c r="O20" t="s">
        <v>34</v>
      </c>
      <c r="P20"/>
      <c r="Q20" t="s">
        <v>31</v>
      </c>
      <c r="R20" t="s">
        <v>34</v>
      </c>
      <c r="S20"/>
      <c r="T20" t="s">
        <v>31</v>
      </c>
      <c r="U20" t="s">
        <v>34</v>
      </c>
      <c r="V20"/>
      <c r="W20" t="s">
        <v>31</v>
      </c>
      <c r="X20" t="s">
        <v>34</v>
      </c>
      <c r="Y20"/>
      <c r="Z20" t="s">
        <v>31</v>
      </c>
      <c r="AA20" t="s">
        <v>34</v>
      </c>
      <c r="AB20"/>
      <c r="AC20" t="s">
        <v>31</v>
      </c>
      <c r="AD20" t="s">
        <v>34</v>
      </c>
      <c r="AE20"/>
      <c r="AF20" t="s">
        <v>31</v>
      </c>
      <c r="AG20" t="s">
        <v>34</v>
      </c>
      <c r="AH20"/>
      <c r="AI20" t="s">
        <v>31</v>
      </c>
      <c r="AJ20" t="s">
        <v>34</v>
      </c>
      <c r="AK20"/>
      <c r="AL20" t="s">
        <v>31</v>
      </c>
      <c r="AM20" t="s">
        <v>34</v>
      </c>
      <c r="AN20"/>
      <c r="AO20" t="s">
        <v>31</v>
      </c>
      <c r="AP20" t="s">
        <v>34</v>
      </c>
      <c r="AQ20"/>
      <c r="AR20" t="s">
        <v>31</v>
      </c>
      <c r="AS20" t="s">
        <v>34</v>
      </c>
      <c r="AT20"/>
      <c r="AU20" t="s">
        <v>31</v>
      </c>
      <c r="AV20" t="s">
        <v>34</v>
      </c>
      <c r="AW20"/>
      <c r="AX20" t="s">
        <v>31</v>
      </c>
      <c r="AY20" t="s">
        <v>34</v>
      </c>
      <c r="AZ20"/>
      <c r="BA20" t="s">
        <v>31</v>
      </c>
      <c r="BB20" t="s">
        <v>34</v>
      </c>
      <c r="BC20"/>
      <c r="BD20" t="s">
        <v>31</v>
      </c>
      <c r="BE20" t="s">
        <v>34</v>
      </c>
      <c r="BF20"/>
      <c r="BG20" t="s">
        <v>31</v>
      </c>
      <c r="BH20" t="s">
        <v>34</v>
      </c>
      <c r="BI20"/>
      <c r="BJ20" t="s">
        <v>31</v>
      </c>
      <c r="BK20" t="s">
        <v>34</v>
      </c>
      <c r="BL20"/>
      <c r="BM20" t="s">
        <v>435</v>
      </c>
      <c r="BN20" t="s">
        <v>31</v>
      </c>
      <c r="BO20" t="s">
        <v>34</v>
      </c>
      <c r="BP20"/>
      <c r="BQ20" t="s">
        <v>435</v>
      </c>
      <c r="BR20" t="s">
        <v>31</v>
      </c>
      <c r="BS20" t="s">
        <v>34</v>
      </c>
      <c r="BT20"/>
      <c r="BU20" t="s">
        <v>435</v>
      </c>
      <c r="BV20" t="s">
        <v>31</v>
      </c>
      <c r="BW20" t="s">
        <v>34</v>
      </c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</row>
    <row r="21" spans="1:98" x14ac:dyDescent="0.3">
      <c r="A21" s="4" t="s">
        <v>5</v>
      </c>
      <c r="B21" s="7">
        <v>2158</v>
      </c>
      <c r="C21" s="7">
        <v>681</v>
      </c>
      <c r="D21" s="7">
        <v>2839</v>
      </c>
      <c r="E21" s="7">
        <v>2116</v>
      </c>
      <c r="F21" s="7">
        <v>671</v>
      </c>
      <c r="G21" s="7">
        <v>2787</v>
      </c>
      <c r="H21" s="7">
        <v>2145</v>
      </c>
      <c r="I21" s="7">
        <v>665</v>
      </c>
      <c r="J21" s="7">
        <v>2810</v>
      </c>
      <c r="K21" s="7">
        <v>2199</v>
      </c>
      <c r="L21" s="7">
        <v>655</v>
      </c>
      <c r="M21" s="7">
        <v>2854</v>
      </c>
      <c r="N21" s="7">
        <v>2225</v>
      </c>
      <c r="O21" s="7">
        <v>731</v>
      </c>
      <c r="P21" s="7">
        <v>2956</v>
      </c>
      <c r="Q21" s="7">
        <v>2223</v>
      </c>
      <c r="R21" s="7">
        <v>717</v>
      </c>
      <c r="S21" s="7">
        <v>2940</v>
      </c>
      <c r="T21" s="7">
        <v>2154</v>
      </c>
      <c r="U21" s="7">
        <v>767</v>
      </c>
      <c r="V21" s="7">
        <v>2921</v>
      </c>
      <c r="W21" s="7">
        <v>2219</v>
      </c>
      <c r="X21" s="7">
        <v>842</v>
      </c>
      <c r="Y21" s="7">
        <v>3061</v>
      </c>
      <c r="Z21" s="7">
        <v>2138</v>
      </c>
      <c r="AA21" s="7">
        <v>901</v>
      </c>
      <c r="AB21" s="7">
        <v>3039</v>
      </c>
      <c r="AC21" s="7">
        <v>2068</v>
      </c>
      <c r="AD21" s="7">
        <v>858</v>
      </c>
      <c r="AE21" s="7">
        <v>2926</v>
      </c>
      <c r="AF21" s="7">
        <v>1978</v>
      </c>
      <c r="AG21" s="7">
        <v>820</v>
      </c>
      <c r="AH21" s="7">
        <v>2798</v>
      </c>
      <c r="AI21" s="7">
        <v>1887</v>
      </c>
      <c r="AJ21" s="7">
        <v>763</v>
      </c>
      <c r="AK21" s="7">
        <v>2650</v>
      </c>
      <c r="AL21" s="7">
        <v>1887</v>
      </c>
      <c r="AM21" s="7">
        <v>803</v>
      </c>
      <c r="AN21" s="7">
        <v>2690</v>
      </c>
      <c r="AO21">
        <v>1827</v>
      </c>
      <c r="AP21">
        <v>765</v>
      </c>
      <c r="AQ21">
        <v>2592</v>
      </c>
      <c r="AR21">
        <v>1822</v>
      </c>
      <c r="AS21">
        <v>770</v>
      </c>
      <c r="AT21">
        <v>2592</v>
      </c>
      <c r="AU21">
        <v>1833</v>
      </c>
      <c r="AV21">
        <v>775</v>
      </c>
      <c r="AW21">
        <v>2608</v>
      </c>
      <c r="AX21">
        <v>1798</v>
      </c>
      <c r="AY21">
        <v>723</v>
      </c>
      <c r="AZ21">
        <v>2521</v>
      </c>
      <c r="BA21">
        <v>1878</v>
      </c>
      <c r="BB21">
        <v>701</v>
      </c>
      <c r="BC21">
        <v>2579</v>
      </c>
      <c r="BD21">
        <v>1869</v>
      </c>
      <c r="BE21">
        <v>698</v>
      </c>
      <c r="BF21">
        <v>2567</v>
      </c>
      <c r="BG21">
        <v>1844</v>
      </c>
      <c r="BH21">
        <v>696</v>
      </c>
      <c r="BI21">
        <v>2540</v>
      </c>
      <c r="BJ21">
        <v>1838</v>
      </c>
      <c r="BK21">
        <v>709</v>
      </c>
      <c r="BL21">
        <v>2547</v>
      </c>
      <c r="BM21">
        <v>1</v>
      </c>
      <c r="BN21">
        <v>1845</v>
      </c>
      <c r="BO21">
        <v>711</v>
      </c>
      <c r="BP21">
        <v>2557</v>
      </c>
      <c r="BQ21"/>
      <c r="BR21">
        <v>1759</v>
      </c>
      <c r="BS21">
        <v>745</v>
      </c>
      <c r="BT21">
        <v>2504</v>
      </c>
      <c r="BU21"/>
      <c r="BV21">
        <v>1652</v>
      </c>
      <c r="BW21">
        <v>694</v>
      </c>
      <c r="BX21">
        <v>2346</v>
      </c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</row>
    <row r="22" spans="1:98" x14ac:dyDescent="0.3">
      <c r="A22" s="4" t="s">
        <v>7</v>
      </c>
      <c r="B22" s="7">
        <v>6025</v>
      </c>
      <c r="C22" s="7">
        <v>3157</v>
      </c>
      <c r="D22" s="7">
        <v>9182</v>
      </c>
      <c r="E22" s="7">
        <v>5725</v>
      </c>
      <c r="F22" s="7">
        <v>2989</v>
      </c>
      <c r="G22" s="7">
        <v>8714</v>
      </c>
      <c r="H22" s="7">
        <v>5706</v>
      </c>
      <c r="I22" s="7">
        <v>2954</v>
      </c>
      <c r="J22" s="7">
        <v>8660</v>
      </c>
      <c r="K22" s="7">
        <v>5841</v>
      </c>
      <c r="L22" s="7">
        <v>3163</v>
      </c>
      <c r="M22" s="7">
        <v>9004</v>
      </c>
      <c r="N22" s="7">
        <v>5994</v>
      </c>
      <c r="O22" s="7">
        <v>3290</v>
      </c>
      <c r="P22" s="7">
        <v>9284</v>
      </c>
      <c r="Q22" s="7">
        <v>6156</v>
      </c>
      <c r="R22" s="7">
        <v>3424</v>
      </c>
      <c r="S22" s="7">
        <v>9580</v>
      </c>
      <c r="T22" s="7">
        <v>6246</v>
      </c>
      <c r="U22" s="7">
        <v>3487</v>
      </c>
      <c r="V22" s="7">
        <v>9733</v>
      </c>
      <c r="W22" s="7">
        <v>5922</v>
      </c>
      <c r="X22" s="7">
        <v>3505</v>
      </c>
      <c r="Y22" s="7">
        <v>9427</v>
      </c>
      <c r="Z22" s="7">
        <v>5829</v>
      </c>
      <c r="AA22" s="7">
        <v>3341</v>
      </c>
      <c r="AB22" s="7">
        <v>9170</v>
      </c>
      <c r="AC22" s="7">
        <v>5737</v>
      </c>
      <c r="AD22" s="7">
        <v>3230</v>
      </c>
      <c r="AE22" s="7">
        <v>8967</v>
      </c>
      <c r="AF22" s="7">
        <v>5633</v>
      </c>
      <c r="AG22" s="7">
        <v>3165</v>
      </c>
      <c r="AH22" s="7">
        <v>8798</v>
      </c>
      <c r="AI22" s="7">
        <v>5360</v>
      </c>
      <c r="AJ22" s="7">
        <v>3035</v>
      </c>
      <c r="AK22" s="7">
        <v>8395</v>
      </c>
      <c r="AL22" s="7">
        <v>5121</v>
      </c>
      <c r="AM22" s="7">
        <v>2837</v>
      </c>
      <c r="AN22" s="7">
        <v>7958</v>
      </c>
      <c r="AO22">
        <v>4821</v>
      </c>
      <c r="AP22">
        <v>2680</v>
      </c>
      <c r="AQ22">
        <v>7501</v>
      </c>
      <c r="AR22">
        <v>4619</v>
      </c>
      <c r="AS22">
        <v>2516</v>
      </c>
      <c r="AT22">
        <v>7135</v>
      </c>
      <c r="AU22">
        <v>4533</v>
      </c>
      <c r="AV22">
        <v>2557</v>
      </c>
      <c r="AW22">
        <v>7090</v>
      </c>
      <c r="AX22">
        <v>4557</v>
      </c>
      <c r="AY22">
        <v>2564</v>
      </c>
      <c r="AZ22">
        <v>7121</v>
      </c>
      <c r="BA22">
        <v>4627</v>
      </c>
      <c r="BB22">
        <v>2538</v>
      </c>
      <c r="BC22">
        <v>7165</v>
      </c>
      <c r="BD22">
        <v>4660</v>
      </c>
      <c r="BE22">
        <v>2572</v>
      </c>
      <c r="BF22">
        <v>7232</v>
      </c>
      <c r="BG22">
        <v>4704</v>
      </c>
      <c r="BH22">
        <v>2486</v>
      </c>
      <c r="BI22">
        <v>7190</v>
      </c>
      <c r="BJ22">
        <v>4828</v>
      </c>
      <c r="BK22">
        <v>2503</v>
      </c>
      <c r="BL22">
        <v>7331</v>
      </c>
      <c r="BM22"/>
      <c r="BN22">
        <v>4857</v>
      </c>
      <c r="BO22">
        <v>2505</v>
      </c>
      <c r="BP22">
        <v>7362</v>
      </c>
      <c r="BQ22">
        <v>3</v>
      </c>
      <c r="BR22">
        <v>4742</v>
      </c>
      <c r="BS22">
        <v>2454</v>
      </c>
      <c r="BT22">
        <v>7199</v>
      </c>
      <c r="BU22">
        <v>2</v>
      </c>
      <c r="BV22">
        <v>4637</v>
      </c>
      <c r="BW22">
        <v>2332</v>
      </c>
      <c r="BX22">
        <v>6971</v>
      </c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</row>
    <row r="23" spans="1:98" x14ac:dyDescent="0.3">
      <c r="A23" s="4" t="s">
        <v>9</v>
      </c>
      <c r="B23" s="7">
        <v>13451</v>
      </c>
      <c r="C23" s="7">
        <v>5222</v>
      </c>
      <c r="D23" s="7">
        <v>18673</v>
      </c>
      <c r="E23" s="7">
        <v>13203</v>
      </c>
      <c r="F23" s="7">
        <v>4920</v>
      </c>
      <c r="G23" s="7">
        <v>18123</v>
      </c>
      <c r="H23" s="7">
        <v>13267</v>
      </c>
      <c r="I23" s="7">
        <v>4789</v>
      </c>
      <c r="J23" s="7">
        <v>18056</v>
      </c>
      <c r="K23" s="7">
        <v>13603</v>
      </c>
      <c r="L23" s="7">
        <v>4874</v>
      </c>
      <c r="M23" s="7">
        <v>18477</v>
      </c>
      <c r="N23" s="7">
        <v>13751</v>
      </c>
      <c r="O23" s="7">
        <v>5321</v>
      </c>
      <c r="P23" s="7">
        <v>19072</v>
      </c>
      <c r="Q23" s="7">
        <v>14322</v>
      </c>
      <c r="R23" s="7">
        <v>5460</v>
      </c>
      <c r="S23" s="7">
        <v>19782</v>
      </c>
      <c r="T23" s="7">
        <v>14496</v>
      </c>
      <c r="U23" s="7">
        <v>5474</v>
      </c>
      <c r="V23" s="7">
        <v>19970</v>
      </c>
      <c r="W23" s="7">
        <v>14362</v>
      </c>
      <c r="X23" s="7">
        <v>5599</v>
      </c>
      <c r="Y23" s="7">
        <v>19961</v>
      </c>
      <c r="Z23" s="7">
        <v>14114</v>
      </c>
      <c r="AA23" s="7">
        <v>5700</v>
      </c>
      <c r="AB23" s="7">
        <v>19814</v>
      </c>
      <c r="AC23" s="7">
        <v>13750</v>
      </c>
      <c r="AD23" s="7">
        <v>5657</v>
      </c>
      <c r="AE23" s="7">
        <v>19407</v>
      </c>
      <c r="AF23" s="7">
        <v>13534</v>
      </c>
      <c r="AG23" s="7">
        <v>5637</v>
      </c>
      <c r="AH23" s="7">
        <v>19171</v>
      </c>
      <c r="AI23" s="7">
        <v>13237</v>
      </c>
      <c r="AJ23" s="7">
        <v>5401</v>
      </c>
      <c r="AK23" s="7">
        <v>18638</v>
      </c>
      <c r="AL23" s="7">
        <v>12567</v>
      </c>
      <c r="AM23" s="7">
        <v>5126</v>
      </c>
      <c r="AN23" s="7">
        <v>17693</v>
      </c>
      <c r="AO23">
        <v>11989</v>
      </c>
      <c r="AP23">
        <v>4844</v>
      </c>
      <c r="AQ23">
        <v>16833</v>
      </c>
      <c r="AR23">
        <v>11458</v>
      </c>
      <c r="AS23">
        <v>4585</v>
      </c>
      <c r="AT23">
        <v>16043</v>
      </c>
      <c r="AU23">
        <v>11357</v>
      </c>
      <c r="AV23">
        <v>4464</v>
      </c>
      <c r="AW23">
        <v>15821</v>
      </c>
      <c r="AX23">
        <v>11628</v>
      </c>
      <c r="AY23">
        <v>4526</v>
      </c>
      <c r="AZ23">
        <v>16154</v>
      </c>
      <c r="BA23">
        <v>12126</v>
      </c>
      <c r="BB23">
        <v>4685</v>
      </c>
      <c r="BC23">
        <v>16811</v>
      </c>
      <c r="BD23">
        <v>12295</v>
      </c>
      <c r="BE23">
        <v>4648</v>
      </c>
      <c r="BF23">
        <v>16943</v>
      </c>
      <c r="BG23">
        <v>12430</v>
      </c>
      <c r="BH23">
        <v>4680</v>
      </c>
      <c r="BI23">
        <v>17110</v>
      </c>
      <c r="BJ23">
        <v>12519</v>
      </c>
      <c r="BK23">
        <v>4893</v>
      </c>
      <c r="BL23">
        <v>17412</v>
      </c>
      <c r="BM23"/>
      <c r="BN23">
        <v>12379</v>
      </c>
      <c r="BO23">
        <v>4932</v>
      </c>
      <c r="BP23">
        <v>17311</v>
      </c>
      <c r="BQ23"/>
      <c r="BR23">
        <v>12172</v>
      </c>
      <c r="BS23">
        <v>4814</v>
      </c>
      <c r="BT23">
        <v>16986</v>
      </c>
      <c r="BU23">
        <v>2</v>
      </c>
      <c r="BV23">
        <v>11835</v>
      </c>
      <c r="BW23">
        <v>4584</v>
      </c>
      <c r="BX23">
        <v>16421</v>
      </c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</row>
    <row r="24" spans="1:98" x14ac:dyDescent="0.3">
      <c r="A24" s="4" t="s">
        <v>11</v>
      </c>
      <c r="B24" s="7">
        <v>17077</v>
      </c>
      <c r="C24" s="7">
        <v>8500</v>
      </c>
      <c r="D24" s="7">
        <v>25577</v>
      </c>
      <c r="E24" s="7">
        <v>16731</v>
      </c>
      <c r="F24" s="7">
        <v>8954</v>
      </c>
      <c r="G24" s="7">
        <v>25685</v>
      </c>
      <c r="H24" s="7">
        <v>17029</v>
      </c>
      <c r="I24" s="7">
        <v>8591</v>
      </c>
      <c r="J24" s="7">
        <v>25620</v>
      </c>
      <c r="K24" s="7">
        <v>17682</v>
      </c>
      <c r="L24" s="7">
        <v>8838</v>
      </c>
      <c r="M24" s="7">
        <v>26520</v>
      </c>
      <c r="N24" s="7">
        <v>17789</v>
      </c>
      <c r="O24" s="7">
        <v>8937</v>
      </c>
      <c r="P24" s="7">
        <v>26726</v>
      </c>
      <c r="Q24" s="7">
        <v>18394</v>
      </c>
      <c r="R24" s="7">
        <v>9297</v>
      </c>
      <c r="S24" s="7">
        <v>27691</v>
      </c>
      <c r="T24" s="7">
        <v>18528</v>
      </c>
      <c r="U24" s="7">
        <v>9638</v>
      </c>
      <c r="V24" s="7">
        <v>28166</v>
      </c>
      <c r="W24" s="7">
        <v>18523</v>
      </c>
      <c r="X24" s="7">
        <v>9486</v>
      </c>
      <c r="Y24" s="7">
        <v>28009</v>
      </c>
      <c r="Z24" s="7">
        <v>18233</v>
      </c>
      <c r="AA24" s="7">
        <v>9358</v>
      </c>
      <c r="AB24" s="7">
        <v>27591</v>
      </c>
      <c r="AC24" s="7">
        <v>18008</v>
      </c>
      <c r="AD24" s="7">
        <v>9353</v>
      </c>
      <c r="AE24" s="7">
        <v>27361</v>
      </c>
      <c r="AF24" s="7">
        <v>17470</v>
      </c>
      <c r="AG24" s="7">
        <v>9233</v>
      </c>
      <c r="AH24" s="7">
        <v>26703</v>
      </c>
      <c r="AI24" s="7">
        <v>16871</v>
      </c>
      <c r="AJ24" s="7">
        <v>8825</v>
      </c>
      <c r="AK24" s="7">
        <v>25696</v>
      </c>
      <c r="AL24" s="7">
        <v>16250</v>
      </c>
      <c r="AM24" s="7">
        <v>8394</v>
      </c>
      <c r="AN24" s="7">
        <v>24644</v>
      </c>
      <c r="AO24">
        <v>15698</v>
      </c>
      <c r="AP24">
        <v>7962</v>
      </c>
      <c r="AQ24">
        <v>23660</v>
      </c>
      <c r="AR24">
        <v>15468</v>
      </c>
      <c r="AS24">
        <v>7518</v>
      </c>
      <c r="AT24">
        <v>22986</v>
      </c>
      <c r="AU24">
        <v>15408</v>
      </c>
      <c r="AV24">
        <v>7371</v>
      </c>
      <c r="AW24">
        <v>22779</v>
      </c>
      <c r="AX24">
        <v>15645</v>
      </c>
      <c r="AY24">
        <v>7515</v>
      </c>
      <c r="AZ24">
        <v>23160</v>
      </c>
      <c r="BA24">
        <v>15573</v>
      </c>
      <c r="BB24">
        <v>7721</v>
      </c>
      <c r="BC24">
        <v>23294</v>
      </c>
      <c r="BD24">
        <v>15432</v>
      </c>
      <c r="BE24">
        <v>7429</v>
      </c>
      <c r="BF24">
        <v>22861</v>
      </c>
      <c r="BG24">
        <v>15210</v>
      </c>
      <c r="BH24">
        <v>7235</v>
      </c>
      <c r="BI24">
        <v>22445</v>
      </c>
      <c r="BJ24">
        <v>15285</v>
      </c>
      <c r="BK24">
        <v>7393</v>
      </c>
      <c r="BL24">
        <v>22678</v>
      </c>
      <c r="BM24">
        <v>1</v>
      </c>
      <c r="BN24">
        <v>15212</v>
      </c>
      <c r="BO24">
        <v>7308</v>
      </c>
      <c r="BP24">
        <v>22521</v>
      </c>
      <c r="BQ24">
        <v>2</v>
      </c>
      <c r="BR24">
        <v>15044</v>
      </c>
      <c r="BS24">
        <v>7113</v>
      </c>
      <c r="BT24">
        <v>22159</v>
      </c>
      <c r="BU24">
        <v>1</v>
      </c>
      <c r="BV24">
        <v>14683</v>
      </c>
      <c r="BW24">
        <v>6706</v>
      </c>
      <c r="BX24">
        <v>21390</v>
      </c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</row>
    <row r="25" spans="1:98" x14ac:dyDescent="0.3">
      <c r="A25" s="4" t="s">
        <v>13</v>
      </c>
      <c r="B25" s="7">
        <v>6042</v>
      </c>
      <c r="C25" s="7">
        <v>3662</v>
      </c>
      <c r="D25" s="7">
        <v>9704</v>
      </c>
      <c r="E25" s="7">
        <v>6053</v>
      </c>
      <c r="F25" s="7">
        <v>3547</v>
      </c>
      <c r="G25" s="7">
        <v>9600</v>
      </c>
      <c r="H25" s="7">
        <v>6101</v>
      </c>
      <c r="I25" s="7">
        <v>3444</v>
      </c>
      <c r="J25" s="7">
        <v>9545</v>
      </c>
      <c r="K25" s="7">
        <v>6242</v>
      </c>
      <c r="L25" s="7">
        <v>3535</v>
      </c>
      <c r="M25" s="7">
        <v>9777</v>
      </c>
      <c r="N25" s="7">
        <v>6584</v>
      </c>
      <c r="O25" s="7">
        <v>3808</v>
      </c>
      <c r="P25" s="7">
        <v>10392</v>
      </c>
      <c r="Q25" s="7">
        <v>6687</v>
      </c>
      <c r="R25" s="7">
        <v>3995</v>
      </c>
      <c r="S25" s="7">
        <v>10682</v>
      </c>
      <c r="T25" s="7">
        <v>6790</v>
      </c>
      <c r="U25" s="7">
        <v>3998</v>
      </c>
      <c r="V25" s="7">
        <v>10788</v>
      </c>
      <c r="W25" s="7">
        <v>6668</v>
      </c>
      <c r="X25" s="7">
        <v>3882</v>
      </c>
      <c r="Y25" s="7">
        <v>10550</v>
      </c>
      <c r="Z25" s="7">
        <v>6555</v>
      </c>
      <c r="AA25" s="7">
        <v>3753</v>
      </c>
      <c r="AB25" s="7">
        <v>10308</v>
      </c>
      <c r="AC25" s="7">
        <v>6395</v>
      </c>
      <c r="AD25" s="7">
        <v>3671</v>
      </c>
      <c r="AE25" s="7">
        <v>10066</v>
      </c>
      <c r="AF25" s="7">
        <v>6201</v>
      </c>
      <c r="AG25" s="7">
        <v>3586</v>
      </c>
      <c r="AH25" s="7">
        <v>9787</v>
      </c>
      <c r="AI25" s="7">
        <v>5920</v>
      </c>
      <c r="AJ25" s="7">
        <v>3476</v>
      </c>
      <c r="AK25" s="7">
        <v>9396</v>
      </c>
      <c r="AL25" s="7">
        <v>5687</v>
      </c>
      <c r="AM25" s="7">
        <v>3221</v>
      </c>
      <c r="AN25" s="7">
        <v>8908</v>
      </c>
      <c r="AO25">
        <v>5468</v>
      </c>
      <c r="AP25">
        <v>2999</v>
      </c>
      <c r="AQ25">
        <v>8467</v>
      </c>
      <c r="AR25">
        <v>5333</v>
      </c>
      <c r="AS25">
        <v>2899</v>
      </c>
      <c r="AT25">
        <v>8232</v>
      </c>
      <c r="AU25">
        <v>5430</v>
      </c>
      <c r="AV25">
        <v>2842</v>
      </c>
      <c r="AW25">
        <v>8272</v>
      </c>
      <c r="AX25">
        <v>5528</v>
      </c>
      <c r="AY25">
        <v>2894</v>
      </c>
      <c r="AZ25">
        <v>8422</v>
      </c>
      <c r="BA25">
        <v>5608</v>
      </c>
      <c r="BB25">
        <v>2846</v>
      </c>
      <c r="BC25">
        <v>8454</v>
      </c>
      <c r="BD25">
        <v>5618</v>
      </c>
      <c r="BE25">
        <v>2726</v>
      </c>
      <c r="BF25">
        <v>8344</v>
      </c>
      <c r="BG25">
        <v>5443</v>
      </c>
      <c r="BH25">
        <v>2706</v>
      </c>
      <c r="BI25">
        <v>8149</v>
      </c>
      <c r="BJ25">
        <v>5321</v>
      </c>
      <c r="BK25">
        <v>2660</v>
      </c>
      <c r="BL25">
        <v>7981</v>
      </c>
      <c r="BM25"/>
      <c r="BN25">
        <v>5299</v>
      </c>
      <c r="BO25">
        <v>2690</v>
      </c>
      <c r="BP25">
        <v>7989</v>
      </c>
      <c r="BQ25"/>
      <c r="BR25">
        <v>5179</v>
      </c>
      <c r="BS25">
        <v>2641</v>
      </c>
      <c r="BT25">
        <v>7820</v>
      </c>
      <c r="BU25">
        <v>1</v>
      </c>
      <c r="BV25">
        <v>4995</v>
      </c>
      <c r="BW25">
        <v>2549</v>
      </c>
      <c r="BX25">
        <v>7545</v>
      </c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</row>
    <row r="26" spans="1:98" x14ac:dyDescent="0.3">
      <c r="A26" s="4" t="s">
        <v>15</v>
      </c>
      <c r="B26" s="7">
        <v>12652</v>
      </c>
      <c r="C26" s="7">
        <v>6044</v>
      </c>
      <c r="D26" s="7">
        <v>18696</v>
      </c>
      <c r="E26" s="7">
        <v>12353</v>
      </c>
      <c r="F26" s="7">
        <v>5871</v>
      </c>
      <c r="G26" s="7">
        <v>18224</v>
      </c>
      <c r="H26" s="7">
        <v>12308</v>
      </c>
      <c r="I26" s="7">
        <v>6042</v>
      </c>
      <c r="J26" s="7">
        <v>18350</v>
      </c>
      <c r="K26" s="7">
        <v>12620</v>
      </c>
      <c r="L26" s="7">
        <v>6123</v>
      </c>
      <c r="M26" s="7">
        <v>18743</v>
      </c>
      <c r="N26" s="7">
        <v>12896</v>
      </c>
      <c r="O26" s="7">
        <v>6268</v>
      </c>
      <c r="P26" s="7">
        <v>19164</v>
      </c>
      <c r="Q26" s="7">
        <v>13194</v>
      </c>
      <c r="R26" s="7">
        <v>6488</v>
      </c>
      <c r="S26" s="7">
        <v>19682</v>
      </c>
      <c r="T26" s="7">
        <v>13366</v>
      </c>
      <c r="U26" s="7">
        <v>6538</v>
      </c>
      <c r="V26" s="7">
        <v>19904</v>
      </c>
      <c r="W26" s="7">
        <v>13107</v>
      </c>
      <c r="X26" s="7">
        <v>6731</v>
      </c>
      <c r="Y26" s="7">
        <v>19838</v>
      </c>
      <c r="Z26" s="7">
        <v>12689</v>
      </c>
      <c r="AA26" s="7">
        <v>6609</v>
      </c>
      <c r="AB26" s="7">
        <v>19298</v>
      </c>
      <c r="AC26" s="7">
        <v>12476</v>
      </c>
      <c r="AD26" s="7">
        <v>6435</v>
      </c>
      <c r="AE26" s="7">
        <v>18911</v>
      </c>
      <c r="AF26" s="7">
        <v>12005</v>
      </c>
      <c r="AG26" s="7">
        <v>6259</v>
      </c>
      <c r="AH26" s="7">
        <v>18264</v>
      </c>
      <c r="AI26" s="7">
        <v>11587</v>
      </c>
      <c r="AJ26" s="7">
        <v>5993</v>
      </c>
      <c r="AK26" s="7">
        <v>17580</v>
      </c>
      <c r="AL26" s="7">
        <v>11079</v>
      </c>
      <c r="AM26" s="7">
        <v>5658</v>
      </c>
      <c r="AN26" s="7">
        <v>16737</v>
      </c>
      <c r="AO26">
        <v>10520</v>
      </c>
      <c r="AP26">
        <v>5300</v>
      </c>
      <c r="AQ26">
        <v>15820</v>
      </c>
      <c r="AR26">
        <v>10300</v>
      </c>
      <c r="AS26">
        <v>5026</v>
      </c>
      <c r="AT26">
        <v>15326</v>
      </c>
      <c r="AU26">
        <v>10252</v>
      </c>
      <c r="AV26">
        <v>5077</v>
      </c>
      <c r="AW26">
        <v>15329</v>
      </c>
      <c r="AX26">
        <v>10586</v>
      </c>
      <c r="AY26">
        <v>5017</v>
      </c>
      <c r="AZ26">
        <v>15603</v>
      </c>
      <c r="BA26">
        <v>10549</v>
      </c>
      <c r="BB26">
        <v>4994</v>
      </c>
      <c r="BC26">
        <v>15543</v>
      </c>
      <c r="BD26">
        <v>10391</v>
      </c>
      <c r="BE26">
        <v>4932</v>
      </c>
      <c r="BF26">
        <v>15323</v>
      </c>
      <c r="BG26">
        <v>10380</v>
      </c>
      <c r="BH26">
        <v>4948</v>
      </c>
      <c r="BI26">
        <v>15328</v>
      </c>
      <c r="BJ26">
        <v>10310</v>
      </c>
      <c r="BK26">
        <v>4965</v>
      </c>
      <c r="BL26">
        <v>15275</v>
      </c>
      <c r="BM26">
        <v>4</v>
      </c>
      <c r="BN26">
        <v>10310</v>
      </c>
      <c r="BO26">
        <v>5004</v>
      </c>
      <c r="BP26">
        <v>15318</v>
      </c>
      <c r="BQ26">
        <v>5</v>
      </c>
      <c r="BR26">
        <v>10140</v>
      </c>
      <c r="BS26">
        <v>4783</v>
      </c>
      <c r="BT26">
        <v>14928</v>
      </c>
      <c r="BU26">
        <v>6</v>
      </c>
      <c r="BV26">
        <v>9926</v>
      </c>
      <c r="BW26">
        <v>4510</v>
      </c>
      <c r="BX26">
        <v>14442</v>
      </c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</row>
    <row r="27" spans="1:98" x14ac:dyDescent="0.3">
      <c r="A27" s="4" t="s">
        <v>17</v>
      </c>
      <c r="B27" s="7">
        <v>8236</v>
      </c>
      <c r="C27" s="7">
        <v>4338</v>
      </c>
      <c r="D27" s="7">
        <v>12574</v>
      </c>
      <c r="E27" s="7">
        <v>8309</v>
      </c>
      <c r="F27" s="7">
        <v>4345</v>
      </c>
      <c r="G27" s="7">
        <v>12654</v>
      </c>
      <c r="H27" s="7">
        <v>8519</v>
      </c>
      <c r="I27" s="7">
        <v>4423</v>
      </c>
      <c r="J27" s="7">
        <v>12942</v>
      </c>
      <c r="K27" s="7">
        <v>8677</v>
      </c>
      <c r="L27" s="7">
        <v>4609</v>
      </c>
      <c r="M27" s="7">
        <v>13286</v>
      </c>
      <c r="N27" s="7">
        <v>8836</v>
      </c>
      <c r="O27" s="7">
        <v>4749</v>
      </c>
      <c r="P27" s="7">
        <v>13585</v>
      </c>
      <c r="Q27" s="7">
        <v>9005</v>
      </c>
      <c r="R27" s="7">
        <v>5034</v>
      </c>
      <c r="S27" s="7">
        <v>14039</v>
      </c>
      <c r="T27" s="7">
        <v>8921</v>
      </c>
      <c r="U27" s="7">
        <v>5009</v>
      </c>
      <c r="V27" s="7">
        <v>13930</v>
      </c>
      <c r="W27" s="7">
        <v>8911</v>
      </c>
      <c r="X27" s="7">
        <v>4943</v>
      </c>
      <c r="Y27" s="7">
        <v>13854</v>
      </c>
      <c r="Z27" s="7">
        <v>8677</v>
      </c>
      <c r="AA27" s="7">
        <v>4682</v>
      </c>
      <c r="AB27" s="7">
        <v>13359</v>
      </c>
      <c r="AC27" s="7">
        <v>8512</v>
      </c>
      <c r="AD27" s="7">
        <v>4425</v>
      </c>
      <c r="AE27" s="7">
        <v>12937</v>
      </c>
      <c r="AF27" s="7">
        <v>8251</v>
      </c>
      <c r="AG27" s="7">
        <v>4274</v>
      </c>
      <c r="AH27" s="7">
        <v>12525</v>
      </c>
      <c r="AI27" s="7">
        <v>7994</v>
      </c>
      <c r="AJ27" s="7">
        <v>4090</v>
      </c>
      <c r="AK27" s="7">
        <v>12084</v>
      </c>
      <c r="AL27" s="7">
        <v>7601</v>
      </c>
      <c r="AM27" s="7">
        <v>3889</v>
      </c>
      <c r="AN27" s="7">
        <v>11490</v>
      </c>
      <c r="AO27">
        <v>7242</v>
      </c>
      <c r="AP27">
        <v>3705</v>
      </c>
      <c r="AQ27">
        <v>10947</v>
      </c>
      <c r="AR27">
        <v>7126</v>
      </c>
      <c r="AS27">
        <v>3582</v>
      </c>
      <c r="AT27">
        <v>10708</v>
      </c>
      <c r="AU27">
        <v>7180</v>
      </c>
      <c r="AV27">
        <v>3545</v>
      </c>
      <c r="AW27">
        <v>10725</v>
      </c>
      <c r="AX27">
        <v>7306</v>
      </c>
      <c r="AY27">
        <v>3565</v>
      </c>
      <c r="AZ27">
        <v>10871</v>
      </c>
      <c r="BA27">
        <v>7358</v>
      </c>
      <c r="BB27">
        <v>3516</v>
      </c>
      <c r="BC27">
        <v>10874</v>
      </c>
      <c r="BD27">
        <v>7271</v>
      </c>
      <c r="BE27">
        <v>3395</v>
      </c>
      <c r="BF27">
        <v>10666</v>
      </c>
      <c r="BG27">
        <v>7215</v>
      </c>
      <c r="BH27">
        <v>3354</v>
      </c>
      <c r="BI27">
        <v>10569</v>
      </c>
      <c r="BJ27">
        <v>7172</v>
      </c>
      <c r="BK27">
        <v>3236</v>
      </c>
      <c r="BL27">
        <v>10408</v>
      </c>
      <c r="BM27"/>
      <c r="BN27">
        <v>7010</v>
      </c>
      <c r="BO27">
        <v>3248</v>
      </c>
      <c r="BP27">
        <v>10258</v>
      </c>
      <c r="BQ27"/>
      <c r="BR27">
        <v>6940</v>
      </c>
      <c r="BS27">
        <v>3185</v>
      </c>
      <c r="BT27">
        <v>10125</v>
      </c>
      <c r="BU27"/>
      <c r="BV27">
        <v>6679</v>
      </c>
      <c r="BW27">
        <v>3021</v>
      </c>
      <c r="BX27">
        <v>9700</v>
      </c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</row>
    <row r="28" spans="1:98" x14ac:dyDescent="0.3">
      <c r="A28" s="4" t="s">
        <v>19</v>
      </c>
      <c r="B28" s="7">
        <v>4809</v>
      </c>
      <c r="C28" s="7">
        <v>2392</v>
      </c>
      <c r="D28" s="7">
        <v>7201</v>
      </c>
      <c r="E28" s="7">
        <v>4870</v>
      </c>
      <c r="F28" s="7">
        <v>2340</v>
      </c>
      <c r="G28" s="7">
        <v>7210</v>
      </c>
      <c r="H28" s="7">
        <v>4897</v>
      </c>
      <c r="I28" s="7">
        <v>2425</v>
      </c>
      <c r="J28" s="7">
        <v>7322</v>
      </c>
      <c r="K28" s="7">
        <v>5012</v>
      </c>
      <c r="L28" s="7">
        <v>2503</v>
      </c>
      <c r="M28" s="7">
        <v>7515</v>
      </c>
      <c r="N28" s="7">
        <v>5163</v>
      </c>
      <c r="O28" s="7">
        <v>2657</v>
      </c>
      <c r="P28" s="7">
        <v>7820</v>
      </c>
      <c r="Q28" s="7">
        <v>5231</v>
      </c>
      <c r="R28" s="7">
        <v>2770</v>
      </c>
      <c r="S28" s="7">
        <v>8001</v>
      </c>
      <c r="T28" s="7">
        <v>5374</v>
      </c>
      <c r="U28" s="7">
        <v>2801</v>
      </c>
      <c r="V28" s="7">
        <v>8175</v>
      </c>
      <c r="W28" s="7">
        <v>5379</v>
      </c>
      <c r="X28" s="7">
        <v>2768</v>
      </c>
      <c r="Y28" s="7">
        <v>8147</v>
      </c>
      <c r="Z28" s="7">
        <v>5390</v>
      </c>
      <c r="AA28" s="7">
        <v>2743</v>
      </c>
      <c r="AB28" s="7">
        <v>8133</v>
      </c>
      <c r="AC28" s="7">
        <v>5390</v>
      </c>
      <c r="AD28" s="7">
        <v>2850</v>
      </c>
      <c r="AE28" s="7">
        <v>8240</v>
      </c>
      <c r="AF28" s="7">
        <v>5331</v>
      </c>
      <c r="AG28" s="7">
        <v>2773</v>
      </c>
      <c r="AH28" s="7">
        <v>8104</v>
      </c>
      <c r="AI28" s="7">
        <v>5274</v>
      </c>
      <c r="AJ28" s="7">
        <v>2640</v>
      </c>
      <c r="AK28" s="7">
        <v>7914</v>
      </c>
      <c r="AL28" s="7">
        <v>5021</v>
      </c>
      <c r="AM28" s="7">
        <v>2521</v>
      </c>
      <c r="AN28" s="7">
        <v>7542</v>
      </c>
      <c r="AO28">
        <v>4840</v>
      </c>
      <c r="AP28">
        <v>2385</v>
      </c>
      <c r="AQ28">
        <v>7225</v>
      </c>
      <c r="AR28">
        <v>4796</v>
      </c>
      <c r="AS28">
        <v>2300</v>
      </c>
      <c r="AT28">
        <v>7096</v>
      </c>
      <c r="AU28">
        <v>4888</v>
      </c>
      <c r="AV28">
        <v>2255</v>
      </c>
      <c r="AW28">
        <v>7143</v>
      </c>
      <c r="AX28">
        <v>4957</v>
      </c>
      <c r="AY28">
        <v>2207</v>
      </c>
      <c r="AZ28">
        <v>7164</v>
      </c>
      <c r="BA28">
        <v>5033</v>
      </c>
      <c r="BB28">
        <v>2205</v>
      </c>
      <c r="BC28">
        <v>7238</v>
      </c>
      <c r="BD28">
        <v>4956</v>
      </c>
      <c r="BE28">
        <v>2159</v>
      </c>
      <c r="BF28">
        <v>7115</v>
      </c>
      <c r="BG28">
        <v>4834</v>
      </c>
      <c r="BH28">
        <v>2074</v>
      </c>
      <c r="BI28">
        <v>6908</v>
      </c>
      <c r="BJ28">
        <v>4695</v>
      </c>
      <c r="BK28">
        <v>2061</v>
      </c>
      <c r="BL28">
        <v>6756</v>
      </c>
      <c r="BM28"/>
      <c r="BN28">
        <v>4667</v>
      </c>
      <c r="BO28">
        <v>2068</v>
      </c>
      <c r="BP28">
        <v>6735</v>
      </c>
      <c r="BQ28"/>
      <c r="BR28">
        <v>4534</v>
      </c>
      <c r="BS28">
        <v>2019</v>
      </c>
      <c r="BT28">
        <v>6553</v>
      </c>
      <c r="BU28"/>
      <c r="BV28">
        <v>4433</v>
      </c>
      <c r="BW28">
        <v>1915</v>
      </c>
      <c r="BX28">
        <v>6348</v>
      </c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</row>
    <row r="29" spans="1:98" x14ac:dyDescent="0.3">
      <c r="A29" s="4" t="s">
        <v>21</v>
      </c>
      <c r="B29" s="7">
        <v>10068</v>
      </c>
      <c r="C29" s="7">
        <v>5972</v>
      </c>
      <c r="D29" s="7">
        <v>16040</v>
      </c>
      <c r="E29" s="7">
        <v>10125</v>
      </c>
      <c r="F29" s="7">
        <v>5918</v>
      </c>
      <c r="G29" s="7">
        <v>16043</v>
      </c>
      <c r="H29" s="7">
        <v>10069</v>
      </c>
      <c r="I29" s="7">
        <v>5703</v>
      </c>
      <c r="J29" s="7">
        <v>15772</v>
      </c>
      <c r="K29" s="7">
        <v>10244</v>
      </c>
      <c r="L29" s="7">
        <v>5958</v>
      </c>
      <c r="M29" s="7">
        <v>16202</v>
      </c>
      <c r="N29" s="7">
        <v>10621</v>
      </c>
      <c r="O29" s="7">
        <v>6342</v>
      </c>
      <c r="P29" s="7">
        <v>16963</v>
      </c>
      <c r="Q29" s="7">
        <v>10678</v>
      </c>
      <c r="R29" s="7">
        <v>6748</v>
      </c>
      <c r="S29" s="7">
        <v>17426</v>
      </c>
      <c r="T29" s="7">
        <v>11221</v>
      </c>
      <c r="U29" s="7">
        <v>7072</v>
      </c>
      <c r="V29" s="7">
        <v>18293</v>
      </c>
      <c r="W29" s="7">
        <v>11773</v>
      </c>
      <c r="X29" s="7">
        <v>7056</v>
      </c>
      <c r="Y29" s="7">
        <v>18829</v>
      </c>
      <c r="Z29" s="7">
        <v>11892</v>
      </c>
      <c r="AA29" s="7">
        <v>7295</v>
      </c>
      <c r="AB29" s="7">
        <v>19187</v>
      </c>
      <c r="AC29" s="7">
        <v>11978</v>
      </c>
      <c r="AD29" s="7">
        <v>7289</v>
      </c>
      <c r="AE29" s="7">
        <v>19267</v>
      </c>
      <c r="AF29" s="7">
        <v>11691</v>
      </c>
      <c r="AG29" s="7">
        <v>7387</v>
      </c>
      <c r="AH29" s="7">
        <v>19078</v>
      </c>
      <c r="AI29" s="7">
        <v>11217</v>
      </c>
      <c r="AJ29" s="7">
        <v>7009</v>
      </c>
      <c r="AK29" s="7">
        <v>18226</v>
      </c>
      <c r="AL29" s="7">
        <v>10606</v>
      </c>
      <c r="AM29" s="7">
        <v>6800</v>
      </c>
      <c r="AN29" s="7">
        <v>17406</v>
      </c>
      <c r="AO29">
        <v>10414</v>
      </c>
      <c r="AP29">
        <v>6504</v>
      </c>
      <c r="AQ29">
        <v>16918</v>
      </c>
      <c r="AR29">
        <v>10441</v>
      </c>
      <c r="AS29">
        <v>6391</v>
      </c>
      <c r="AT29">
        <v>16832</v>
      </c>
      <c r="AU29">
        <v>10571</v>
      </c>
      <c r="AV29">
        <v>6275</v>
      </c>
      <c r="AW29">
        <v>16846</v>
      </c>
      <c r="AX29">
        <v>10705</v>
      </c>
      <c r="AY29">
        <v>6194</v>
      </c>
      <c r="AZ29">
        <v>16899</v>
      </c>
      <c r="BA29">
        <v>10784</v>
      </c>
      <c r="BB29">
        <v>6369</v>
      </c>
      <c r="BC29">
        <v>17153</v>
      </c>
      <c r="BD29">
        <v>10833</v>
      </c>
      <c r="BE29">
        <v>6532</v>
      </c>
      <c r="BF29">
        <v>17365</v>
      </c>
      <c r="BG29">
        <v>10813</v>
      </c>
      <c r="BH29">
        <v>6541</v>
      </c>
      <c r="BI29">
        <v>17354</v>
      </c>
      <c r="BJ29">
        <v>10980</v>
      </c>
      <c r="BK29">
        <v>6717</v>
      </c>
      <c r="BL29">
        <v>17697</v>
      </c>
      <c r="BM29"/>
      <c r="BN29">
        <v>11334</v>
      </c>
      <c r="BO29">
        <v>6881</v>
      </c>
      <c r="BP29">
        <v>18215</v>
      </c>
      <c r="BQ29">
        <v>6</v>
      </c>
      <c r="BR29">
        <v>11381</v>
      </c>
      <c r="BS29">
        <v>6791</v>
      </c>
      <c r="BT29">
        <v>18178</v>
      </c>
      <c r="BU29">
        <v>4</v>
      </c>
      <c r="BV29">
        <v>11177</v>
      </c>
      <c r="BW29">
        <v>6534</v>
      </c>
      <c r="BX29">
        <v>17715</v>
      </c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</row>
    <row r="30" spans="1:98" x14ac:dyDescent="0.3">
      <c r="A30" s="4" t="s">
        <v>23</v>
      </c>
      <c r="B30" s="7">
        <v>80518</v>
      </c>
      <c r="C30" s="7">
        <v>39968</v>
      </c>
      <c r="D30" s="7">
        <v>120486</v>
      </c>
      <c r="E30" s="7">
        <v>79485</v>
      </c>
      <c r="F30" s="7">
        <v>39555</v>
      </c>
      <c r="G30" s="7">
        <v>119040</v>
      </c>
      <c r="H30" s="7">
        <v>80041</v>
      </c>
      <c r="I30" s="7">
        <v>39036</v>
      </c>
      <c r="J30" s="7">
        <v>119077</v>
      </c>
      <c r="K30" s="7">
        <v>82120</v>
      </c>
      <c r="L30" s="7">
        <v>40258</v>
      </c>
      <c r="M30" s="7">
        <v>122378</v>
      </c>
      <c r="N30" s="7">
        <v>83859</v>
      </c>
      <c r="O30" s="7">
        <v>42103</v>
      </c>
      <c r="P30" s="7">
        <v>125962</v>
      </c>
      <c r="Q30" s="7">
        <v>85890</v>
      </c>
      <c r="R30" s="7">
        <v>43933</v>
      </c>
      <c r="S30" s="7">
        <v>129823</v>
      </c>
      <c r="T30" s="7">
        <v>87096</v>
      </c>
      <c r="U30" s="7">
        <v>44784</v>
      </c>
      <c r="V30" s="7">
        <v>131880</v>
      </c>
      <c r="W30" s="7">
        <v>86864</v>
      </c>
      <c r="X30" s="7">
        <v>44812</v>
      </c>
      <c r="Y30" s="7">
        <v>131676</v>
      </c>
      <c r="Z30" s="7">
        <v>85517</v>
      </c>
      <c r="AA30" s="7">
        <v>44382</v>
      </c>
      <c r="AB30" s="7">
        <v>129899</v>
      </c>
      <c r="AC30" s="7">
        <v>84314</v>
      </c>
      <c r="AD30" s="7">
        <v>43768</v>
      </c>
      <c r="AE30" s="7">
        <v>128082</v>
      </c>
      <c r="AF30" s="7">
        <v>82094</v>
      </c>
      <c r="AG30" s="7">
        <v>43134</v>
      </c>
      <c r="AH30" s="7">
        <v>125228</v>
      </c>
      <c r="AI30" s="7">
        <v>79347</v>
      </c>
      <c r="AJ30" s="7">
        <v>41232</v>
      </c>
      <c r="AK30" s="7">
        <v>120579</v>
      </c>
      <c r="AL30" s="7">
        <v>75819</v>
      </c>
      <c r="AM30" s="7">
        <v>39249</v>
      </c>
      <c r="AN30" s="7">
        <v>115068</v>
      </c>
      <c r="AO30">
        <v>72819</v>
      </c>
      <c r="AP30">
        <v>37144</v>
      </c>
      <c r="AQ30">
        <v>109963</v>
      </c>
      <c r="AR30">
        <v>71363</v>
      </c>
      <c r="AS30">
        <v>35587</v>
      </c>
      <c r="AT30">
        <v>106950</v>
      </c>
      <c r="AU30">
        <v>71452</v>
      </c>
      <c r="AV30">
        <v>35161</v>
      </c>
      <c r="AW30">
        <v>106613</v>
      </c>
      <c r="AX30">
        <v>72710</v>
      </c>
      <c r="AY30">
        <v>35205</v>
      </c>
      <c r="AZ30">
        <v>107915</v>
      </c>
      <c r="BA30">
        <v>73536</v>
      </c>
      <c r="BB30">
        <v>35575</v>
      </c>
      <c r="BC30">
        <v>109111</v>
      </c>
      <c r="BD30">
        <v>73325</v>
      </c>
      <c r="BE30">
        <v>35091</v>
      </c>
      <c r="BF30">
        <v>108416</v>
      </c>
      <c r="BG30">
        <v>72873</v>
      </c>
      <c r="BH30">
        <v>34720</v>
      </c>
      <c r="BI30">
        <v>107593</v>
      </c>
      <c r="BJ30">
        <v>72948</v>
      </c>
      <c r="BK30">
        <v>35137</v>
      </c>
      <c r="BL30">
        <v>108085</v>
      </c>
      <c r="BM30">
        <v>6</v>
      </c>
      <c r="BN30">
        <v>72913</v>
      </c>
      <c r="BO30">
        <v>35347</v>
      </c>
      <c r="BP30">
        <v>108266</v>
      </c>
      <c r="BQ30">
        <v>16</v>
      </c>
      <c r="BR30">
        <v>71891</v>
      </c>
      <c r="BS30">
        <v>34545</v>
      </c>
      <c r="BT30">
        <v>106452</v>
      </c>
      <c r="BU30">
        <v>16</v>
      </c>
      <c r="BV30">
        <v>70017</v>
      </c>
      <c r="BW30">
        <v>32845</v>
      </c>
      <c r="BX30">
        <v>102878</v>
      </c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</row>
    <row r="31" spans="1:98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</row>
    <row r="32" spans="1:98" x14ac:dyDescent="0.3">
      <c r="A32" s="40" t="s">
        <v>35</v>
      </c>
      <c r="B32" s="40" t="str">
        <f>Geschlecht</f>
        <v>insgesamt</v>
      </c>
      <c r="C32" s="39" t="s">
        <v>76</v>
      </c>
      <c r="D32"/>
      <c r="E32"/>
      <c r="F32"/>
      <c r="G32"/>
      <c r="H32"/>
      <c r="I32"/>
      <c r="J32"/>
      <c r="K32"/>
      <c r="L32"/>
      <c r="M32"/>
    </row>
    <row r="33" spans="1:25" x14ac:dyDescent="0.3">
      <c r="A33" s="41" t="s">
        <v>75</v>
      </c>
      <c r="B33" s="40" t="str">
        <f>Lehrjahr</f>
        <v>insgesamt</v>
      </c>
      <c r="C33" s="39" t="s">
        <v>77</v>
      </c>
      <c r="D33"/>
      <c r="E33"/>
      <c r="F33"/>
      <c r="G33"/>
      <c r="H33"/>
      <c r="I33"/>
      <c r="J33"/>
      <c r="K33"/>
      <c r="L33"/>
      <c r="M33"/>
    </row>
    <row r="34" spans="1:25" x14ac:dyDescent="0.3">
      <c r="A34" s="41" t="s">
        <v>0</v>
      </c>
      <c r="B34" s="40">
        <f>Auswahl_Jahr</f>
        <v>2025</v>
      </c>
      <c r="D34"/>
      <c r="E34"/>
      <c r="F34"/>
      <c r="G34"/>
      <c r="H34"/>
      <c r="I34"/>
      <c r="J34"/>
      <c r="K34"/>
      <c r="L34"/>
      <c r="M34"/>
    </row>
    <row r="35" spans="1:25" x14ac:dyDescent="0.3">
      <c r="A35" s="39" t="s">
        <v>78</v>
      </c>
      <c r="B35" s="5" t="str">
        <f>B34&amp;"_"&amp;B32&amp;"_"&amp;B33</f>
        <v>2025_insgesamt_insgesamt</v>
      </c>
      <c r="C35" s="5" t="str">
        <f>B34-1&amp;"_"&amp;B32&amp;"_"&amp;B33</f>
        <v>2024_insgesamt_insgesamt</v>
      </c>
      <c r="E35"/>
      <c r="F35"/>
      <c r="G35"/>
    </row>
    <row r="36" spans="1:25" x14ac:dyDescent="0.3">
      <c r="A36" s="39" t="s">
        <v>79</v>
      </c>
      <c r="B36">
        <f>IF(RIGHT($B$35,9)="insgesamt",MATCH($B$35,17:17,0),MATCH($B$35,1:1,0))</f>
        <v>76</v>
      </c>
      <c r="C36">
        <f>IF(RIGHT($C$35,9)="insgesamt",MATCH($C$35,17:17,0),MATCH($C$35,1:1,0))</f>
        <v>72</v>
      </c>
      <c r="D36"/>
      <c r="E36"/>
      <c r="F36"/>
      <c r="G36"/>
    </row>
    <row r="37" spans="1:25" x14ac:dyDescent="0.3">
      <c r="A37" s="39"/>
      <c r="D37"/>
      <c r="E37"/>
      <c r="F37"/>
      <c r="G37"/>
    </row>
    <row r="38" spans="1:25" x14ac:dyDescent="0.3">
      <c r="B38" s="5">
        <f>Auswahl_Jahr</f>
        <v>2025</v>
      </c>
      <c r="C38" s="5">
        <f>Auswahl_Jahr-1</f>
        <v>2024</v>
      </c>
      <c r="D38" t="s">
        <v>36</v>
      </c>
      <c r="E38" t="s">
        <v>37</v>
      </c>
      <c r="F38" t="s">
        <v>38</v>
      </c>
      <c r="G38"/>
      <c r="H38"/>
      <c r="I38"/>
      <c r="J38"/>
      <c r="K38"/>
      <c r="L38"/>
      <c r="M38"/>
      <c r="P38" s="5" t="s">
        <v>39</v>
      </c>
      <c r="Q38" s="5" t="s">
        <v>40</v>
      </c>
      <c r="R38" s="5" t="s">
        <v>41</v>
      </c>
      <c r="S38" s="1" t="str">
        <f>"Verae_absolut_"&amp;Auswahl_Bundesland</f>
        <v>Verae_absolut_Oberösterreich</v>
      </c>
      <c r="T38" s="1" t="str">
        <f>"Verae_Proz_"&amp;Auswahl_Bundesland</f>
        <v>Verae_Proz_Oberösterreich</v>
      </c>
      <c r="U38" s="1"/>
      <c r="V38" t="s">
        <v>83</v>
      </c>
      <c r="W38" t="s">
        <v>84</v>
      </c>
    </row>
    <row r="39" spans="1:25" x14ac:dyDescent="0.3">
      <c r="A39" s="4" t="s">
        <v>5</v>
      </c>
      <c r="B39" s="7">
        <f>IF(ISERROR(IF(RIGHT($B$35,9)="insgesamt",MATCH($B$35,$17:$17,0),MATCH($B$35,$1:$1,0))),"-",IF(RIGHT($B$35,9)="insgesamt",VLOOKUP($A39,21:21,$B$36),VLOOKUP($A39,6:6,$B$36)))</f>
        <v>2346</v>
      </c>
      <c r="C39" s="7">
        <f>IF(ISERROR(IF(RIGHT($C$35,9)="insgesamt",MATCH($C$35,$17:$17,0),MATCH($C$35,$1:$1,0))),"-",IF($C$38&lt;2002,0,IF(RIGHT($B$35,9)="insgesamt",VLOOKUP($A39,21:21,$C$36),VLOOKUP($A39,6:6,$C$36))))</f>
        <v>2504</v>
      </c>
      <c r="D39" s="8">
        <f>IF($B$48="-","-",B39*100/$B$48)</f>
        <v>2.2803709247846964</v>
      </c>
      <c r="E39" s="7">
        <f t="shared" ref="E39:E47" si="0">IF(AND(Auswahl_Jahr&lt;=2023,Geschlecht="divers"),"-",IF($C$38&lt;2002,0,B39-C39))</f>
        <v>-158</v>
      </c>
      <c r="F39" s="9">
        <f t="shared" ref="F39:F47" si="1">IF(AND(Auswahl_Jahr&lt;=2023,Geschlecht="divers"),"-",IF($C$38&lt;2002,0,(B39*100/C39)-100))</f>
        <v>-6.3099041533546369</v>
      </c>
      <c r="G39" s="7">
        <v>5000</v>
      </c>
      <c r="H39" s="7">
        <v>10000</v>
      </c>
      <c r="I39" s="7">
        <v>15000</v>
      </c>
      <c r="J39" s="7">
        <v>20000</v>
      </c>
      <c r="K39" s="7">
        <v>25000</v>
      </c>
      <c r="L39" s="7">
        <v>30000</v>
      </c>
      <c r="M39" s="10" t="s">
        <v>42</v>
      </c>
      <c r="N39" s="11">
        <f>D39</f>
        <v>2.2803709247846964</v>
      </c>
      <c r="P39" s="1">
        <v>7.9</v>
      </c>
      <c r="Q39" s="1">
        <v>13700</v>
      </c>
      <c r="R39" s="12">
        <f>B39</f>
        <v>2346</v>
      </c>
      <c r="S39" s="1" t="str">
        <f t="shared" ref="S39:S47" si="2">IF($A39=Auswahl_Bundesland,E39," ")</f>
        <v xml:space="preserve"> </v>
      </c>
      <c r="T39" s="1" t="e">
        <f t="shared" ref="T39:T47" si="3">IF(AND(Auswahl_Jahr&lt;&gt;1980,$A39=Auswahl_Bundesland),F39,NA())</f>
        <v>#N/A</v>
      </c>
      <c r="U39" s="1" t="str">
        <f>IF(S39&lt;&gt;0,S39,NA())</f>
        <v xml:space="preserve"> </v>
      </c>
      <c r="V39">
        <f>IF(AND(MAX(E39:E47)&gt;MIN(E39:E47)*-1,MIN(E39:E47)&lt;0),MAX(E39:E47),IF(AND(MAX(E39:E47)&lt;MIN(E39:E47)*-1,MAX(E39:E47)&gt;0),MIN(E39:E47),0))</f>
        <v>0</v>
      </c>
      <c r="W39">
        <f>IF(AND(MAX(F39:F47)&gt;MIN(F39:F47)*-1,MIN(F39:F47)&lt;0),MAX(F39:F47),IF(AND(MAX(F39:F47)&lt;MIN(F39:F47)*-1,MAX(F39:F47)&gt;0),MIN(F39:F47),0))</f>
        <v>0</v>
      </c>
      <c r="Y39" s="5">
        <v>1</v>
      </c>
    </row>
    <row r="40" spans="1:25" x14ac:dyDescent="0.3">
      <c r="A40" s="4" t="s">
        <v>7</v>
      </c>
      <c r="B40" s="7">
        <f t="shared" ref="B40:B48" si="4">IF(ISERROR(IF(RIGHT($B$35,9)="insgesamt",MATCH($B$35,$17:$17,0),MATCH($B$35,$1:$1,0))),"-",IF(RIGHT($B$35,9)="insgesamt",VLOOKUP($A40,22:22,$B$36),VLOOKUP($A40,7:7,$B$36)))</f>
        <v>6971</v>
      </c>
      <c r="C40" s="7">
        <f t="shared" ref="C40:C48" si="5">IF(ISERROR(IF(RIGHT($C$35,9)="insgesamt",MATCH($C$35,$17:$17,0),MATCH($C$35,$1:$1,0))),"-",IF($C$38&lt;2002,0,IF(RIGHT($B$35,9)="insgesamt",VLOOKUP($A40,22:22,$C$36),VLOOKUP($A40,7:7,$C$36))))</f>
        <v>7199</v>
      </c>
      <c r="D40" s="8">
        <f t="shared" ref="D40:D48" si="6">IF($B$48="-","-",B40*100/$B$48)</f>
        <v>6.7759870915064448</v>
      </c>
      <c r="E40" s="7">
        <f t="shared" si="0"/>
        <v>-228</v>
      </c>
      <c r="F40" s="9">
        <f t="shared" si="1"/>
        <v>-3.167106542575354</v>
      </c>
      <c r="G40" s="7">
        <v>5000</v>
      </c>
      <c r="H40" s="7">
        <v>10000</v>
      </c>
      <c r="I40" s="7">
        <v>15000</v>
      </c>
      <c r="J40" s="7">
        <v>20000</v>
      </c>
      <c r="K40" s="7">
        <v>25000</v>
      </c>
      <c r="L40" s="7">
        <v>30000</v>
      </c>
      <c r="M40" s="13" t="s">
        <v>43</v>
      </c>
      <c r="N40" s="11">
        <f t="shared" ref="N40:N47" si="7">D40</f>
        <v>6.7759870915064448</v>
      </c>
      <c r="P40" s="1">
        <v>5.0999999999999899</v>
      </c>
      <c r="Q40" s="1">
        <v>5500</v>
      </c>
      <c r="R40" s="12">
        <f t="shared" ref="R40:R48" si="8">B40</f>
        <v>6971</v>
      </c>
      <c r="S40" s="1" t="str">
        <f t="shared" si="2"/>
        <v xml:space="preserve"> </v>
      </c>
      <c r="T40" s="1" t="e">
        <f t="shared" si="3"/>
        <v>#N/A</v>
      </c>
      <c r="U40" s="1" t="str">
        <f t="shared" ref="U40:U48" si="9">IF(S40&lt;&gt;0,S40,NA())</f>
        <v xml:space="preserve"> </v>
      </c>
      <c r="V40" t="s">
        <v>85</v>
      </c>
      <c r="W40" t="s">
        <v>86</v>
      </c>
      <c r="Y40" s="5">
        <v>2</v>
      </c>
    </row>
    <row r="41" spans="1:25" x14ac:dyDescent="0.3">
      <c r="A41" s="4" t="s">
        <v>9</v>
      </c>
      <c r="B41" s="7">
        <f t="shared" si="4"/>
        <v>16421</v>
      </c>
      <c r="C41" s="7">
        <f t="shared" si="5"/>
        <v>16986</v>
      </c>
      <c r="D41" s="8">
        <f t="shared" si="6"/>
        <v>15.961624448375746</v>
      </c>
      <c r="E41" s="7">
        <f t="shared" si="0"/>
        <v>-565</v>
      </c>
      <c r="F41" s="9">
        <f t="shared" si="1"/>
        <v>-3.3262686918638877</v>
      </c>
      <c r="G41" s="7">
        <v>5000</v>
      </c>
      <c r="H41" s="7">
        <v>10000</v>
      </c>
      <c r="I41" s="7">
        <v>15000</v>
      </c>
      <c r="J41" s="7">
        <v>20000</v>
      </c>
      <c r="K41" s="7">
        <v>25000</v>
      </c>
      <c r="L41" s="7">
        <v>30000</v>
      </c>
      <c r="M41" s="13" t="s">
        <v>44</v>
      </c>
      <c r="N41" s="11">
        <f t="shared" si="7"/>
        <v>15.961624448375746</v>
      </c>
      <c r="P41" s="1">
        <v>6.75</v>
      </c>
      <c r="Q41" s="1">
        <v>22000</v>
      </c>
      <c r="R41" s="12">
        <f t="shared" si="8"/>
        <v>16421</v>
      </c>
      <c r="S41" s="1" t="str">
        <f t="shared" si="2"/>
        <v xml:space="preserve"> </v>
      </c>
      <c r="T41" s="1" t="e">
        <f t="shared" si="3"/>
        <v>#N/A</v>
      </c>
      <c r="U41" s="1" t="str">
        <f t="shared" si="9"/>
        <v xml:space="preserve"> </v>
      </c>
      <c r="V41">
        <f>V39*-1</f>
        <v>0</v>
      </c>
      <c r="W41">
        <f>W39*-1</f>
        <v>0</v>
      </c>
      <c r="Y41" s="5">
        <v>3</v>
      </c>
    </row>
    <row r="42" spans="1:25" x14ac:dyDescent="0.3">
      <c r="A42" s="4" t="s">
        <v>11</v>
      </c>
      <c r="B42" s="7">
        <f t="shared" si="4"/>
        <v>21390</v>
      </c>
      <c r="C42" s="7">
        <f t="shared" si="5"/>
        <v>22159</v>
      </c>
      <c r="D42" s="8">
        <f t="shared" si="6"/>
        <v>20.79161725538988</v>
      </c>
      <c r="E42" s="7">
        <f t="shared" si="0"/>
        <v>-769</v>
      </c>
      <c r="F42" s="9">
        <f t="shared" si="1"/>
        <v>-3.4703732117875319</v>
      </c>
      <c r="G42" s="7">
        <v>5000</v>
      </c>
      <c r="H42" s="7">
        <v>10000</v>
      </c>
      <c r="I42" s="7">
        <v>15000</v>
      </c>
      <c r="J42" s="7">
        <v>20000</v>
      </c>
      <c r="K42" s="7">
        <v>25000</v>
      </c>
      <c r="L42" s="7">
        <v>30000</v>
      </c>
      <c r="M42" s="13" t="s">
        <v>45</v>
      </c>
      <c r="N42" s="11">
        <f t="shared" si="7"/>
        <v>20.79161725538988</v>
      </c>
      <c r="P42" s="1">
        <v>5.0999999999999899</v>
      </c>
      <c r="Q42" s="1">
        <v>19500</v>
      </c>
      <c r="R42" s="12">
        <f t="shared" si="8"/>
        <v>21390</v>
      </c>
      <c r="S42" s="1">
        <f t="shared" si="2"/>
        <v>-769</v>
      </c>
      <c r="T42" s="1">
        <f t="shared" si="3"/>
        <v>-3.4703732117875319</v>
      </c>
      <c r="U42" s="1">
        <f t="shared" si="9"/>
        <v>-769</v>
      </c>
      <c r="Y42" s="5">
        <v>4</v>
      </c>
    </row>
    <row r="43" spans="1:25" x14ac:dyDescent="0.3">
      <c r="A43" s="4" t="s">
        <v>13</v>
      </c>
      <c r="B43" s="7">
        <f t="shared" si="4"/>
        <v>7545</v>
      </c>
      <c r="C43" s="7">
        <f t="shared" si="5"/>
        <v>7820</v>
      </c>
      <c r="D43" s="8">
        <f t="shared" si="6"/>
        <v>7.3339295087385059</v>
      </c>
      <c r="E43" s="7">
        <f t="shared" si="0"/>
        <v>-275</v>
      </c>
      <c r="F43" s="9">
        <f t="shared" si="1"/>
        <v>-3.5166240409207177</v>
      </c>
      <c r="G43" s="7">
        <v>5000</v>
      </c>
      <c r="H43" s="7">
        <v>10000</v>
      </c>
      <c r="I43" s="7">
        <v>15000</v>
      </c>
      <c r="J43" s="7">
        <v>20000</v>
      </c>
      <c r="K43" s="7">
        <v>25000</v>
      </c>
      <c r="L43" s="7">
        <v>30000</v>
      </c>
      <c r="M43" s="13" t="s">
        <v>46</v>
      </c>
      <c r="N43" s="11">
        <f t="shared" si="7"/>
        <v>7.3339295087385059</v>
      </c>
      <c r="P43" s="1">
        <v>4.25</v>
      </c>
      <c r="Q43" s="1">
        <v>11000</v>
      </c>
      <c r="R43" s="12">
        <f t="shared" si="8"/>
        <v>7545</v>
      </c>
      <c r="S43" s="1" t="str">
        <f t="shared" si="2"/>
        <v xml:space="preserve"> </v>
      </c>
      <c r="T43" s="1" t="e">
        <f t="shared" si="3"/>
        <v>#N/A</v>
      </c>
      <c r="U43" s="1" t="str">
        <f t="shared" si="9"/>
        <v xml:space="preserve"> </v>
      </c>
      <c r="Y43" s="5">
        <v>5</v>
      </c>
    </row>
    <row r="44" spans="1:25" x14ac:dyDescent="0.3">
      <c r="A44" s="4" t="s">
        <v>15</v>
      </c>
      <c r="B44" s="7">
        <f t="shared" si="4"/>
        <v>14442</v>
      </c>
      <c r="C44" s="7">
        <f t="shared" si="5"/>
        <v>14928</v>
      </c>
      <c r="D44" s="8">
        <f t="shared" si="6"/>
        <v>14.037986741577402</v>
      </c>
      <c r="E44" s="7">
        <f t="shared" si="0"/>
        <v>-486</v>
      </c>
      <c r="F44" s="9">
        <f t="shared" si="1"/>
        <v>-3.2556270096463038</v>
      </c>
      <c r="G44" s="7">
        <v>5000</v>
      </c>
      <c r="H44" s="7">
        <v>10000</v>
      </c>
      <c r="I44" s="7">
        <v>15000</v>
      </c>
      <c r="J44" s="7">
        <v>20000</v>
      </c>
      <c r="K44" s="7">
        <v>25000</v>
      </c>
      <c r="L44" s="7">
        <v>30000</v>
      </c>
      <c r="M44" s="13" t="s">
        <v>47</v>
      </c>
      <c r="N44" s="11">
        <f t="shared" si="7"/>
        <v>14.037986741577402</v>
      </c>
      <c r="P44" s="1">
        <v>6.25</v>
      </c>
      <c r="Q44" s="1">
        <v>12000</v>
      </c>
      <c r="R44" s="12">
        <f t="shared" si="8"/>
        <v>14442</v>
      </c>
      <c r="S44" s="1" t="str">
        <f t="shared" si="2"/>
        <v xml:space="preserve"> </v>
      </c>
      <c r="T44" s="1" t="e">
        <f t="shared" si="3"/>
        <v>#N/A</v>
      </c>
      <c r="U44" s="1" t="str">
        <f t="shared" si="9"/>
        <v xml:space="preserve"> </v>
      </c>
      <c r="Y44" s="5">
        <v>6</v>
      </c>
    </row>
    <row r="45" spans="1:25" x14ac:dyDescent="0.3">
      <c r="A45" s="4" t="s">
        <v>17</v>
      </c>
      <c r="B45" s="7">
        <f t="shared" si="4"/>
        <v>9700</v>
      </c>
      <c r="C45" s="7">
        <f t="shared" si="5"/>
        <v>10125</v>
      </c>
      <c r="D45" s="8">
        <f t="shared" si="6"/>
        <v>9.4286436361515573</v>
      </c>
      <c r="E45" s="7">
        <f t="shared" si="0"/>
        <v>-425</v>
      </c>
      <c r="F45" s="9">
        <f t="shared" si="1"/>
        <v>-4.1975308641975317</v>
      </c>
      <c r="G45" s="7">
        <v>5000</v>
      </c>
      <c r="H45" s="7">
        <v>10000</v>
      </c>
      <c r="I45" s="7">
        <v>15000</v>
      </c>
      <c r="J45" s="7">
        <v>20000</v>
      </c>
      <c r="K45" s="7">
        <v>25000</v>
      </c>
      <c r="L45" s="7">
        <v>30000</v>
      </c>
      <c r="M45" s="13" t="s">
        <v>48</v>
      </c>
      <c r="N45" s="11">
        <f t="shared" si="7"/>
        <v>9.4286436361515573</v>
      </c>
      <c r="P45" s="1">
        <v>2.25</v>
      </c>
      <c r="Q45" s="1">
        <v>10500</v>
      </c>
      <c r="R45" s="12">
        <f t="shared" si="8"/>
        <v>9700</v>
      </c>
      <c r="S45" s="1" t="str">
        <f t="shared" si="2"/>
        <v xml:space="preserve"> </v>
      </c>
      <c r="T45" s="1" t="e">
        <f t="shared" si="3"/>
        <v>#N/A</v>
      </c>
      <c r="U45" s="1" t="str">
        <f t="shared" si="9"/>
        <v xml:space="preserve"> </v>
      </c>
      <c r="Y45" s="5">
        <v>7</v>
      </c>
    </row>
    <row r="46" spans="1:25" x14ac:dyDescent="0.3">
      <c r="A46" s="4" t="s">
        <v>19</v>
      </c>
      <c r="B46" s="7">
        <f t="shared" si="4"/>
        <v>6348</v>
      </c>
      <c r="C46" s="7">
        <f t="shared" si="5"/>
        <v>6553</v>
      </c>
      <c r="D46" s="8">
        <f t="shared" si="6"/>
        <v>6.1704154435350613</v>
      </c>
      <c r="E46" s="7">
        <f t="shared" si="0"/>
        <v>-205</v>
      </c>
      <c r="F46" s="9">
        <f t="shared" si="1"/>
        <v>-3.1283381657256228</v>
      </c>
      <c r="G46" s="7">
        <v>5000</v>
      </c>
      <c r="H46" s="7">
        <v>10000</v>
      </c>
      <c r="I46" s="7">
        <v>15000</v>
      </c>
      <c r="J46" s="7">
        <v>20000</v>
      </c>
      <c r="K46" s="7">
        <v>25000</v>
      </c>
      <c r="L46" s="7">
        <v>30000</v>
      </c>
      <c r="M46" s="13" t="s">
        <v>49</v>
      </c>
      <c r="N46" s="11">
        <f t="shared" si="7"/>
        <v>6.1704154435350613</v>
      </c>
      <c r="P46" s="1">
        <v>0.8</v>
      </c>
      <c r="Q46" s="1">
        <v>11000</v>
      </c>
      <c r="R46" s="12">
        <f t="shared" si="8"/>
        <v>6348</v>
      </c>
      <c r="S46" s="1" t="str">
        <f t="shared" si="2"/>
        <v xml:space="preserve"> </v>
      </c>
      <c r="T46" s="1" t="e">
        <f t="shared" si="3"/>
        <v>#N/A</v>
      </c>
      <c r="U46" s="1" t="str">
        <f t="shared" si="9"/>
        <v xml:space="preserve"> </v>
      </c>
      <c r="Y46" s="5">
        <v>8</v>
      </c>
    </row>
    <row r="47" spans="1:25" x14ac:dyDescent="0.3">
      <c r="A47" s="4" t="s">
        <v>21</v>
      </c>
      <c r="B47" s="7">
        <f t="shared" si="4"/>
        <v>17715</v>
      </c>
      <c r="C47" s="7">
        <f t="shared" si="5"/>
        <v>18178</v>
      </c>
      <c r="D47" s="8">
        <f t="shared" si="6"/>
        <v>17.219424949940706</v>
      </c>
      <c r="E47" s="7">
        <f t="shared" si="0"/>
        <v>-463</v>
      </c>
      <c r="F47" s="9">
        <f t="shared" si="1"/>
        <v>-2.5470348773242364</v>
      </c>
      <c r="G47" s="7">
        <v>5000</v>
      </c>
      <c r="H47" s="7">
        <v>10000</v>
      </c>
      <c r="I47" s="7">
        <v>15000</v>
      </c>
      <c r="J47" s="7">
        <v>20000</v>
      </c>
      <c r="K47" s="7">
        <v>25000</v>
      </c>
      <c r="L47" s="7">
        <v>30000</v>
      </c>
      <c r="M47" s="13" t="s">
        <v>50</v>
      </c>
      <c r="N47" s="11">
        <f t="shared" si="7"/>
        <v>17.219424949940706</v>
      </c>
      <c r="P47" s="1">
        <v>7.75</v>
      </c>
      <c r="Q47" s="1">
        <v>20000</v>
      </c>
      <c r="R47" s="12">
        <f t="shared" si="8"/>
        <v>17715</v>
      </c>
      <c r="S47" s="1" t="str">
        <f t="shared" si="2"/>
        <v xml:space="preserve"> </v>
      </c>
      <c r="T47" s="1" t="e">
        <f t="shared" si="3"/>
        <v>#N/A</v>
      </c>
      <c r="U47" s="1" t="str">
        <f t="shared" si="9"/>
        <v xml:space="preserve"> </v>
      </c>
      <c r="Y47" s="5">
        <v>9</v>
      </c>
    </row>
    <row r="48" spans="1:25" x14ac:dyDescent="0.3">
      <c r="A48" s="14" t="s">
        <v>24</v>
      </c>
      <c r="B48" s="7">
        <f t="shared" si="4"/>
        <v>102878</v>
      </c>
      <c r="C48" s="7">
        <f t="shared" si="5"/>
        <v>106452</v>
      </c>
      <c r="D48" s="8">
        <f t="shared" si="6"/>
        <v>100</v>
      </c>
      <c r="E48" s="7" t="str">
        <f>IF(AND(Auswahl_Jahr&lt;=2023,Geschlecht="divers"),"-",IF(ISERROR(TEXT(IF($C$38&lt;2002,0,B48-C48),"#.###")),TEXT(IF($C$38&lt;2002,0,B48-C48),"# ###"),TEXT(IF($C$38&lt;2002,0,B48-C48),"#.###")))</f>
        <v>-3.574</v>
      </c>
      <c r="F48" s="9" t="str">
        <f>IF(AND(Auswahl_Jahr&lt;=2023,Geschlecht="divers"),"-",TEXT(IF($C$38&lt;2002,0,(B48*100/C48)-100),"##0,0"))</f>
        <v>-3,4</v>
      </c>
      <c r="P48" s="1">
        <v>2.25</v>
      </c>
      <c r="Q48" s="1">
        <v>20000</v>
      </c>
      <c r="R48" s="12">
        <f t="shared" si="8"/>
        <v>102878</v>
      </c>
      <c r="S48" s="42">
        <f>B48-C48</f>
        <v>-3574</v>
      </c>
      <c r="T48" s="1">
        <f>(B48*100/C48)-100</f>
        <v>-3.3573817307330955</v>
      </c>
      <c r="U48" s="1">
        <f t="shared" si="9"/>
        <v>-3574</v>
      </c>
    </row>
    <row r="49" spans="1:25" x14ac:dyDescent="0.3">
      <c r="S49" s="42">
        <f t="shared" ref="S49:S50" si="10">B49-C49</f>
        <v>0</v>
      </c>
      <c r="T49" s="1"/>
      <c r="U49" s="1"/>
    </row>
    <row r="50" spans="1:25" x14ac:dyDescent="0.3">
      <c r="A50" s="5" t="str">
        <f>Auswahl_Bundesland</f>
        <v>Oberösterreich</v>
      </c>
      <c r="B50" s="1">
        <f>IF(AND(Auswahl_Jahr&lt;=2023,Geschlecht="divers",Lehrjahr="3.LJ"),"-",IF(AND(Auswahl_Jahr&lt;=2023,Geschlecht="divers",Lehrjahr="4.LJ"),"-",VLOOKUP($A$50,$A$39:$F$48,2,FALSE)))</f>
        <v>21390</v>
      </c>
      <c r="C50" s="1">
        <f>VLOOKUP($A$50,$A$39:$F$48,3,FALSE)</f>
        <v>22159</v>
      </c>
      <c r="D50" s="1"/>
      <c r="E50" s="1" t="str">
        <f>IF(AND(Auswahl_Jahr&lt;=2023,Geschlecht="divers"),"-",IF(ISERROR(TEXT(VLOOKUP($A$50,$A$39:$F$48,5,FALSE),"#.###")),TEXT(VLOOKUP($A$50,$A$39:$F$48,5,FALSE),"# ###"),TEXT(VLOOKUP($A$50,$A$39:$F$48,5,FALSE),"#.###")))</f>
        <v>-769</v>
      </c>
      <c r="F50" s="1" t="str">
        <f>IF(AND(Auswahl_Jahr&lt;=2023,Geschlecht="divers"),"-",TEXT(VLOOKUP($A$50,$A$39:$F$48,6,FALSE),"##0,0"))</f>
        <v>-3,5</v>
      </c>
      <c r="G50" s="1"/>
      <c r="H50" s="1"/>
      <c r="I50" s="1"/>
      <c r="J50" s="1"/>
      <c r="K50" s="1"/>
      <c r="L50" s="1"/>
      <c r="M50" s="1" t="str">
        <f>INDEX($M$39:$N$47,$Y$50,1)</f>
        <v>OÖ</v>
      </c>
      <c r="N50" s="1">
        <f>INDEX($M$39:$N$47,$Y$50,2)</f>
        <v>20.79161725538988</v>
      </c>
      <c r="O50" s="1"/>
      <c r="P50" s="1">
        <f>VLOOKUP($A$50,$A$39:$R$48,16,FALSE)</f>
        <v>5.0999999999999899</v>
      </c>
      <c r="Q50" s="1">
        <f>VLOOKUP($A$50,$A$39:$R$48,17,FALSE)</f>
        <v>19500</v>
      </c>
      <c r="R50" s="1">
        <f>VLOOKUP($A$50,$A$39:$R$48,18,FALSE)</f>
        <v>21390</v>
      </c>
      <c r="S50" s="42">
        <f t="shared" si="10"/>
        <v>-769</v>
      </c>
      <c r="T50" s="1">
        <f t="shared" ref="T50" si="11">(B50*100/C50)-100</f>
        <v>-3.4703732117875319</v>
      </c>
      <c r="U50" s="1"/>
      <c r="Y50" s="5">
        <f>VLOOKUP(A50,A39:Y47,25,FALSE)</f>
        <v>4</v>
      </c>
    </row>
    <row r="52" spans="1:25" x14ac:dyDescent="0.3">
      <c r="A52" s="15" t="s">
        <v>51</v>
      </c>
      <c r="B52" s="4"/>
      <c r="C52"/>
    </row>
    <row r="53" spans="1:25" x14ac:dyDescent="0.3">
      <c r="A53"/>
      <c r="B53"/>
      <c r="C53" s="60">
        <f>Y50</f>
        <v>4</v>
      </c>
      <c r="D53" s="60" t="str">
        <f>M50</f>
        <v>OÖ</v>
      </c>
      <c r="E53" s="60">
        <f>N50</f>
        <v>20.79161725538988</v>
      </c>
      <c r="F53" s="39" t="s">
        <v>441</v>
      </c>
      <c r="G53" s="61">
        <f>C53</f>
        <v>4</v>
      </c>
      <c r="H53" s="61" t="str">
        <f>D53</f>
        <v>OÖ</v>
      </c>
      <c r="I53" s="17">
        <f>E53</f>
        <v>20.79161725538988</v>
      </c>
    </row>
    <row r="54" spans="1:25" x14ac:dyDescent="0.3">
      <c r="A54">
        <v>1</v>
      </c>
      <c r="B54" t="s">
        <v>42</v>
      </c>
      <c r="C54" s="16">
        <f>IF(A54&lt;$C$53,A54,A54+1)</f>
        <v>1</v>
      </c>
      <c r="D54" s="17" t="str">
        <f>INDEX($M$39:$N$47,C54,1)</f>
        <v>B</v>
      </c>
      <c r="E54" s="17">
        <f>INDEX($M$39:$N$47,C54,2)</f>
        <v>2.2803709247846964</v>
      </c>
      <c r="F54" s="62">
        <f>IF(E54="-",C54,E54-C54)</f>
        <v>1.2803709247846964</v>
      </c>
      <c r="G54">
        <v>1</v>
      </c>
      <c r="H54" s="61" t="str">
        <f>INDEX($D$54:$F$62,MATCH(LARGE($F$54:$F$62,G54),$F$54:$F$62,0),1)</f>
        <v>NÖ</v>
      </c>
      <c r="I54" s="61">
        <f t="shared" ref="I54:I61" si="12">INDEX($D$54:$F$62,MATCH(LARGE($F$54:$F$62,G54),$F$54:$F$62,0),2)</f>
        <v>15.961624448375746</v>
      </c>
    </row>
    <row r="55" spans="1:25" x14ac:dyDescent="0.3">
      <c r="A55">
        <v>2</v>
      </c>
      <c r="B55" t="s">
        <v>43</v>
      </c>
      <c r="C55" s="16">
        <f t="shared" ref="C55:C61" si="13">IF(A55&lt;$C$53,A55,A55+1)</f>
        <v>2</v>
      </c>
      <c r="D55" s="17" t="str">
        <f t="shared" ref="D55:D61" si="14">INDEX($M$39:$N$47,C55,1)</f>
        <v>K</v>
      </c>
      <c r="E55" s="17">
        <f t="shared" ref="E55:E61" si="15">INDEX($M$39:$N$47,C55,2)</f>
        <v>6.7759870915064448</v>
      </c>
      <c r="F55" s="62">
        <f t="shared" ref="F55:F61" si="16">IF(E55="-",C55,E55-C55)</f>
        <v>4.7759870915064448</v>
      </c>
      <c r="G55">
        <v>2</v>
      </c>
      <c r="H55" s="61" t="str">
        <f t="shared" ref="H55:H62" si="17">INDEX($D$54:$F$62,MATCH(LARGE($F$54:$F$62,G55),$F$54:$F$62,0),1)</f>
        <v>W</v>
      </c>
      <c r="I55" s="61">
        <f t="shared" si="12"/>
        <v>17.219424949940706</v>
      </c>
    </row>
    <row r="56" spans="1:25" x14ac:dyDescent="0.3">
      <c r="A56">
        <v>3</v>
      </c>
      <c r="B56" t="s">
        <v>44</v>
      </c>
      <c r="C56" s="16">
        <f t="shared" si="13"/>
        <v>3</v>
      </c>
      <c r="D56" s="17" t="str">
        <f t="shared" si="14"/>
        <v>NÖ</v>
      </c>
      <c r="E56" s="17">
        <f t="shared" si="15"/>
        <v>15.961624448375746</v>
      </c>
      <c r="F56" s="62">
        <f t="shared" si="16"/>
        <v>12.961624448375746</v>
      </c>
      <c r="G56">
        <v>3</v>
      </c>
      <c r="H56" s="61" t="str">
        <f t="shared" si="17"/>
        <v>ST</v>
      </c>
      <c r="I56" s="61">
        <f t="shared" si="12"/>
        <v>14.037986741577402</v>
      </c>
    </row>
    <row r="57" spans="1:25" x14ac:dyDescent="0.3">
      <c r="A57">
        <v>4</v>
      </c>
      <c r="B57" t="s">
        <v>45</v>
      </c>
      <c r="C57" s="16">
        <f t="shared" si="13"/>
        <v>5</v>
      </c>
      <c r="D57" s="17" t="str">
        <f t="shared" si="14"/>
        <v>S</v>
      </c>
      <c r="E57" s="17">
        <f t="shared" si="15"/>
        <v>7.3339295087385059</v>
      </c>
      <c r="F57" s="62">
        <f t="shared" si="16"/>
        <v>2.3339295087385059</v>
      </c>
      <c r="G57">
        <v>4</v>
      </c>
      <c r="H57" s="61" t="str">
        <f t="shared" si="17"/>
        <v>K</v>
      </c>
      <c r="I57" s="61">
        <f t="shared" si="12"/>
        <v>6.7759870915064448</v>
      </c>
    </row>
    <row r="58" spans="1:25" x14ac:dyDescent="0.3">
      <c r="A58">
        <v>5</v>
      </c>
      <c r="B58" t="s">
        <v>46</v>
      </c>
      <c r="C58" s="16">
        <f t="shared" si="13"/>
        <v>6</v>
      </c>
      <c r="D58" s="17" t="str">
        <f t="shared" si="14"/>
        <v>ST</v>
      </c>
      <c r="E58" s="17">
        <f t="shared" si="15"/>
        <v>14.037986741577402</v>
      </c>
      <c r="F58" s="62">
        <f t="shared" si="16"/>
        <v>8.0379867415774022</v>
      </c>
      <c r="G58">
        <v>5</v>
      </c>
      <c r="H58" s="61" t="str">
        <f t="shared" si="17"/>
        <v>T</v>
      </c>
      <c r="I58" s="61">
        <f t="shared" si="12"/>
        <v>9.4286436361515573</v>
      </c>
    </row>
    <row r="59" spans="1:25" x14ac:dyDescent="0.3">
      <c r="A59">
        <v>6</v>
      </c>
      <c r="B59" t="s">
        <v>47</v>
      </c>
      <c r="C59" s="16">
        <f t="shared" si="13"/>
        <v>7</v>
      </c>
      <c r="D59" s="17" t="str">
        <f t="shared" si="14"/>
        <v>T</v>
      </c>
      <c r="E59" s="17">
        <f t="shared" si="15"/>
        <v>9.4286436361515573</v>
      </c>
      <c r="F59" s="62">
        <f t="shared" si="16"/>
        <v>2.4286436361515573</v>
      </c>
      <c r="G59">
        <v>6</v>
      </c>
      <c r="H59" s="61" t="str">
        <f t="shared" si="17"/>
        <v>S</v>
      </c>
      <c r="I59" s="61">
        <f t="shared" si="12"/>
        <v>7.3339295087385059</v>
      </c>
    </row>
    <row r="60" spans="1:25" x14ac:dyDescent="0.3">
      <c r="A60">
        <v>7</v>
      </c>
      <c r="B60" t="s">
        <v>48</v>
      </c>
      <c r="C60" s="16">
        <f t="shared" si="13"/>
        <v>8</v>
      </c>
      <c r="D60" s="17" t="str">
        <f t="shared" si="14"/>
        <v>V</v>
      </c>
      <c r="E60" s="17">
        <f t="shared" si="15"/>
        <v>6.1704154435350613</v>
      </c>
      <c r="F60" s="62">
        <f t="shared" si="16"/>
        <v>-1.8295845564649387</v>
      </c>
      <c r="G60">
        <v>7</v>
      </c>
      <c r="H60" s="61" t="str">
        <f t="shared" si="17"/>
        <v>B</v>
      </c>
      <c r="I60" s="61">
        <f t="shared" si="12"/>
        <v>2.2803709247846964</v>
      </c>
    </row>
    <row r="61" spans="1:25" x14ac:dyDescent="0.3">
      <c r="A61">
        <v>8</v>
      </c>
      <c r="B61" t="s">
        <v>49</v>
      </c>
      <c r="C61" s="16">
        <f t="shared" si="13"/>
        <v>9</v>
      </c>
      <c r="D61" s="17" t="str">
        <f t="shared" si="14"/>
        <v>W</v>
      </c>
      <c r="E61" s="17">
        <f t="shared" si="15"/>
        <v>17.219424949940706</v>
      </c>
      <c r="F61" s="62">
        <f t="shared" si="16"/>
        <v>8.2194249499407057</v>
      </c>
      <c r="G61">
        <v>8</v>
      </c>
      <c r="H61" s="61" t="str">
        <f t="shared" si="17"/>
        <v>V</v>
      </c>
      <c r="I61" s="61">
        <f t="shared" si="12"/>
        <v>6.1704154435350613</v>
      </c>
    </row>
    <row r="62" spans="1:25" x14ac:dyDescent="0.3">
      <c r="A62">
        <v>9</v>
      </c>
      <c r="B62" t="s">
        <v>50</v>
      </c>
      <c r="C62"/>
      <c r="D62"/>
      <c r="E62"/>
      <c r="G62">
        <v>9</v>
      </c>
      <c r="H62" s="61" t="e">
        <f t="shared" si="17"/>
        <v>#NUM!</v>
      </c>
      <c r="I62" s="61" t="e">
        <f t="shared" ref="I62" si="18">INDEX($D$54:$E$62,MATCH(LARGE($E$54:$E$62,G62),$E$54:$E$62,0),2)</f>
        <v>#NUM!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K26"/>
  <sheetViews>
    <sheetView workbookViewId="0">
      <selection activeCell="C29" sqref="C29"/>
    </sheetView>
  </sheetViews>
  <sheetFormatPr baseColWidth="10" defaultRowHeight="12.75" x14ac:dyDescent="0.2"/>
  <cols>
    <col min="1" max="1" width="22.28515625" customWidth="1"/>
    <col min="2" max="2" width="9.5703125" customWidth="1"/>
    <col min="7" max="7" width="22.28515625" bestFit="1" customWidth="1"/>
  </cols>
  <sheetData>
    <row r="1" spans="1:11" x14ac:dyDescent="0.2">
      <c r="A1" s="69" t="s">
        <v>0</v>
      </c>
      <c r="B1" s="69"/>
    </row>
    <row r="2" spans="1:11" ht="16.5" x14ac:dyDescent="0.3">
      <c r="A2" s="38" t="s">
        <v>1</v>
      </c>
      <c r="B2" t="s">
        <v>2</v>
      </c>
      <c r="G2" t="s">
        <v>1</v>
      </c>
      <c r="H2" s="1"/>
      <c r="I2" s="1"/>
      <c r="J2" t="s">
        <v>2</v>
      </c>
      <c r="K2" s="1" t="s">
        <v>3</v>
      </c>
    </row>
    <row r="3" spans="1:11" ht="16.5" x14ac:dyDescent="0.3">
      <c r="A3" s="2" t="s">
        <v>4</v>
      </c>
      <c r="B3" s="3">
        <v>2025</v>
      </c>
      <c r="G3" s="4" t="s">
        <v>5</v>
      </c>
      <c r="H3" s="1">
        <v>1</v>
      </c>
      <c r="I3" t="s">
        <v>24</v>
      </c>
      <c r="J3" s="1">
        <v>5</v>
      </c>
      <c r="K3" s="1" t="str">
        <f>LOOKUP(J3,H3:I12)</f>
        <v>Oberösterreich</v>
      </c>
    </row>
    <row r="4" spans="1:11" ht="16.5" x14ac:dyDescent="0.3">
      <c r="A4" s="2" t="s">
        <v>6</v>
      </c>
      <c r="G4" s="4" t="s">
        <v>7</v>
      </c>
      <c r="H4" s="1">
        <v>2</v>
      </c>
      <c r="I4" t="str">
        <f t="shared" ref="I4:I12" si="0">G3</f>
        <v>Burgenland</v>
      </c>
      <c r="K4" s="1"/>
    </row>
    <row r="5" spans="1:11" ht="16.5" x14ac:dyDescent="0.3">
      <c r="A5" s="2" t="s">
        <v>8</v>
      </c>
      <c r="G5" s="4" t="s">
        <v>9</v>
      </c>
      <c r="H5" s="1">
        <v>3</v>
      </c>
      <c r="I5" t="str">
        <f t="shared" si="0"/>
        <v>Kärnten</v>
      </c>
      <c r="K5" s="1"/>
    </row>
    <row r="6" spans="1:11" ht="16.5" x14ac:dyDescent="0.3">
      <c r="A6" s="2" t="s">
        <v>10</v>
      </c>
      <c r="G6" s="4" t="s">
        <v>11</v>
      </c>
      <c r="H6" s="1">
        <v>4</v>
      </c>
      <c r="I6" t="str">
        <f t="shared" si="0"/>
        <v>Niederösterreich</v>
      </c>
      <c r="K6" s="1"/>
    </row>
    <row r="7" spans="1:11" ht="16.5" x14ac:dyDescent="0.3">
      <c r="A7" s="2" t="s">
        <v>12</v>
      </c>
      <c r="G7" s="4" t="s">
        <v>13</v>
      </c>
      <c r="H7" s="1">
        <v>5</v>
      </c>
      <c r="I7" t="str">
        <f t="shared" si="0"/>
        <v>Oberösterreich</v>
      </c>
      <c r="K7" s="1"/>
    </row>
    <row r="8" spans="1:11" ht="16.5" x14ac:dyDescent="0.3">
      <c r="A8" s="2" t="s">
        <v>14</v>
      </c>
      <c r="G8" s="4" t="s">
        <v>15</v>
      </c>
      <c r="H8" s="1">
        <v>6</v>
      </c>
      <c r="I8" t="str">
        <f t="shared" si="0"/>
        <v>Salzburg</v>
      </c>
      <c r="K8" s="1"/>
    </row>
    <row r="9" spans="1:11" ht="16.5" x14ac:dyDescent="0.3">
      <c r="A9" s="2" t="s">
        <v>16</v>
      </c>
      <c r="G9" s="4" t="s">
        <v>17</v>
      </c>
      <c r="H9" s="1">
        <v>7</v>
      </c>
      <c r="I9" t="str">
        <f t="shared" si="0"/>
        <v>Steiermark</v>
      </c>
      <c r="K9" s="1"/>
    </row>
    <row r="10" spans="1:11" ht="16.5" x14ac:dyDescent="0.3">
      <c r="A10" s="2" t="s">
        <v>18</v>
      </c>
      <c r="G10" s="4" t="s">
        <v>19</v>
      </c>
      <c r="H10" s="1">
        <v>8</v>
      </c>
      <c r="I10" t="str">
        <f t="shared" si="0"/>
        <v>Tirol</v>
      </c>
      <c r="K10" s="1"/>
    </row>
    <row r="11" spans="1:11" ht="16.5" x14ac:dyDescent="0.3">
      <c r="A11" s="2" t="s">
        <v>20</v>
      </c>
      <c r="G11" s="4" t="s">
        <v>21</v>
      </c>
      <c r="H11" s="1">
        <v>9</v>
      </c>
      <c r="I11" t="str">
        <f t="shared" si="0"/>
        <v>Vorarlberg</v>
      </c>
      <c r="K11" s="1"/>
    </row>
    <row r="12" spans="1:11" ht="16.5" x14ac:dyDescent="0.3">
      <c r="A12" s="2" t="s">
        <v>22</v>
      </c>
      <c r="G12" s="4" t="s">
        <v>23</v>
      </c>
      <c r="H12" s="1">
        <v>10</v>
      </c>
      <c r="I12" t="str">
        <f t="shared" si="0"/>
        <v>Wien</v>
      </c>
      <c r="K12" s="1"/>
    </row>
    <row r="13" spans="1:11" x14ac:dyDescent="0.2">
      <c r="A13" s="2" t="s">
        <v>25</v>
      </c>
    </row>
    <row r="14" spans="1:11" x14ac:dyDescent="0.2">
      <c r="A14" s="2" t="s">
        <v>26</v>
      </c>
    </row>
    <row r="15" spans="1:11" x14ac:dyDescent="0.2">
      <c r="A15" s="2" t="s">
        <v>81</v>
      </c>
    </row>
    <row r="16" spans="1:11" x14ac:dyDescent="0.2">
      <c r="A16" s="2" t="s">
        <v>89</v>
      </c>
      <c r="G16" s="2" t="s">
        <v>27</v>
      </c>
      <c r="H16" t="str">
        <f>"Lehrlinge "&amp;Kartentitel_Geschlecht&amp;" "&amp;Kartentitel_Lehrjahr&amp;" in Österreich "&amp;Auswahl_Jahr</f>
        <v>Lehrlinge  insgesamt in Österreich 2025</v>
      </c>
    </row>
    <row r="17" spans="1:10" x14ac:dyDescent="0.2">
      <c r="A17" s="2" t="s">
        <v>91</v>
      </c>
      <c r="G17" s="2" t="s">
        <v>28</v>
      </c>
      <c r="H17" t="str">
        <f>"Anteil in Prozent"</f>
        <v>Anteil in Prozent</v>
      </c>
    </row>
    <row r="18" spans="1:10" x14ac:dyDescent="0.2">
      <c r="A18" s="2" t="s">
        <v>108</v>
      </c>
      <c r="G18" s="2" t="s">
        <v>29</v>
      </c>
      <c r="H18" t="str">
        <f>IF(Auswahl_Jahr&lt;2003,"","Absolute und prozentuelle Veränderung")</f>
        <v>Absolute und prozentuelle Veränderung</v>
      </c>
    </row>
    <row r="19" spans="1:10" x14ac:dyDescent="0.2">
      <c r="A19" s="2" t="s">
        <v>335</v>
      </c>
      <c r="G19" s="2" t="s">
        <v>80</v>
      </c>
      <c r="H19" t="str">
        <f>"Lehrlinge "&amp;Kartentitel_Geschlecht&amp;" "&amp;Kartentitel_Lehrjahr&amp;" nach Bundesländern "&amp;Auswahl_Jahr</f>
        <v>Lehrlinge  insgesamt nach Bundesländern 2025</v>
      </c>
    </row>
    <row r="20" spans="1:10" x14ac:dyDescent="0.2">
      <c r="A20" s="2" t="s">
        <v>352</v>
      </c>
      <c r="G20" s="2" t="s">
        <v>87</v>
      </c>
      <c r="H20" t="str">
        <f>IF(Auswahl_Jahr&gt;=2003,"","Für den Stichtag 31.12.2002 kann keine Veränderung berechnet werden, da uns Zahlen aus früheren Jahren elektronisch nicht zur Verfügung stehen.")</f>
        <v/>
      </c>
    </row>
    <row r="21" spans="1:10" ht="16.5" x14ac:dyDescent="0.3">
      <c r="A21" s="2" t="s">
        <v>354</v>
      </c>
      <c r="G21" s="5" t="s">
        <v>30</v>
      </c>
      <c r="H21" s="4">
        <v>3</v>
      </c>
      <c r="I21" t="str">
        <f>IF(H21=1,"männlich",IF(H21=2,"weiblich",IF(H21=4,"divers","insgesamt")))</f>
        <v>insgesamt</v>
      </c>
      <c r="J21" s="5" t="str">
        <f>IF(H21=1,"(männlich)",IF(H21=2,"(weiblich)",IF(H21=4,"(divers/inter/offen/k. A.) ","")))</f>
        <v/>
      </c>
    </row>
    <row r="22" spans="1:10" ht="16.5" x14ac:dyDescent="0.3">
      <c r="A22" s="2" t="s">
        <v>386</v>
      </c>
      <c r="G22" t="s">
        <v>58</v>
      </c>
      <c r="H22">
        <v>5</v>
      </c>
      <c r="I22" t="str">
        <f>IF(H22=1,"1.LJ",IF(H22=2,"2.LJ",IF(H22=3,"3.LJ",IF(H22=4,"4.LJ","insgesamt"))))</f>
        <v>insgesamt</v>
      </c>
      <c r="J22" s="5" t="str">
        <f>IF(H22=1,"im 1. Lehrjahr",IF(H22=2,"im 2. Lehrjahr",IF(H22=3,"im 3. Lehrjahr",IF(H22=4,"im 4. Lehrjahr","insgesamt"))))</f>
        <v>insgesamt</v>
      </c>
    </row>
    <row r="23" spans="1:10" x14ac:dyDescent="0.2">
      <c r="A23" s="2" t="s">
        <v>403</v>
      </c>
    </row>
    <row r="24" spans="1:10" x14ac:dyDescent="0.2">
      <c r="A24" s="2" t="s">
        <v>434</v>
      </c>
    </row>
    <row r="25" spans="1:10" x14ac:dyDescent="0.2">
      <c r="A25" s="2" t="s">
        <v>443</v>
      </c>
    </row>
    <row r="26" spans="1:10" x14ac:dyDescent="0.2">
      <c r="A26" s="2" t="s">
        <v>479</v>
      </c>
    </row>
  </sheetData>
  <sheetProtection selectLockedCells="1" selectUnlockedCells="1"/>
  <mergeCells count="1">
    <mergeCell ref="A1:B1"/>
  </mergeCells>
  <phoneticPr fontId="27" type="noConversion"/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27</vt:i4>
      </vt:variant>
    </vt:vector>
  </HeadingPairs>
  <TitlesOfParts>
    <vt:vector size="28" baseType="lpstr">
      <vt:lpstr>Dashboard</vt:lpstr>
      <vt:lpstr>Dashboard!Auswahl_Bundesland</vt:lpstr>
      <vt:lpstr>Auswahl_Bundesland</vt:lpstr>
      <vt:lpstr>Dashboard!Auswahl_Jahr</vt:lpstr>
      <vt:lpstr>Auswahl_Jahr</vt:lpstr>
      <vt:lpstr>Dashboard!Druckbereich</vt:lpstr>
      <vt:lpstr>Geschlecht</vt:lpstr>
      <vt:lpstr>Kartentitel</vt:lpstr>
      <vt:lpstr>Kartentitel_Geschlecht</vt:lpstr>
      <vt:lpstr>Dashboard!Kartentitel_Kreis</vt:lpstr>
      <vt:lpstr>Kartentitel_Kreis</vt:lpstr>
      <vt:lpstr>Dashboard!Kartentitel_Landkarte</vt:lpstr>
      <vt:lpstr>Kartentitel_Landkarte</vt:lpstr>
      <vt:lpstr>Kartentitel_Lehrjahr</vt:lpstr>
      <vt:lpstr>Dashboard!Kartentitel_Veränderung</vt:lpstr>
      <vt:lpstr>Kartentitel_Veränderung</vt:lpstr>
      <vt:lpstr>Keine_Veränderung</vt:lpstr>
      <vt:lpstr>Lehrjahr</vt:lpstr>
      <vt:lpstr>Lehrlinge_Bundesland</vt:lpstr>
      <vt:lpstr>Lehrlinge_gesamt</vt:lpstr>
      <vt:lpstr>Dashboard!Verae_absolut_bld</vt:lpstr>
      <vt:lpstr>Verae_absolut_bld</vt:lpstr>
      <vt:lpstr>Dashboard!Verae_absolut_gesamt</vt:lpstr>
      <vt:lpstr>Verae_absolut_gesamt</vt:lpstr>
      <vt:lpstr>Dashboard!Verae_Proz_bld</vt:lpstr>
      <vt:lpstr>Verae_Proz_bld</vt:lpstr>
      <vt:lpstr>Dashboard!Verae_Proz_gesamt</vt:lpstr>
      <vt:lpstr>Verae_Proz_gesamt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kollerc</dc:creator>
  <cp:lastModifiedBy>Scharmer Ronald | WKOE</cp:lastModifiedBy>
  <cp:lastPrinted>2024-01-05T08:40:47Z</cp:lastPrinted>
  <dcterms:created xsi:type="dcterms:W3CDTF">2014-12-04T09:27:05Z</dcterms:created>
  <dcterms:modified xsi:type="dcterms:W3CDTF">2026-01-12T08:56:18Z</dcterms:modified>
</cp:coreProperties>
</file>