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wkonline.sharepoint.com/sites/wkoe-dms-oe-14151/ASTRA/Daten/Dashboards/xlsx/Regionaler Arbeitsmarkt/"/>
    </mc:Choice>
  </mc:AlternateContent>
  <xr:revisionPtr revIDLastSave="18" documentId="13_ncr:1_{6CA43B93-0FC7-458E-8A7D-1CA9D04D8393}" xr6:coauthVersionLast="47" xr6:coauthVersionMax="47" xr10:uidLastSave="{FC7BB7B8-35F6-492E-899B-26282B5F9ECE}"/>
  <bookViews>
    <workbookView xWindow="-110" yWindow="-110" windowWidth="19420" windowHeight="11500" tabRatio="874" xr2:uid="{00000000-000D-0000-FFFF-FFFF00000000}"/>
  </bookViews>
  <sheets>
    <sheet name="Dashboard" sheetId="19" r:id="rId1"/>
    <sheet name="Dropdown_Geschlecht" sheetId="36" state="veryHidden" r:id="rId2"/>
    <sheet name="Dropdown_Zeitraum" sheetId="34" state="veryHidden" r:id="rId3"/>
    <sheet name="Dropdown_Bundesland" sheetId="29" state="veryHidden" r:id="rId4"/>
    <sheet name="Arbeitsmarktdaten_Monat" sheetId="44" state="veryHidden" r:id="rId5"/>
    <sheet name="Indikator" sheetId="40" state="veryHidden" r:id="rId6"/>
  </sheets>
  <definedNames>
    <definedName name="Arbeitsmarktdaten_Monat">Arbeitsmarktdaten_Monat!$1:$1048576</definedName>
    <definedName name="Arbeitsmarktdaten_Monat_MINERVA" localSheetId="4">Arbeitsmarktdaten_Monat!$1:$1048576</definedName>
    <definedName name="Auswahl_Bundesland">Dropdown_Bundesland!$D$2</definedName>
    <definedName name="Auswahl_Zeitraum">Dropdown_Zeitraum!$C$2</definedName>
    <definedName name="_xlnm.Print_Area" localSheetId="0">Dashboard!$A$1:$K$35</definedName>
    <definedName name="Geschlecht">Dropdown_Geschlecht!$C$1</definedName>
    <definedName name="Jahresdurchschnitt">Dropdown_Zeitraum!$F$2</definedName>
    <definedName name="Kartentitel_Kreis">Indikator!$B$18</definedName>
    <definedName name="Kartentitel_Landkarte">Indikator!$B$15</definedName>
    <definedName name="Kartentitel_Veränderung">Indikator!$B$17</definedName>
    <definedName name="Spaltenindex">Arbeitsmarktdaten_Monat!$B$2</definedName>
    <definedName name="Verae_absolut_bld">Indikator!$G$13</definedName>
    <definedName name="Verae_absolut_gesamt">Indikator!$G$11</definedName>
    <definedName name="Verae_proz_bld">Indikator!$H$13</definedName>
    <definedName name="Verae_proz_gesamt">Indikator!$H$11</definedName>
    <definedName name="Zeitraum">Dropdown_Zeitraum!$D$2</definedName>
    <definedName name="Zeitraum_Beschriftung">Dropdown_Zeitraum!$G$2</definedName>
  </definedNames>
  <calcPr calcId="191029"/>
  <pivotCaches>
    <pivotCache cacheId="4" r:id="rId7"/>
    <pivotCache cacheId="7" r:id="rId8"/>
  </pivotCaches>
  <extLst>
    <ext xmlns:x15="http://schemas.microsoft.com/office/spreadsheetml/2010/11/main" uri="{FCE2AD5D-F65C-4FA6-A056-5C36A1767C68}">
      <x15:dataModel>
        <x15:modelTables>
          <x15:modelTable id="FactAMS_37996e55-0bf4-448d-ac67-2d4e9e12cae4" name="FactAMS" connection="Abfrage - FactAMS"/>
          <x15:modelTable id="DimGEO_dc30ebc1-dc70-488e-a62d-6a6d1c83f24d" name="DimGEO" connection="Abfrage - DimGEO"/>
          <x15:modelTable id="FactAMS_Jahresdurchschnitt_cab49f21-0c2d-4017-8e25-0f8aed6d2dbc" name="FactAMS_Jahresdurchschnitt" connection="Abfrage - FactAMS_Jahresdurchschnitt"/>
          <x15:modelTable id="DimGEO_JD_e3165f28-70f1-4784-9a18-547a574bd44a" name="DimGEO_JD" connection="Abfrage - DimGEO_JD"/>
          <x15:modelTable id="DimGeschlecht_JD_3f3180a5-9a8f-4bc0-ab01-4177754719f9" name="DimGeschlecht_JD" connection="Abfrage - DimGeschlecht_JD"/>
          <x15:modelTable id="DimVariable_JD_30196aa5-f0e5-49df-a25b-58f87a6d5542" name="DimVariable_JD" connection="Abfrage - DimVariable_JD"/>
          <x15:modelTable id="Combine_Monat_Jahresdurchschnitt 1_09fa1904-5a38-409f-9443-1ead7ce2e0f0" name="Combine_Monat_Jahresdurchschnitt 1" connection="Abfrage - Combine_Monat_Jahresdurchschnitt"/>
        </x15:modelTables>
        <x15:modelRelationships>
          <x15:modelRelationship fromTable="FactAMS" fromColumn="GEO_Code" toTable="DimGEO" toColumn="GEO_Code"/>
          <x15:modelRelationship fromTable="FactAMS_Jahresdurchschnitt" fromColumn="GEO_Code" toTable="DimGEO_JD" toColumn="GEO_Code"/>
          <x15:modelRelationship fromTable="FactAMS_Jahresdurchschnitt" fromColumn="Variable" toTable="DimVariable_JD" toColumn="VariableCode"/>
          <x15:modelRelationship fromTable="FactAMS_Jahresdurchschnitt" fromColumn="SEX_Code" toTable="DimGeschlecht_JD" toColumn="SEX_Code"/>
          <x15:modelRelationship fromTable="Combine_Monat_Jahresdurchschnitt 1" fromColumn="GEO_Code" toTable="DimGEO_JD" toColumn="GEO_Code"/>
          <x15:modelRelationship fromTable="Combine_Monat_Jahresdurchschnitt 1" fromColumn="SEX_Code" toTable="DimGeschlecht_JD" toColumn="SEX_Code"/>
          <x15:modelRelationship fromTable="Combine_Monat_Jahresdurchschnitt 1" fromColumn="Variable" toTable="DimVariable_JD" toColumn="VariableCode"/>
          <x15:modelRelationship fromTable="Combine_Monat_Jahresdurchschnitt 1" fromColumn="GEO_Code" toTable="DimGEO" toColumn="GEO_Code"/>
        </x15:modelRelationships>
        <x15:extLst>
          <ext xmlns:x16="http://schemas.microsoft.com/office/spreadsheetml/2014/11/main" uri="{9835A34E-60A6-4A7C-AAB8-D5F71C897F49}">
            <x16:modelTimeGroupings>
              <x16:modelTimeGrouping tableName="FactAMS" columnName="TTMMJJJJ" columnId="TTMMJJJJ">
                <x16:calculatedTimeColumn columnName="TTMMJJJJ (Jahr)" columnId="TTMMJJJJ (Jahr)" contentType="years" isSelected="1"/>
                <x16:calculatedTimeColumn columnName="TTMMJJJJ (Quartal)" columnId="TTMMJJJJ (Quartal)" contentType="quarters" isSelected="1"/>
                <x16:calculatedTimeColumn columnName="TTMMJJJJ (Monatsindex)" columnId="TTMMJJJJ (Monatsindex)" contentType="monthsindex" isSelected="1"/>
                <x16:calculatedTimeColumn columnName="TTMMJJJJ (Monat)" columnId="TTMMJJJJ (Monat)" contentType="months" isSelected="1"/>
              </x16:modelTimeGrouping>
              <x16:modelTimeGrouping tableName="FactAMS_Jahresdurchschnitt" columnName="TTMMJJJJ" columnId="TTMMJJJJ">
                <x16:calculatedTimeColumn columnName="TTMMJJJJ (Jahr)" columnId="TTMMJJJJ (Jahr)" contentType="years" isSelected="1"/>
                <x16:calculatedTimeColumn columnName="TTMMJJJJ (Quartal)" columnId="TTMMJJJJ (Quartal)" contentType="quarters" isSelected="1"/>
                <x16:calculatedTimeColumn columnName="TTMMJJJJ (Monatsindex)" columnId="TTMMJJJJ (Monatsindex)" contentType="monthsindex" isSelected="1"/>
                <x16:calculatedTimeColumn columnName="TTMMJJJJ (Monat)" columnId="TTMMJJJJ (Monat)" contentType="months" isSelected="1"/>
              </x16:modelTimeGrouping>
              <x16:modelTimeGrouping tableName="Combine_Monat_Jahresdurchschnitt 1" columnName="TTMMJJJJ" columnId="TTMMJJJJ">
                <x16:calculatedTimeColumn columnName="TTMMJJJJ (Jahr)" columnId="TTMMJJJJ (Jahr)" contentType="years" isSelected="1"/>
                <x16:calculatedTimeColumn columnName="TTMMJJJJ (Quartal)" columnId="TTMMJJJJ (Quartal)" contentType="quarters" isSelected="1"/>
                <x16:calculatedTimeColumn columnName="TTMMJJJJ (Monatsindex)" columnId="TTMMJJJJ (Monatsindex)" contentType="monthsindex" isSelected="1"/>
                <x16:calculatedTimeColumn columnName="TTMMJJJJ (Monat)" columnId="TTMMJJJJ (Monat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34" l="1"/>
  <c r="C1" i="36" l="1"/>
  <c r="HX2" i="44"/>
  <c r="HY2" i="44"/>
  <c r="HZ2" i="44"/>
  <c r="IA2" i="44"/>
  <c r="IB2" i="44"/>
  <c r="IC2" i="44"/>
  <c r="ID2" i="44"/>
  <c r="IE2" i="44"/>
  <c r="IF2" i="44"/>
  <c r="IG2" i="44"/>
  <c r="IH2" i="44"/>
  <c r="II2" i="44"/>
  <c r="IJ2" i="44"/>
  <c r="IK2" i="44"/>
  <c r="IL2" i="44"/>
  <c r="IM2" i="44"/>
  <c r="IN2" i="44"/>
  <c r="IO2" i="44"/>
  <c r="IP2" i="44"/>
  <c r="IQ2" i="44"/>
  <c r="IR2" i="44"/>
  <c r="IS2" i="44"/>
  <c r="IT2" i="44"/>
  <c r="IU2" i="44"/>
  <c r="IV2" i="44"/>
  <c r="IW2" i="44"/>
  <c r="IX2" i="44"/>
  <c r="IY2" i="44"/>
  <c r="IZ2" i="44"/>
  <c r="JA2" i="44"/>
  <c r="JB2" i="44"/>
  <c r="JC2" i="44"/>
  <c r="JD2" i="44"/>
  <c r="JE2" i="44"/>
  <c r="JF2" i="44"/>
  <c r="JG2" i="44"/>
  <c r="JH2" i="44"/>
  <c r="JI2" i="44"/>
  <c r="JJ2" i="44"/>
  <c r="JK2" i="44"/>
  <c r="JL2" i="44"/>
  <c r="JM2" i="44"/>
  <c r="JN2" i="44"/>
  <c r="JO2" i="44"/>
  <c r="JP2" i="44"/>
  <c r="JQ2" i="44"/>
  <c r="JR2" i="44"/>
  <c r="JS2" i="44"/>
  <c r="JT2" i="44"/>
  <c r="JU2" i="44"/>
  <c r="JV2" i="44"/>
  <c r="JW2" i="44"/>
  <c r="JX2" i="44"/>
  <c r="JY2" i="44"/>
  <c r="JZ2" i="44"/>
  <c r="KA2" i="44"/>
  <c r="KB2" i="44"/>
  <c r="KC2" i="44"/>
  <c r="KD2" i="44"/>
  <c r="KE2" i="44"/>
  <c r="KF2" i="44"/>
  <c r="KG2" i="44"/>
  <c r="KH2" i="44"/>
  <c r="KI2" i="44"/>
  <c r="KJ2" i="44"/>
  <c r="KK2" i="44"/>
  <c r="KL2" i="44"/>
  <c r="KM2" i="44"/>
  <c r="KN2" i="44"/>
  <c r="KO2" i="44"/>
  <c r="KP2" i="44"/>
  <c r="KQ2" i="44"/>
  <c r="KR2" i="44"/>
  <c r="KS2" i="44"/>
  <c r="KT2" i="44"/>
  <c r="KU2" i="44"/>
  <c r="KV2" i="44"/>
  <c r="KW2" i="44"/>
  <c r="KX2" i="44"/>
  <c r="KY2" i="44"/>
  <c r="KZ2" i="44"/>
  <c r="LA2" i="44"/>
  <c r="LB2" i="44"/>
  <c r="LC2" i="44"/>
  <c r="LD2" i="44"/>
  <c r="LE2" i="44"/>
  <c r="LF2" i="44"/>
  <c r="LG2" i="44"/>
  <c r="LH2" i="44"/>
  <c r="LI2" i="44"/>
  <c r="LJ2" i="44"/>
  <c r="LK2" i="44"/>
  <c r="LL2" i="44"/>
  <c r="LM2" i="44"/>
  <c r="LN2" i="44"/>
  <c r="LO2" i="44"/>
  <c r="LP2" i="44"/>
  <c r="LQ2" i="44"/>
  <c r="LR2" i="44"/>
  <c r="LS2" i="44"/>
  <c r="LT2" i="44"/>
  <c r="LU2" i="44"/>
  <c r="LV2" i="44"/>
  <c r="LW2" i="44"/>
  <c r="LX2" i="44"/>
  <c r="LY2" i="44"/>
  <c r="LZ2" i="44"/>
  <c r="MA2" i="44"/>
  <c r="MB2" i="44"/>
  <c r="MC2" i="44"/>
  <c r="MD2" i="44"/>
  <c r="ME2" i="44"/>
  <c r="MF2" i="44"/>
  <c r="MG2" i="44"/>
  <c r="MH2" i="44"/>
  <c r="MI2" i="44"/>
  <c r="MJ2" i="44"/>
  <c r="MK2" i="44"/>
  <c r="ML2" i="44"/>
  <c r="MM2" i="44"/>
  <c r="MN2" i="44"/>
  <c r="MO2" i="44"/>
  <c r="MP2" i="44"/>
  <c r="MQ2" i="44"/>
  <c r="MR2" i="44"/>
  <c r="MS2" i="44"/>
  <c r="MT2" i="44"/>
  <c r="MU2" i="44"/>
  <c r="MV2" i="44"/>
  <c r="MW2" i="44"/>
  <c r="MX2" i="44"/>
  <c r="MY2" i="44"/>
  <c r="MZ2" i="44"/>
  <c r="NA2" i="44"/>
  <c r="NB2" i="44"/>
  <c r="NC2" i="44"/>
  <c r="ND2" i="44"/>
  <c r="NE2" i="44"/>
  <c r="NF2" i="44"/>
  <c r="NG2" i="44"/>
  <c r="NH2" i="44"/>
  <c r="NI2" i="44"/>
  <c r="NJ2" i="44"/>
  <c r="NK2" i="44"/>
  <c r="NL2" i="44"/>
  <c r="NM2" i="44"/>
  <c r="NN2" i="44"/>
  <c r="NO2" i="44"/>
  <c r="NP2" i="44"/>
  <c r="NQ2" i="44"/>
  <c r="NR2" i="44"/>
  <c r="NS2" i="44"/>
  <c r="NT2" i="44"/>
  <c r="NU2" i="44"/>
  <c r="NV2" i="44"/>
  <c r="NW2" i="44"/>
  <c r="NX2" i="44"/>
  <c r="NY2" i="44"/>
  <c r="NZ2" i="44"/>
  <c r="OA2" i="44"/>
  <c r="OB2" i="44"/>
  <c r="OC2" i="44"/>
  <c r="OD2" i="44"/>
  <c r="OE2" i="44"/>
  <c r="OF2" i="44"/>
  <c r="OG2" i="44"/>
  <c r="OH2" i="44"/>
  <c r="OI2" i="44"/>
  <c r="OJ2" i="44"/>
  <c r="OK2" i="44"/>
  <c r="OL2" i="44"/>
  <c r="OM2" i="44"/>
  <c r="ON2" i="44"/>
  <c r="OO2" i="44"/>
  <c r="OP2" i="44"/>
  <c r="OQ2" i="44"/>
  <c r="OR2" i="44"/>
  <c r="OS2" i="44"/>
  <c r="OT2" i="44"/>
  <c r="OU2" i="44"/>
  <c r="OV2" i="44"/>
  <c r="OW2" i="44"/>
  <c r="OX2" i="44"/>
  <c r="OY2" i="44"/>
  <c r="OZ2" i="44"/>
  <c r="PA2" i="44"/>
  <c r="PB2" i="44"/>
  <c r="PC2" i="44"/>
  <c r="PD2" i="44"/>
  <c r="PE2" i="44"/>
  <c r="PF2" i="44"/>
  <c r="PG2" i="44"/>
  <c r="PH2" i="44"/>
  <c r="PI2" i="44"/>
  <c r="PJ2" i="44"/>
  <c r="PK2" i="44"/>
  <c r="PL2" i="44"/>
  <c r="PM2" i="44"/>
  <c r="PN2" i="44"/>
  <c r="PO2" i="44"/>
  <c r="PP2" i="44"/>
  <c r="PQ2" i="44"/>
  <c r="PR2" i="44"/>
  <c r="PS2" i="44"/>
  <c r="PT2" i="44"/>
  <c r="PU2" i="44"/>
  <c r="PV2" i="44"/>
  <c r="PW2" i="44"/>
  <c r="PX2" i="44"/>
  <c r="PY2" i="44"/>
  <c r="PZ2" i="44"/>
  <c r="QA2" i="44"/>
  <c r="QB2" i="44"/>
  <c r="QC2" i="44"/>
  <c r="QD2" i="44"/>
  <c r="QE2" i="44"/>
  <c r="QF2" i="44"/>
  <c r="QG2" i="44"/>
  <c r="QH2" i="44"/>
  <c r="QI2" i="44"/>
  <c r="QJ2" i="44"/>
  <c r="QK2" i="44"/>
  <c r="QL2" i="44"/>
  <c r="QM2" i="44"/>
  <c r="QN2" i="44"/>
  <c r="QO2" i="44"/>
  <c r="QP2" i="44"/>
  <c r="QQ2" i="44"/>
  <c r="QR2" i="44"/>
  <c r="QS2" i="44"/>
  <c r="QT2" i="44"/>
  <c r="QU2" i="44"/>
  <c r="QV2" i="44"/>
  <c r="QW2" i="44"/>
  <c r="QX2" i="44"/>
  <c r="QY2" i="44"/>
  <c r="QZ2" i="44"/>
  <c r="RA2" i="44"/>
  <c r="RB2" i="44"/>
  <c r="RC2" i="44"/>
  <c r="RD2" i="44"/>
  <c r="RE2" i="44"/>
  <c r="RF2" i="44"/>
  <c r="RG2" i="44"/>
  <c r="RH2" i="44"/>
  <c r="RI2" i="44"/>
  <c r="RJ2" i="44"/>
  <c r="RK2" i="44"/>
  <c r="RL2" i="44"/>
  <c r="RM2" i="44"/>
  <c r="RN2" i="44"/>
  <c r="RO2" i="44"/>
  <c r="RP2" i="44"/>
  <c r="RQ2" i="44"/>
  <c r="RR2" i="44"/>
  <c r="RS2" i="44"/>
  <c r="RT2" i="44"/>
  <c r="RU2" i="44"/>
  <c r="RV2" i="44"/>
  <c r="RW2" i="44"/>
  <c r="RX2" i="44"/>
  <c r="RY2" i="44"/>
  <c r="RZ2" i="44"/>
  <c r="SA2" i="44"/>
  <c r="SB2" i="44"/>
  <c r="SC2" i="44"/>
  <c r="SD2" i="44"/>
  <c r="SE2" i="44"/>
  <c r="SF2" i="44"/>
  <c r="SG2" i="44"/>
  <c r="SH2" i="44"/>
  <c r="SI2" i="44"/>
  <c r="SJ2" i="44"/>
  <c r="SK2" i="44"/>
  <c r="SL2" i="44"/>
  <c r="SM2" i="44"/>
  <c r="SN2" i="44"/>
  <c r="SO2" i="44"/>
  <c r="SP2" i="44"/>
  <c r="SQ2" i="44"/>
  <c r="SR2" i="44"/>
  <c r="SS2" i="44"/>
  <c r="ST2" i="44"/>
  <c r="SU2" i="44"/>
  <c r="SV2" i="44"/>
  <c r="SW2" i="44"/>
  <c r="SX2" i="44"/>
  <c r="SY2" i="44"/>
  <c r="SZ2" i="44"/>
  <c r="TA2" i="44"/>
  <c r="TB2" i="44"/>
  <c r="TC2" i="44"/>
  <c r="TD2" i="44"/>
  <c r="TE2" i="44"/>
  <c r="TF2" i="44"/>
  <c r="TG2" i="44"/>
  <c r="TH2" i="44"/>
  <c r="TI2" i="44"/>
  <c r="TJ2" i="44"/>
  <c r="TK2" i="44"/>
  <c r="TL2" i="44"/>
  <c r="TM2" i="44"/>
  <c r="TN2" i="44"/>
  <c r="TO2" i="44"/>
  <c r="TP2" i="44"/>
  <c r="TQ2" i="44"/>
  <c r="TR2" i="44"/>
  <c r="TS2" i="44"/>
  <c r="TT2" i="44"/>
  <c r="TU2" i="44"/>
  <c r="TV2" i="44"/>
  <c r="TW2" i="44"/>
  <c r="TX2" i="44"/>
  <c r="TY2" i="44"/>
  <c r="TZ2" i="44"/>
  <c r="UA2" i="44"/>
  <c r="UB2" i="44"/>
  <c r="UC2" i="44"/>
  <c r="UD2" i="44"/>
  <c r="UE2" i="44"/>
  <c r="UF2" i="44"/>
  <c r="UG2" i="44"/>
  <c r="UH2" i="44"/>
  <c r="UI2" i="44"/>
  <c r="UJ2" i="44"/>
  <c r="UK2" i="44"/>
  <c r="UL2" i="44"/>
  <c r="UM2" i="44"/>
  <c r="UN2" i="44"/>
  <c r="UO2" i="44"/>
  <c r="UP2" i="44"/>
  <c r="UQ2" i="44"/>
  <c r="UR2" i="44"/>
  <c r="US2" i="44"/>
  <c r="UT2" i="44"/>
  <c r="UU2" i="44"/>
  <c r="UV2" i="44"/>
  <c r="UW2" i="44"/>
  <c r="UX2" i="44"/>
  <c r="UY2" i="44"/>
  <c r="UZ2" i="44"/>
  <c r="VA2" i="44"/>
  <c r="VB2" i="44"/>
  <c r="VC2" i="44"/>
  <c r="VD2" i="44"/>
  <c r="VE2" i="44"/>
  <c r="VF2" i="44"/>
  <c r="VG2" i="44"/>
  <c r="VH2" i="44"/>
  <c r="VI2" i="44"/>
  <c r="VJ2" i="44"/>
  <c r="VK2" i="44"/>
  <c r="VL2" i="44"/>
  <c r="VM2" i="44"/>
  <c r="VN2" i="44"/>
  <c r="VO2" i="44"/>
  <c r="VP2" i="44"/>
  <c r="VQ2" i="44"/>
  <c r="VR2" i="44"/>
  <c r="VS2" i="44"/>
  <c r="VT2" i="44"/>
  <c r="VU2" i="44"/>
  <c r="VV2" i="44"/>
  <c r="VW2" i="44"/>
  <c r="VX2" i="44"/>
  <c r="VY2" i="44"/>
  <c r="VZ2" i="44"/>
  <c r="WA2" i="44"/>
  <c r="WB2" i="44"/>
  <c r="WC2" i="44"/>
  <c r="WD2" i="44"/>
  <c r="WE2" i="44"/>
  <c r="WF2" i="44"/>
  <c r="WG2" i="44"/>
  <c r="WH2" i="44"/>
  <c r="WI2" i="44"/>
  <c r="WJ2" i="44"/>
  <c r="WK2" i="44"/>
  <c r="WL2" i="44"/>
  <c r="WM2" i="44"/>
  <c r="WN2" i="44"/>
  <c r="WO2" i="44"/>
  <c r="WP2" i="44"/>
  <c r="WQ2" i="44"/>
  <c r="WR2" i="44"/>
  <c r="WS2" i="44"/>
  <c r="WT2" i="44"/>
  <c r="WU2" i="44"/>
  <c r="WV2" i="44"/>
  <c r="WW2" i="44"/>
  <c r="WX2" i="44"/>
  <c r="WY2" i="44"/>
  <c r="WZ2" i="44"/>
  <c r="XA2" i="44"/>
  <c r="XB2" i="44"/>
  <c r="XC2" i="44"/>
  <c r="XD2" i="44"/>
  <c r="XE2" i="44"/>
  <c r="XF2" i="44"/>
  <c r="XG2" i="44"/>
  <c r="XH2" i="44"/>
  <c r="XI2" i="44"/>
  <c r="XJ2" i="44"/>
  <c r="XK2" i="44"/>
  <c r="XL2" i="44"/>
  <c r="XM2" i="44"/>
  <c r="XN2" i="44"/>
  <c r="XO2" i="44"/>
  <c r="XP2" i="44"/>
  <c r="XQ2" i="44"/>
  <c r="XR2" i="44"/>
  <c r="XS2" i="44"/>
  <c r="XT2" i="44"/>
  <c r="XU2" i="44"/>
  <c r="XV2" i="44"/>
  <c r="XW2" i="44"/>
  <c r="XX2" i="44"/>
  <c r="XY2" i="44"/>
  <c r="XZ2" i="44"/>
  <c r="YA2" i="44"/>
  <c r="YB2" i="44"/>
  <c r="YC2" i="44"/>
  <c r="YD2" i="44"/>
  <c r="YE2" i="44"/>
  <c r="YF2" i="44"/>
  <c r="YG2" i="44"/>
  <c r="YH2" i="44"/>
  <c r="YI2" i="44"/>
  <c r="YJ2" i="44"/>
  <c r="YK2" i="44"/>
  <c r="YL2" i="44"/>
  <c r="YM2" i="44"/>
  <c r="YN2" i="44"/>
  <c r="YO2" i="44"/>
  <c r="YP2" i="44"/>
  <c r="YQ2" i="44"/>
  <c r="YR2" i="44"/>
  <c r="YS2" i="44"/>
  <c r="YT2" i="44"/>
  <c r="YU2" i="44"/>
  <c r="YV2" i="44"/>
  <c r="YW2" i="44"/>
  <c r="YX2" i="44"/>
  <c r="YY2" i="44"/>
  <c r="YZ2" i="44"/>
  <c r="ZA2" i="44"/>
  <c r="ZB2" i="44"/>
  <c r="ZC2" i="44"/>
  <c r="ZD2" i="44"/>
  <c r="ZE2" i="44"/>
  <c r="ZF2" i="44"/>
  <c r="ZG2" i="44"/>
  <c r="ZH2" i="44"/>
  <c r="ZI2" i="44"/>
  <c r="ZJ2" i="44"/>
  <c r="ZK2" i="44"/>
  <c r="ZL2" i="44"/>
  <c r="ZM2" i="44"/>
  <c r="ZN2" i="44"/>
  <c r="ZO2" i="44"/>
  <c r="ZP2" i="44"/>
  <c r="ZQ2" i="44"/>
  <c r="ZR2" i="44"/>
  <c r="ZS2" i="44"/>
  <c r="ZT2" i="44"/>
  <c r="ZU2" i="44"/>
  <c r="ZV2" i="44"/>
  <c r="ZW2" i="44"/>
  <c r="ZX2" i="44"/>
  <c r="ZY2" i="44"/>
  <c r="ZZ2" i="44"/>
  <c r="A34" i="44"/>
  <c r="A33" i="44"/>
  <c r="A32" i="44"/>
  <c r="A31" i="44"/>
  <c r="A30" i="44"/>
  <c r="A29" i="44"/>
  <c r="A28" i="44"/>
  <c r="A27" i="44"/>
  <c r="A26" i="44"/>
  <c r="A25" i="44"/>
  <c r="A24" i="44"/>
  <c r="A23" i="44"/>
  <c r="A22" i="44"/>
  <c r="A21" i="44"/>
  <c r="A20" i="44"/>
  <c r="A19" i="44"/>
  <c r="A18" i="44"/>
  <c r="A17" i="44"/>
  <c r="A16" i="44"/>
  <c r="A15" i="44"/>
  <c r="A14" i="44"/>
  <c r="A13" i="44"/>
  <c r="A12" i="44"/>
  <c r="A11" i="44"/>
  <c r="A10" i="44"/>
  <c r="A9" i="44"/>
  <c r="A8" i="44"/>
  <c r="A7" i="44"/>
  <c r="B6" i="44"/>
  <c r="B7" i="44" s="1"/>
  <c r="B8" i="44" s="1"/>
  <c r="B9" i="44" s="1"/>
  <c r="B10" i="44" s="1"/>
  <c r="B11" i="44" s="1"/>
  <c r="B12" i="44" s="1"/>
  <c r="B13" i="44" s="1"/>
  <c r="B14" i="44" s="1"/>
  <c r="B15" i="44" s="1"/>
  <c r="B16" i="44" s="1"/>
  <c r="B17" i="44" s="1"/>
  <c r="B18" i="44" s="1"/>
  <c r="B19" i="44" s="1"/>
  <c r="B20" i="44" s="1"/>
  <c r="B21" i="44" s="1"/>
  <c r="B22" i="44" s="1"/>
  <c r="B23" i="44" s="1"/>
  <c r="B24" i="44" s="1"/>
  <c r="B25" i="44" s="1"/>
  <c r="B26" i="44" s="1"/>
  <c r="B27" i="44" s="1"/>
  <c r="B28" i="44" s="1"/>
  <c r="B29" i="44" s="1"/>
  <c r="B30" i="44" s="1"/>
  <c r="B31" i="44" s="1"/>
  <c r="B32" i="44" s="1"/>
  <c r="B33" i="44" s="1"/>
  <c r="B34" i="44" s="1"/>
  <c r="A6" i="44"/>
  <c r="A5" i="44"/>
  <c r="HW2" i="44"/>
  <c r="HV2" i="44"/>
  <c r="HU2" i="44"/>
  <c r="HT2" i="44"/>
  <c r="HS2" i="44"/>
  <c r="HR2" i="44"/>
  <c r="HQ2" i="44"/>
  <c r="HP2" i="44"/>
  <c r="HO2" i="44"/>
  <c r="HN2" i="44"/>
  <c r="HM2" i="44"/>
  <c r="HL2" i="44"/>
  <c r="HK2" i="44"/>
  <c r="HJ2" i="44"/>
  <c r="HI2" i="44"/>
  <c r="HH2" i="44"/>
  <c r="HG2" i="44"/>
  <c r="HF2" i="44"/>
  <c r="HE2" i="44"/>
  <c r="HD2" i="44"/>
  <c r="HC2" i="44"/>
  <c r="HB2" i="44"/>
  <c r="HA2" i="44"/>
  <c r="GZ2" i="44"/>
  <c r="GY2" i="44"/>
  <c r="GX2" i="44"/>
  <c r="GW2" i="44"/>
  <c r="GV2" i="44"/>
  <c r="GU2" i="44"/>
  <c r="GT2" i="44"/>
  <c r="GS2" i="44"/>
  <c r="GR2" i="44"/>
  <c r="GQ2" i="44"/>
  <c r="GP2" i="44"/>
  <c r="GO2" i="44"/>
  <c r="GN2" i="44"/>
  <c r="GM2" i="44"/>
  <c r="GL2" i="44"/>
  <c r="GK2" i="44"/>
  <c r="GJ2" i="44"/>
  <c r="GI2" i="44"/>
  <c r="GH2" i="44"/>
  <c r="GG2" i="44"/>
  <c r="GF2" i="44"/>
  <c r="GE2" i="44"/>
  <c r="GD2" i="44"/>
  <c r="GC2" i="44"/>
  <c r="GB2" i="44"/>
  <c r="GA2" i="44"/>
  <c r="FZ2" i="44"/>
  <c r="FY2" i="44"/>
  <c r="FX2" i="44"/>
  <c r="FW2" i="44"/>
  <c r="FV2" i="44"/>
  <c r="FU2" i="44"/>
  <c r="FT2" i="44"/>
  <c r="FS2" i="44"/>
  <c r="FR2" i="44"/>
  <c r="FQ2" i="44"/>
  <c r="FP2" i="44"/>
  <c r="FO2" i="44"/>
  <c r="FN2" i="44"/>
  <c r="FM2" i="44"/>
  <c r="FL2" i="44"/>
  <c r="FK2" i="44"/>
  <c r="FJ2" i="44"/>
  <c r="FI2" i="44"/>
  <c r="FH2" i="44"/>
  <c r="FG2" i="44"/>
  <c r="FF2" i="44"/>
  <c r="FE2" i="44"/>
  <c r="FD2" i="44"/>
  <c r="FC2" i="44"/>
  <c r="FB2" i="44"/>
  <c r="FA2" i="44"/>
  <c r="EZ2" i="44"/>
  <c r="EY2" i="44"/>
  <c r="EX2" i="44"/>
  <c r="EW2" i="44"/>
  <c r="EV2" i="44"/>
  <c r="EU2" i="44"/>
  <c r="ET2" i="44"/>
  <c r="ES2" i="44"/>
  <c r="ER2" i="44"/>
  <c r="EQ2" i="44"/>
  <c r="EP2" i="44"/>
  <c r="EO2" i="44"/>
  <c r="EN2" i="44"/>
  <c r="EM2" i="44"/>
  <c r="EL2" i="44"/>
  <c r="EK2" i="44"/>
  <c r="EJ2" i="44"/>
  <c r="EI2" i="44"/>
  <c r="EH2" i="44"/>
  <c r="EG2" i="44"/>
  <c r="EF2" i="44"/>
  <c r="EE2" i="44"/>
  <c r="ED2" i="44"/>
  <c r="EC2" i="44"/>
  <c r="EB2" i="44"/>
  <c r="EA2" i="44"/>
  <c r="DZ2" i="44"/>
  <c r="DY2" i="44"/>
  <c r="DX2" i="44"/>
  <c r="DW2" i="44"/>
  <c r="DV2" i="44"/>
  <c r="DU2" i="44"/>
  <c r="DT2" i="44"/>
  <c r="DS2" i="44"/>
  <c r="DR2" i="44"/>
  <c r="DQ2" i="44"/>
  <c r="DP2" i="44"/>
  <c r="DO2" i="44"/>
  <c r="DN2" i="44"/>
  <c r="DM2" i="44"/>
  <c r="DL2" i="44"/>
  <c r="DK2" i="44"/>
  <c r="DJ2" i="44"/>
  <c r="DI2" i="44"/>
  <c r="DH2" i="44"/>
  <c r="DG2" i="44"/>
  <c r="DF2" i="44"/>
  <c r="DE2" i="44"/>
  <c r="DD2" i="44"/>
  <c r="DC2" i="44"/>
  <c r="DB2" i="44"/>
  <c r="DA2" i="44"/>
  <c r="CZ2" i="44"/>
  <c r="CY2" i="44"/>
  <c r="CX2" i="44"/>
  <c r="CW2" i="44"/>
  <c r="CV2" i="44"/>
  <c r="CU2" i="44"/>
  <c r="CT2" i="44"/>
  <c r="CS2" i="44"/>
  <c r="CR2" i="44"/>
  <c r="CQ2" i="44"/>
  <c r="CP2" i="44"/>
  <c r="CO2" i="44"/>
  <c r="CN2" i="44"/>
  <c r="CM2" i="44"/>
  <c r="CL2" i="44"/>
  <c r="CK2" i="44"/>
  <c r="CJ2" i="44"/>
  <c r="CI2" i="44"/>
  <c r="CH2" i="44"/>
  <c r="CG2" i="44"/>
  <c r="CF2" i="44"/>
  <c r="CE2" i="44"/>
  <c r="CD2" i="44"/>
  <c r="CC2" i="44"/>
  <c r="CB2" i="44"/>
  <c r="CA2" i="44"/>
  <c r="BZ2" i="44"/>
  <c r="BY2" i="44"/>
  <c r="BX2" i="44"/>
  <c r="BW2" i="44"/>
  <c r="BV2" i="44"/>
  <c r="BU2" i="44"/>
  <c r="BT2" i="44"/>
  <c r="BS2" i="44"/>
  <c r="BR2" i="44"/>
  <c r="BQ2" i="44"/>
  <c r="BP2" i="44"/>
  <c r="BO2" i="44"/>
  <c r="BN2" i="44"/>
  <c r="BM2" i="44"/>
  <c r="BL2" i="44"/>
  <c r="BK2" i="44"/>
  <c r="BJ2" i="44"/>
  <c r="BI2" i="44"/>
  <c r="BH2" i="44"/>
  <c r="BG2" i="44"/>
  <c r="BF2" i="44"/>
  <c r="BE2" i="44"/>
  <c r="BD2" i="44"/>
  <c r="BC2" i="44"/>
  <c r="BB2" i="44"/>
  <c r="BA2" i="44"/>
  <c r="AZ2" i="44"/>
  <c r="AY2" i="44"/>
  <c r="AX2" i="44"/>
  <c r="AW2" i="44"/>
  <c r="AV2" i="44"/>
  <c r="AU2" i="44"/>
  <c r="AT2" i="44"/>
  <c r="AS2" i="44"/>
  <c r="AR2" i="44"/>
  <c r="AQ2" i="44"/>
  <c r="AP2" i="44"/>
  <c r="AO2" i="44"/>
  <c r="AN2" i="44"/>
  <c r="AM2" i="44"/>
  <c r="AL2" i="44"/>
  <c r="AK2" i="44"/>
  <c r="AJ2" i="44"/>
  <c r="AI2" i="44"/>
  <c r="AH2" i="44"/>
  <c r="AG2" i="44"/>
  <c r="AF2" i="44"/>
  <c r="AE2" i="44"/>
  <c r="AD2" i="44"/>
  <c r="AC2" i="44"/>
  <c r="AB2" i="44"/>
  <c r="AA2" i="44"/>
  <c r="Z2" i="44"/>
  <c r="Y2" i="44"/>
  <c r="X2" i="44"/>
  <c r="W2" i="44"/>
  <c r="V2" i="44"/>
  <c r="U2" i="44"/>
  <c r="T2" i="44"/>
  <c r="S2" i="44"/>
  <c r="R2" i="44"/>
  <c r="Q2" i="44"/>
  <c r="P2" i="44"/>
  <c r="O2" i="44"/>
  <c r="N2" i="44"/>
  <c r="M2" i="44"/>
  <c r="L2" i="44"/>
  <c r="K2" i="44"/>
  <c r="J2" i="44"/>
  <c r="I2" i="44"/>
  <c r="H2" i="44"/>
  <c r="G2" i="44"/>
  <c r="F2" i="44"/>
  <c r="B2" i="44"/>
  <c r="A2" i="40" l="1"/>
  <c r="A4" i="40" l="1"/>
  <c r="D4" i="40" s="1"/>
  <c r="A5" i="40"/>
  <c r="D5" i="40" s="1"/>
  <c r="A6" i="40"/>
  <c r="D6" i="40" s="1"/>
  <c r="A7" i="40"/>
  <c r="D7" i="40" s="1"/>
  <c r="A8" i="40"/>
  <c r="D8" i="40" s="1"/>
  <c r="A10" i="40"/>
  <c r="D10" i="40" s="1"/>
  <c r="A9" i="40"/>
  <c r="D9" i="40" s="1"/>
  <c r="A11" i="40"/>
  <c r="D11" i="40" s="1"/>
  <c r="D2" i="40"/>
  <c r="A3" i="40"/>
  <c r="D3" i="40" s="1"/>
  <c r="A28" i="19" l="1"/>
  <c r="A11" i="19"/>
  <c r="E2" i="34" l="1"/>
  <c r="G2" i="34" s="1"/>
  <c r="B17" i="40" l="1"/>
  <c r="A14" i="19"/>
  <c r="A31" i="19"/>
  <c r="E2" i="19"/>
  <c r="M12" i="40" l="1"/>
  <c r="B18" i="40" l="1"/>
  <c r="B16" i="40"/>
  <c r="A29" i="19" l="1"/>
  <c r="A12" i="19"/>
  <c r="C11" i="40"/>
  <c r="C9" i="40"/>
  <c r="C6" i="40"/>
  <c r="C13" i="40"/>
  <c r="C10" i="40"/>
  <c r="C8" i="40"/>
  <c r="C7" i="40"/>
  <c r="C5" i="40"/>
  <c r="C3" i="40"/>
  <c r="C2" i="40"/>
  <c r="C4" i="40"/>
  <c r="D2" i="29" l="1"/>
  <c r="M9" i="40" l="1"/>
  <c r="O9" i="40" s="1"/>
  <c r="M1" i="40"/>
  <c r="M8" i="40"/>
  <c r="O8" i="40" s="1"/>
  <c r="M6" i="40"/>
  <c r="O6" i="40" s="1"/>
  <c r="B13" i="40"/>
  <c r="N1" i="40"/>
  <c r="C2" i="19"/>
  <c r="A27" i="19"/>
  <c r="S13" i="40" l="1"/>
  <c r="C21" i="40" s="1"/>
  <c r="I13" i="40"/>
  <c r="J13" i="40"/>
  <c r="A13" i="40"/>
  <c r="D13" i="40" s="1"/>
  <c r="K13" i="40" l="1"/>
  <c r="D21" i="40" s="1"/>
  <c r="G21" i="40" s="1"/>
  <c r="F21" i="40"/>
  <c r="C23" i="40"/>
  <c r="D23" i="40" s="1"/>
  <c r="C27" i="40"/>
  <c r="D27" i="40" s="1"/>
  <c r="C28" i="40"/>
  <c r="D28" i="40" s="1"/>
  <c r="C25" i="40"/>
  <c r="D25" i="40" s="1"/>
  <c r="C29" i="40"/>
  <c r="D29" i="40" s="1"/>
  <c r="C26" i="40"/>
  <c r="D26" i="40" s="1"/>
  <c r="C22" i="40"/>
  <c r="D22" i="40" s="1"/>
  <c r="C24" i="40"/>
  <c r="D24" i="40" s="1"/>
  <c r="E20" i="19"/>
  <c r="M7" i="40" l="1"/>
  <c r="O7" i="40" s="1"/>
  <c r="E1" i="40"/>
  <c r="F2" i="34"/>
  <c r="A15" i="40"/>
  <c r="B15" i="40" s="1"/>
  <c r="D1" i="40"/>
  <c r="E3" i="40" l="1"/>
  <c r="E4" i="40"/>
  <c r="E5" i="40"/>
  <c r="E6" i="40"/>
  <c r="E7" i="40"/>
  <c r="E8" i="40"/>
  <c r="E9" i="40"/>
  <c r="E10" i="40"/>
  <c r="E11" i="40"/>
  <c r="G11" i="40" s="1"/>
  <c r="E13" i="40"/>
  <c r="E2" i="40"/>
  <c r="B20" i="19"/>
  <c r="J21" i="40" l="1"/>
  <c r="G4" i="40"/>
  <c r="M4" i="40" s="1"/>
  <c r="O4" i="40" s="1"/>
  <c r="H11" i="40"/>
  <c r="A16" i="19" s="1"/>
  <c r="G3" i="40"/>
  <c r="F10" i="40"/>
  <c r="L10" i="40" s="1"/>
  <c r="F5" i="40"/>
  <c r="L5" i="40" s="1"/>
  <c r="H7" i="40"/>
  <c r="N7" i="40" s="1"/>
  <c r="F3" i="40"/>
  <c r="L3" i="40" s="1"/>
  <c r="F4" i="40"/>
  <c r="L4" i="40" s="1"/>
  <c r="E23" i="40" s="1"/>
  <c r="F2" i="40"/>
  <c r="L2" i="40" s="1"/>
  <c r="A15" i="19"/>
  <c r="F6" i="40"/>
  <c r="L6" i="40" s="1"/>
  <c r="E25" i="40" s="1"/>
  <c r="G7" i="40"/>
  <c r="H4" i="40"/>
  <c r="N4" i="40" s="1"/>
  <c r="H5" i="40"/>
  <c r="N5" i="40" s="1"/>
  <c r="H10" i="40"/>
  <c r="N10" i="40" s="1"/>
  <c r="G10" i="40"/>
  <c r="M10" i="40" s="1"/>
  <c r="O10" i="40" s="1"/>
  <c r="H9" i="40"/>
  <c r="N9" i="40" s="1"/>
  <c r="G9" i="40"/>
  <c r="G8" i="40"/>
  <c r="H8" i="40"/>
  <c r="N8" i="40" s="1"/>
  <c r="G5" i="40"/>
  <c r="M5" i="40" s="1"/>
  <c r="O5" i="40" s="1"/>
  <c r="H2" i="40"/>
  <c r="N2" i="40" s="1"/>
  <c r="G2" i="40"/>
  <c r="H6" i="40"/>
  <c r="N6" i="40" s="1"/>
  <c r="G6" i="40"/>
  <c r="H3" i="40"/>
  <c r="N3" i="40" s="1"/>
  <c r="M13" i="40"/>
  <c r="A30" i="19"/>
  <c r="N13" i="40"/>
  <c r="F11" i="40"/>
  <c r="F7" i="40"/>
  <c r="L7" i="40" s="1"/>
  <c r="E26" i="40" s="1"/>
  <c r="N11" i="40"/>
  <c r="A13" i="19"/>
  <c r="M11" i="40"/>
  <c r="O11" i="40" s="1"/>
  <c r="F8" i="40"/>
  <c r="L8" i="40" s="1"/>
  <c r="F9" i="40"/>
  <c r="L9" i="40" s="1"/>
  <c r="E28" i="40" s="1"/>
  <c r="M3" i="40" l="1"/>
  <c r="O3" i="40" s="1"/>
  <c r="G13" i="40"/>
  <c r="A32" i="19" s="1"/>
  <c r="E24" i="40"/>
  <c r="E29" i="40"/>
  <c r="E27" i="40"/>
  <c r="E22" i="40"/>
  <c r="L13" i="40"/>
  <c r="E21" i="40" s="1"/>
  <c r="H21" i="40" s="1"/>
  <c r="P2" i="40"/>
  <c r="P4" i="40" s="1"/>
  <c r="M2" i="40"/>
  <c r="O2" i="40" s="1"/>
  <c r="Q2" i="40"/>
  <c r="Q4" i="40" s="1"/>
  <c r="H13" i="40"/>
  <c r="A33" i="19" s="1"/>
  <c r="G25" i="40" l="1"/>
  <c r="G24" i="40"/>
  <c r="G30" i="40"/>
  <c r="H27" i="40"/>
  <c r="H22" i="40"/>
  <c r="H30" i="40"/>
  <c r="G29" i="40"/>
  <c r="H26" i="40"/>
  <c r="G28" i="40"/>
  <c r="G27" i="40"/>
  <c r="G22" i="40"/>
  <c r="H24" i="40"/>
  <c r="H29" i="40"/>
  <c r="G23" i="40"/>
  <c r="G26" i="40"/>
  <c r="H28" i="40"/>
  <c r="H23" i="40"/>
  <c r="H25" i="4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86C3A96-1BB4-4673-B495-734758C908B8}" name="Abfrage - Combine_Monat_Jahresdurchschnitt" description="Verbindung mit der Abfrage 'Combine_Monat_Jahresdurchschnitt' in der Arbeitsmappe." type="100" refreshedVersion="8" minRefreshableVersion="5">
    <extLst>
      <ext xmlns:x15="http://schemas.microsoft.com/office/spreadsheetml/2010/11/main" uri="{DE250136-89BD-433C-8126-D09CA5730AF9}">
        <x15:connection id="ff714e45-b2bb-4292-b938-86421a9a2cd6"/>
      </ext>
    </extLst>
  </connection>
  <connection id="2" xr16:uid="{EAFE6AC3-29CC-4E35-AF74-4D9F7C131FB6}" name="Abfrage - DimGEO" description="Verbindung mit der Abfrage 'DimGEO' in der Arbeitsmappe." type="100" refreshedVersion="8" minRefreshableVersion="5">
    <extLst>
      <ext xmlns:x15="http://schemas.microsoft.com/office/spreadsheetml/2010/11/main" uri="{DE250136-89BD-433C-8126-D09CA5730AF9}">
        <x15:connection id="57b24de4-79a9-4414-aa23-9b6fe7992382"/>
      </ext>
    </extLst>
  </connection>
  <connection id="3" xr16:uid="{917BDD18-1BED-4609-8D31-578A3D5F68A3}" name="Abfrage - DimGEO_JD" description="Verbindung mit der Abfrage 'DimGEO_JD' in der Arbeitsmappe." type="100" refreshedVersion="8" minRefreshableVersion="5">
    <extLst>
      <ext xmlns:x15="http://schemas.microsoft.com/office/spreadsheetml/2010/11/main" uri="{DE250136-89BD-433C-8126-D09CA5730AF9}">
        <x15:connection id="b44fb7a8-ae60-4a1d-ac5b-569fc40918a8"/>
      </ext>
    </extLst>
  </connection>
  <connection id="4" xr16:uid="{57994769-5393-4392-8C23-8731EE2DED7D}" keepAlive="1" name="Abfrage - DimGeschlecht" description="Verbindung mit der Abfrage 'DimGeschlecht' in der Arbeitsmappe." type="5" refreshedVersion="8" background="1">
    <dbPr connection="Provider=Microsoft.Mashup.OleDb.1;Data Source=$Workbook$;Location=DimGeschlecht;Extended Properties=&quot;&quot;" command="SELECT * FROM [DimGeschlecht]"/>
  </connection>
  <connection id="5" xr16:uid="{1D9D9D5E-7829-409F-9E67-CA606EE7FF72}" name="Abfrage - DimGeschlecht_JD" description="Verbindung mit der Abfrage 'DimGeschlecht_JD' in der Arbeitsmappe." type="100" refreshedVersion="8" minRefreshableVersion="5">
    <extLst>
      <ext xmlns:x15="http://schemas.microsoft.com/office/spreadsheetml/2010/11/main" uri="{DE250136-89BD-433C-8126-D09CA5730AF9}">
        <x15:connection id="a0b03256-8dcb-4cc7-8da1-a9b2d474441e"/>
      </ext>
    </extLst>
  </connection>
  <connection id="6" xr16:uid="{52C51081-348C-4583-AD9B-2C65B0705D9A}" keepAlive="1" name="Abfrage - DimVariable" description="Verbindung mit der Abfrage 'DimVariable' in der Arbeitsmappe." type="5" refreshedVersion="8" background="1">
    <dbPr connection="Provider=Microsoft.Mashup.OleDb.1;Data Source=$Workbook$;Location=DimVariable;Extended Properties=&quot;&quot;" command="SELECT * FROM [DimVariable]"/>
  </connection>
  <connection id="7" xr16:uid="{9D9E2C18-AE38-481A-A8DE-853AEFF297CE}" name="Abfrage - DimVariable_JD" description="Verbindung mit der Abfrage 'DimVariable_JD' in der Arbeitsmappe." type="100" refreshedVersion="8" minRefreshableVersion="5">
    <extLst>
      <ext xmlns:x15="http://schemas.microsoft.com/office/spreadsheetml/2010/11/main" uri="{DE250136-89BD-433C-8126-D09CA5730AF9}">
        <x15:connection id="058ba11a-f098-494b-861f-38f89b2bfc0b"/>
      </ext>
    </extLst>
  </connection>
  <connection id="8" xr16:uid="{F2E3FEFD-80BE-4F2B-A291-960AF9CEDFEC}" name="Abfrage - FactAMS" description="Verbindung mit der Abfrage 'FactAMS' in der Arbeitsmappe." type="100" refreshedVersion="8" minRefreshableVersion="5">
    <extLst>
      <ext xmlns:x15="http://schemas.microsoft.com/office/spreadsheetml/2010/11/main" uri="{DE250136-89BD-433C-8126-D09CA5730AF9}">
        <x15:connection id="a411805c-0e31-425c-aa3b-1262a348a921"/>
      </ext>
    </extLst>
  </connection>
  <connection id="9" xr16:uid="{81A1D477-1EA8-4CA7-ABE3-5FA34D4273B0}" name="Abfrage - FactAMS_Jahresdurchschnitt" description="Verbindung mit der Abfrage 'FactAMS_Jahresdurchschnitt' in der Arbeitsmappe." type="100" refreshedVersion="8" minRefreshableVersion="5">
    <extLst>
      <ext xmlns:x15="http://schemas.microsoft.com/office/spreadsheetml/2010/11/main" uri="{DE250136-89BD-433C-8126-D09CA5730AF9}">
        <x15:connection id="86d2122c-7b0d-47a0-9f60-5de65acdc1fd"/>
      </ext>
    </extLst>
  </connection>
  <connection id="10" xr16:uid="{3EFD1458-906C-4B4B-A20E-D7B897522716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<sst xmlns="http://schemas.openxmlformats.org/spreadsheetml/2006/main" count="139" uniqueCount="57">
  <si>
    <t>Auswahl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</si>
  <si>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</si>
  <si>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</si>
  <si>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</si>
  <si>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</si>
  <si>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</si>
  <si>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</si>
  <si>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</si>
  <si>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</si>
  <si>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</si>
  <si>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</si>
  <si>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>Anteil</t>
  </si>
  <si>
    <t>Veraend_Proz</t>
  </si>
  <si>
    <t>Veraend_abs</t>
  </si>
  <si>
    <t>B</t>
  </si>
  <si>
    <t>K</t>
  </si>
  <si>
    <t>NÖ</t>
  </si>
  <si>
    <t>OÖ</t>
  </si>
  <si>
    <t>S</t>
  </si>
  <si>
    <t>ST</t>
  </si>
  <si>
    <t>T</t>
  </si>
  <si>
    <t>V</t>
  </si>
  <si>
    <t>W</t>
  </si>
  <si>
    <t>Anteil absteigend sortiert für Kreisdiagramm - mittels Formel</t>
  </si>
  <si>
    <t>Auswahl_Bundesland</t>
  </si>
  <si>
    <t>X</t>
  </si>
  <si>
    <t>Y</t>
  </si>
  <si>
    <t>Österreich:</t>
  </si>
  <si>
    <t>Spaltenindex</t>
  </si>
  <si>
    <t>BLD_Indikator_Geschlecht</t>
  </si>
  <si>
    <t>Zeilenindex</t>
  </si>
  <si>
    <t>Geschlecht</t>
  </si>
  <si>
    <t>Frauen</t>
  </si>
  <si>
    <t>Arbeitslose</t>
  </si>
  <si>
    <t>Gesamt</t>
  </si>
  <si>
    <t>Quelle: AMS (Regionale Arbeitsmarktdaten)</t>
  </si>
  <si>
    <t>Max_Veraend_abs</t>
  </si>
  <si>
    <t>Max_Veraend_Proz</t>
  </si>
  <si>
    <t>Min_Veraend_abs</t>
  </si>
  <si>
    <t>Min_Veraend_Proz</t>
  </si>
  <si>
    <t>Arbeitslose in</t>
  </si>
  <si>
    <t>Zeilenbeschriftungen</t>
  </si>
  <si>
    <t>Spaltenbeschriftungen</t>
  </si>
  <si>
    <t>Burgenland Ergebnis</t>
  </si>
  <si>
    <t>Kärnten Ergebnis</t>
  </si>
  <si>
    <t>Niederösterreich Ergebnis</t>
  </si>
  <si>
    <t>Oberösterreich Ergebnis</t>
  </si>
  <si>
    <t>Österreich Ergebnis</t>
  </si>
  <si>
    <t>Salzburg Ergebnis</t>
  </si>
  <si>
    <t>Steiermark Ergebnis</t>
  </si>
  <si>
    <t>Tirol Ergebnis</t>
  </si>
  <si>
    <t>Vorarlberg Ergebnis</t>
  </si>
  <si>
    <t>Wien Ergebnis</t>
  </si>
  <si>
    <t>SEX_Bezeichnung</t>
  </si>
  <si>
    <t>VariableBezeichnung</t>
  </si>
  <si>
    <t>Männer und altern. Geschlecht</t>
  </si>
  <si>
    <t>Summe von Wert_absolut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</si>
</sst>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_-* #,##0.00\ &quot;€&quot;_-;\-* #,##0.00\ &quot;€&quot;_-;_-* &quot;-&quot;??\ &quot;€&quot;_-;_-@_-"/>
    <numFmt numFmtId="166" formatCode="_-* #,##0_-;\-* #,##0_-;_-* &quot;-&quot;??_-;_-@_-"/>
    <numFmt numFmtId="167" formatCode="0.0%"/>
    <numFmt numFmtId="168" formatCode="#,###"/>
    <numFmt numFmtId="169" formatCode="???.0"/>
    <numFmt numFmtId="170" formatCode="_-\ ?,##0_-;\-\ ?,##0_-;_-\ &quot;-&quot;??_-;_-@_-"/>
    <numFmt numFmtId="171" formatCode="#,##0.0"/>
    <numFmt numFmtId="172" formatCode="mmm/\ yy"/>
    <numFmt numFmtId="173" formatCode="mmmm\ yyyy"/>
    <numFmt numFmtId="174" formatCode="yyyy"/>
    <numFmt numFmtId="175" formatCode="dd/mm/yyyy;@"/>
  </numFmts>
  <fonts count="25" x14ac:knownFonts="1">
    <font>
      <sz val="10"/>
      <name val="Arial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name val="Trebuchet MS"/>
      <family val="2"/>
    </font>
    <font>
      <b/>
      <sz val="11"/>
      <name val="Trebuchet MS"/>
      <family val="2"/>
    </font>
    <font>
      <b/>
      <sz val="10"/>
      <color rgb="FF375F91"/>
      <name val="Trebuchet MS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Trebuchet MS"/>
      <family val="2"/>
    </font>
    <font>
      <b/>
      <sz val="11"/>
      <color rgb="FF5A5A5A"/>
      <name val="Trebuchet MS"/>
      <family val="2"/>
    </font>
    <font>
      <b/>
      <sz val="10"/>
      <color rgb="FF5A5A5A"/>
      <name val="Trebuchet MS"/>
      <family val="2"/>
    </font>
    <font>
      <sz val="10"/>
      <color rgb="FF5A5A5A"/>
      <name val="Trebuchet MS"/>
      <family val="2"/>
    </font>
    <font>
      <sz val="11"/>
      <color rgb="FF5A5A5A"/>
      <name val="Trebuchet MS"/>
      <family val="2"/>
    </font>
    <font>
      <sz val="8"/>
      <color rgb="FF000000"/>
      <name val="Tahoma"/>
      <family val="2"/>
    </font>
    <font>
      <b/>
      <sz val="14"/>
      <color rgb="FFE20613"/>
      <name val="Trebuchet MS"/>
      <family val="2"/>
    </font>
    <font>
      <b/>
      <sz val="12"/>
      <color rgb="FFE20613"/>
      <name val="Trebuchet MS"/>
      <family val="2"/>
    </font>
    <font>
      <b/>
      <sz val="11"/>
      <color rgb="FFE20613"/>
      <name val="Trebuchet MS"/>
      <family val="2"/>
    </font>
    <font>
      <b/>
      <sz val="11"/>
      <color rgb="FF666666"/>
      <name val="Trebuchet MS"/>
      <family val="2"/>
    </font>
    <font>
      <b/>
      <sz val="14"/>
      <color rgb="FF666666"/>
      <name val="Trebuchet MS"/>
      <family val="2"/>
    </font>
    <font>
      <b/>
      <sz val="10"/>
      <color rgb="FF666666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6E6E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rgb="FFE20613"/>
      </bottom>
      <diagonal/>
    </border>
    <border>
      <left/>
      <right/>
      <top style="thin">
        <color rgb="FFE20613"/>
      </top>
      <bottom/>
      <diagonal/>
    </border>
  </borders>
  <cellStyleXfs count="7">
    <xf numFmtId="0" fontId="0" fillId="0" borderId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</cellStyleXfs>
  <cellXfs count="71">
    <xf numFmtId="0" fontId="0" fillId="0" borderId="0" xfId="0"/>
    <xf numFmtId="0" fontId="6" fillId="0" borderId="0" xfId="0" applyFont="1"/>
    <xf numFmtId="0" fontId="0" fillId="0" borderId="0" xfId="0" applyAlignment="1">
      <alignment horizontal="left"/>
    </xf>
    <xf numFmtId="168" fontId="0" fillId="0" borderId="0" xfId="0" applyNumberFormat="1"/>
    <xf numFmtId="0" fontId="11" fillId="2" borderId="1" xfId="0" applyFont="1" applyFill="1" applyBorder="1" applyAlignment="1">
      <alignment horizontal="left"/>
    </xf>
    <xf numFmtId="164" fontId="0" fillId="0" borderId="0" xfId="3" applyNumberFormat="1" applyFont="1"/>
    <xf numFmtId="0" fontId="12" fillId="0" borderId="0" xfId="0" applyFont="1" applyAlignment="1">
      <alignment horizontal="left"/>
    </xf>
    <xf numFmtId="168" fontId="6" fillId="0" borderId="0" xfId="0" applyNumberFormat="1" applyFont="1"/>
    <xf numFmtId="164" fontId="13" fillId="0" borderId="0" xfId="4" applyNumberFormat="1" applyFont="1"/>
    <xf numFmtId="0" fontId="13" fillId="0" borderId="0" xfId="4" applyFont="1"/>
    <xf numFmtId="0" fontId="5" fillId="0" borderId="0" xfId="0" applyFont="1"/>
    <xf numFmtId="164" fontId="5" fillId="0" borderId="0" xfId="0" applyNumberFormat="1" applyFont="1"/>
    <xf numFmtId="0" fontId="3" fillId="0" borderId="0" xfId="5"/>
    <xf numFmtId="171" fontId="0" fillId="0" borderId="0" xfId="0" applyNumberFormat="1"/>
    <xf numFmtId="0" fontId="2" fillId="0" borderId="0" xfId="6"/>
    <xf numFmtId="14" fontId="6" fillId="0" borderId="0" xfId="0" applyNumberFormat="1" applyFont="1"/>
    <xf numFmtId="172" fontId="0" fillId="0" borderId="0" xfId="0" applyNumberFormat="1"/>
    <xf numFmtId="173" fontId="0" fillId="0" borderId="0" xfId="0" applyNumberFormat="1"/>
    <xf numFmtId="168" fontId="3" fillId="0" borderId="0" xfId="5" applyNumberFormat="1"/>
    <xf numFmtId="172" fontId="3" fillId="0" borderId="0" xfId="5" applyNumberFormat="1"/>
    <xf numFmtId="174" fontId="2" fillId="0" borderId="0" xfId="6" applyNumberFormat="1"/>
    <xf numFmtId="175" fontId="2" fillId="0" borderId="0" xfId="6" applyNumberFormat="1"/>
    <xf numFmtId="0" fontId="6" fillId="3" borderId="0" xfId="0" applyFont="1" applyFill="1" applyProtection="1">
      <protection hidden="1"/>
    </xf>
    <xf numFmtId="0" fontId="6" fillId="0" borderId="0" xfId="0" applyFont="1" applyProtection="1">
      <protection hidden="1"/>
    </xf>
    <xf numFmtId="0" fontId="23" fillId="3" borderId="0" xfId="0" applyFont="1" applyFill="1" applyProtection="1">
      <protection hidden="1"/>
    </xf>
    <xf numFmtId="0" fontId="19" fillId="3" borderId="0" xfId="0" applyFont="1" applyFill="1" applyAlignment="1" applyProtection="1">
      <alignment horizontal="left"/>
      <protection hidden="1"/>
    </xf>
    <xf numFmtId="0" fontId="8" fillId="3" borderId="0" xfId="0" applyFont="1" applyFill="1" applyProtection="1">
      <protection hidden="1"/>
    </xf>
    <xf numFmtId="0" fontId="15" fillId="3" borderId="2" xfId="0" applyFont="1" applyFill="1" applyBorder="1" applyProtection="1">
      <protection hidden="1"/>
    </xf>
    <xf numFmtId="0" fontId="16" fillId="3" borderId="2" xfId="0" applyFont="1" applyFill="1" applyBorder="1" applyProtection="1">
      <protection hidden="1"/>
    </xf>
    <xf numFmtId="0" fontId="6" fillId="3" borderId="2" xfId="0" applyFont="1" applyFill="1" applyBorder="1" applyProtection="1">
      <protection hidden="1"/>
    </xf>
    <xf numFmtId="0" fontId="7" fillId="3" borderId="2" xfId="0" applyFont="1" applyFill="1" applyBorder="1" applyProtection="1">
      <protection hidden="1"/>
    </xf>
    <xf numFmtId="0" fontId="10" fillId="3" borderId="2" xfId="0" applyFont="1" applyFill="1" applyBorder="1" applyProtection="1">
      <protection hidden="1"/>
    </xf>
    <xf numFmtId="0" fontId="6" fillId="0" borderId="3" xfId="0" applyFont="1" applyBorder="1" applyProtection="1">
      <protection hidden="1"/>
    </xf>
    <xf numFmtId="0" fontId="14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7" fillId="0" borderId="0" xfId="0" applyFont="1" applyProtection="1">
      <protection hidden="1"/>
    </xf>
    <xf numFmtId="166" fontId="7" fillId="0" borderId="0" xfId="2" applyNumberFormat="1" applyFont="1" applyFill="1" applyBorder="1" applyAlignment="1" applyProtection="1">
      <alignment wrapText="1"/>
      <protection hidden="1"/>
    </xf>
    <xf numFmtId="0" fontId="6" fillId="0" borderId="0" xfId="0" applyFont="1" applyAlignment="1" applyProtection="1">
      <alignment wrapText="1"/>
      <protection hidden="1"/>
    </xf>
    <xf numFmtId="166" fontId="6" fillId="0" borderId="0" xfId="2" applyNumberFormat="1" applyFont="1" applyFill="1" applyBorder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wrapText="1"/>
      <protection hidden="1"/>
    </xf>
    <xf numFmtId="166" fontId="7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166" fontId="7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166" fontId="6" fillId="0" borderId="0" xfId="2" applyNumberFormat="1" applyFont="1" applyFill="1" applyBorder="1" applyAlignment="1" applyProtection="1">
      <alignment horizontal="right"/>
      <protection hidden="1"/>
    </xf>
    <xf numFmtId="169" fontId="6" fillId="0" borderId="0" xfId="0" applyNumberFormat="1" applyFont="1" applyAlignment="1" applyProtection="1">
      <alignment horizontal="center"/>
      <protection hidden="1"/>
    </xf>
    <xf numFmtId="170" fontId="6" fillId="0" borderId="0" xfId="2" applyNumberFormat="1" applyFont="1" applyFill="1" applyBorder="1" applyAlignment="1" applyProtection="1">
      <alignment horizontal="center"/>
      <protection hidden="1"/>
    </xf>
    <xf numFmtId="164" fontId="6" fillId="0" borderId="0" xfId="0" applyNumberFormat="1" applyFont="1" applyAlignment="1" applyProtection="1">
      <alignment horizontal="center"/>
      <protection hidden="1"/>
    </xf>
    <xf numFmtId="3" fontId="9" fillId="0" borderId="0" xfId="2" applyNumberFormat="1" applyFont="1" applyFill="1" applyBorder="1" applyAlignment="1" applyProtection="1">
      <alignment horizontal="center"/>
      <protection hidden="1"/>
    </xf>
    <xf numFmtId="166" fontId="7" fillId="0" borderId="0" xfId="2" applyNumberFormat="1" applyFont="1" applyFill="1" applyBorder="1" applyAlignment="1" applyProtection="1">
      <alignment horizontal="right"/>
      <protection hidden="1"/>
    </xf>
    <xf numFmtId="169" fontId="7" fillId="0" borderId="0" xfId="0" applyNumberFormat="1" applyFont="1" applyAlignment="1" applyProtection="1">
      <alignment horizontal="center"/>
      <protection hidden="1"/>
    </xf>
    <xf numFmtId="170" fontId="7" fillId="0" borderId="0" xfId="2" applyNumberFormat="1" applyFont="1" applyFill="1" applyBorder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66" fontId="7" fillId="0" borderId="0" xfId="2" applyNumberFormat="1" applyFont="1" applyFill="1" applyBorder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167" fontId="6" fillId="0" borderId="0" xfId="3" applyNumberFormat="1" applyFont="1" applyFill="1" applyBorder="1" applyProtection="1">
      <protection hidden="1"/>
    </xf>
    <xf numFmtId="166" fontId="6" fillId="0" borderId="0" xfId="2" applyNumberFormat="1" applyFont="1" applyFill="1" applyBorder="1" applyAlignment="1" applyProtection="1">
      <protection hidden="1"/>
    </xf>
    <xf numFmtId="0" fontId="1" fillId="3" borderId="2" xfId="0" applyFont="1" applyFill="1" applyBorder="1"/>
    <xf numFmtId="0" fontId="15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0" fillId="0" borderId="0" xfId="0" pivotButton="1"/>
    <xf numFmtId="14" fontId="0" fillId="0" borderId="0" xfId="0" applyNumberFormat="1"/>
    <xf numFmtId="14" fontId="0" fillId="0" borderId="0" xfId="0" applyNumberFormat="1" applyAlignment="1">
      <alignment horizontal="left"/>
    </xf>
    <xf numFmtId="173" fontId="20" fillId="0" borderId="0" xfId="0" applyNumberFormat="1" applyFont="1" applyAlignment="1" applyProtection="1">
      <alignment horizontal="center"/>
      <protection hidden="1"/>
    </xf>
    <xf numFmtId="166" fontId="7" fillId="0" borderId="0" xfId="0" applyNumberFormat="1" applyFont="1" applyAlignment="1" applyProtection="1">
      <alignment horizontal="center"/>
      <protection hidden="1"/>
    </xf>
    <xf numFmtId="170" fontId="8" fillId="0" borderId="0" xfId="2" applyNumberFormat="1" applyFont="1" applyFill="1" applyBorder="1" applyAlignment="1" applyProtection="1">
      <alignment horizontal="center"/>
      <protection hidden="1"/>
    </xf>
    <xf numFmtId="0" fontId="0" fillId="0" borderId="0" xfId="0" applyNumberFormat="1"/>
  </cellXfs>
  <cellStyles count="7">
    <cellStyle name="Euro" xfId="1" xr:uid="{00000000-0005-0000-0000-000000000000}"/>
    <cellStyle name="Komma" xfId="2" builtinId="3"/>
    <cellStyle name="Prozent" xfId="3" builtinId="5"/>
    <cellStyle name="Standard" xfId="0" builtinId="0"/>
    <cellStyle name="Standard 2" xfId="4" xr:uid="{00000000-0005-0000-0000-000004000000}"/>
    <cellStyle name="Standard 3" xfId="5" xr:uid="{00000000-0005-0000-0000-000005000000}"/>
    <cellStyle name="Standard 3 2" xfId="6" xr:uid="{00000000-0005-0000-0000-000006000000}"/>
  </cellStyles>
  <dxfs count="5">
    <dxf>
      <font>
        <b/>
        <i val="0"/>
        <color rgb="FF666666"/>
      </font>
      <fill>
        <patternFill>
          <bgColor rgb="FFE6E6E6"/>
        </patternFill>
      </fill>
    </dxf>
    <dxf>
      <font>
        <b/>
        <i val="0"/>
        <color rgb="FFE20613"/>
      </font>
    </dxf>
    <dxf>
      <font>
        <b/>
        <i val="0"/>
        <color rgb="FFE20613"/>
      </font>
    </dxf>
    <dxf>
      <font>
        <b/>
        <i val="0"/>
        <color rgb="FFE20613"/>
      </font>
    </dxf>
    <dxf>
      <font>
        <b/>
        <i val="0"/>
        <color rgb="FFE20613"/>
      </font>
    </dxf>
  </dxfs>
  <tableStyles count="0" defaultTableStyle="TableStyleMedium9" defaultPivotStyle="PivotStyleLight16"/>
  <colors>
    <mruColors>
      <color rgb="FFE6E6E6"/>
      <color rgb="FF666666"/>
      <color rgb="FFFC8086"/>
      <color rgb="FFE20613"/>
      <color rgb="FFB3B3B3"/>
      <color rgb="FFF2F2F2"/>
      <color rgb="FFCCCCCC"/>
      <color rgb="FF999999"/>
      <color rgb="FF808080"/>
      <color rgb="FF9B3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owerPivotData" Target="model/item.data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9" Type="http://schemas.openxmlformats.org/officeDocument/2006/relationships/customXml" Target="../customXml/item25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38" Type="http://schemas.openxmlformats.org/officeDocument/2006/relationships/customXml" Target="../customXml/item2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37" Type="http://schemas.openxmlformats.org/officeDocument/2006/relationships/customXml" Target="../customXml/item23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36" Type="http://schemas.openxmlformats.org/officeDocument/2006/relationships/customXml" Target="../customXml/item22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35" Type="http://schemas.openxmlformats.org/officeDocument/2006/relationships/customXml" Target="../customXml/item21.xml"/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[0]!Kartentitel_Landkarte</c:f>
          <c:strCache>
            <c:ptCount val="1"/>
            <c:pt idx="0">
              <c:v>Arbeitslose (Gesamt) nach Bundesländern - April 2026</c:v>
            </c:pt>
          </c:strCache>
        </c:strRef>
      </c:tx>
      <c:layout>
        <c:manualLayout>
          <c:xMode val="edge"/>
          <c:yMode val="edge"/>
          <c:x val="0.1569591778613002"/>
          <c:y val="2.681504486613594E-2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5.5912016282984346E-2"/>
          <c:w val="1"/>
          <c:h val="0.9440880994153974"/>
        </c:manualLayout>
      </c:layout>
      <c:bubbleChart>
        <c:varyColors val="0"/>
        <c:ser>
          <c:idx val="1"/>
          <c:order val="0"/>
          <c:tx>
            <c:v>Vorarlberg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98-4E55-911F-9A70CFAE45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Indikator!$I$9</c:f>
              <c:numCache>
                <c:formatCode>General</c:formatCode>
                <c:ptCount val="1"/>
                <c:pt idx="0">
                  <c:v>0.8</c:v>
                </c:pt>
              </c:numCache>
            </c:numRef>
          </c:xVal>
          <c:yVal>
            <c:numRef>
              <c:f>Indikator!$J$9</c:f>
              <c:numCache>
                <c:formatCode>General</c:formatCode>
                <c:ptCount val="1"/>
                <c:pt idx="0">
                  <c:v>11000</c:v>
                </c:pt>
              </c:numCache>
            </c:numRef>
          </c:yVal>
          <c:bubbleSize>
            <c:numRef>
              <c:f>Indikator!$D$9</c:f>
              <c:numCache>
                <c:formatCode>#,###</c:formatCode>
                <c:ptCount val="1"/>
                <c:pt idx="0">
                  <c:v>12306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B198-4E55-911F-9A70CFAE457D}"/>
            </c:ext>
          </c:extLst>
        </c:ser>
        <c:ser>
          <c:idx val="2"/>
          <c:order val="1"/>
          <c:tx>
            <c:v>Tirol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Indikator!$I$8</c:f>
              <c:numCache>
                <c:formatCode>General</c:formatCode>
                <c:ptCount val="1"/>
                <c:pt idx="0">
                  <c:v>2.25</c:v>
                </c:pt>
              </c:numCache>
            </c:numRef>
          </c:xVal>
          <c:yVal>
            <c:numRef>
              <c:f>Indikator!$J$8</c:f>
              <c:numCache>
                <c:formatCode>General</c:formatCode>
                <c:ptCount val="1"/>
                <c:pt idx="0">
                  <c:v>10500</c:v>
                </c:pt>
              </c:numCache>
            </c:numRef>
          </c:yVal>
          <c:bubbleSize>
            <c:numRef>
              <c:f>Indikator!$D$8</c:f>
              <c:numCache>
                <c:formatCode>#,###</c:formatCode>
                <c:ptCount val="1"/>
                <c:pt idx="0">
                  <c:v>21639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B198-4E55-911F-9A70CFAE457D}"/>
            </c:ext>
          </c:extLst>
        </c:ser>
        <c:ser>
          <c:idx val="3"/>
          <c:order val="2"/>
          <c:tx>
            <c:v>Salzburg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Indikator!$I$6</c:f>
              <c:numCache>
                <c:formatCode>General</c:formatCode>
                <c:ptCount val="1"/>
                <c:pt idx="0">
                  <c:v>4.25</c:v>
                </c:pt>
              </c:numCache>
            </c:numRef>
          </c:xVal>
          <c:yVal>
            <c:numRef>
              <c:f>Indikator!$J$6</c:f>
              <c:numCache>
                <c:formatCode>General</c:formatCode>
                <c:ptCount val="1"/>
                <c:pt idx="0">
                  <c:v>11000</c:v>
                </c:pt>
              </c:numCache>
            </c:numRef>
          </c:yVal>
          <c:bubbleSize>
            <c:numRef>
              <c:f>Indikator!$D$6</c:f>
              <c:numCache>
                <c:formatCode>#,###</c:formatCode>
                <c:ptCount val="1"/>
                <c:pt idx="0">
                  <c:v>14957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B198-4E55-911F-9A70CFAE457D}"/>
            </c:ext>
          </c:extLst>
        </c:ser>
        <c:ser>
          <c:idx val="4"/>
          <c:order val="3"/>
          <c:tx>
            <c:v>Kärnten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Indikator!$I$3</c:f>
              <c:numCache>
                <c:formatCode>General</c:formatCode>
                <c:ptCount val="1"/>
                <c:pt idx="0">
                  <c:v>5.0999999999999899</c:v>
                </c:pt>
              </c:numCache>
            </c:numRef>
          </c:xVal>
          <c:yVal>
            <c:numRef>
              <c:f>Indikator!$J$3</c:f>
              <c:numCache>
                <c:formatCode>General</c:formatCode>
                <c:ptCount val="1"/>
                <c:pt idx="0">
                  <c:v>5500</c:v>
                </c:pt>
              </c:numCache>
            </c:numRef>
          </c:yVal>
          <c:bubbleSize>
            <c:numRef>
              <c:f>Indikator!$D$3</c:f>
              <c:numCache>
                <c:formatCode>#,###</c:formatCode>
                <c:ptCount val="1"/>
                <c:pt idx="0">
                  <c:v>16981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B198-4E55-911F-9A70CFAE457D}"/>
            </c:ext>
          </c:extLst>
        </c:ser>
        <c:ser>
          <c:idx val="5"/>
          <c:order val="4"/>
          <c:tx>
            <c:v>Steiermark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Indikator!$I$7</c:f>
              <c:numCache>
                <c:formatCode>General</c:formatCode>
                <c:ptCount val="1"/>
                <c:pt idx="0">
                  <c:v>6.25</c:v>
                </c:pt>
              </c:numCache>
            </c:numRef>
          </c:xVal>
          <c:yVal>
            <c:numRef>
              <c:f>Indikator!$J$7</c:f>
              <c:numCache>
                <c:formatCode>General</c:formatCode>
                <c:ptCount val="1"/>
                <c:pt idx="0">
                  <c:v>12000</c:v>
                </c:pt>
              </c:numCache>
            </c:numRef>
          </c:yVal>
          <c:bubbleSize>
            <c:numRef>
              <c:f>Indikator!$D$7</c:f>
              <c:numCache>
                <c:formatCode>#,###</c:formatCode>
                <c:ptCount val="1"/>
                <c:pt idx="0">
                  <c:v>38000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B198-4E55-911F-9A70CFAE457D}"/>
            </c:ext>
          </c:extLst>
        </c:ser>
        <c:ser>
          <c:idx val="6"/>
          <c:order val="5"/>
          <c:tx>
            <c:v>Oberösterreich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dLbl>
              <c:idx val="0"/>
              <c:numFmt formatCode="#,##0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de-DE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6-B198-4E55-911F-9A70CFAE45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Indikator!$I$5</c:f>
              <c:numCache>
                <c:formatCode>General</c:formatCode>
                <c:ptCount val="1"/>
                <c:pt idx="0">
                  <c:v>5.0999999999999899</c:v>
                </c:pt>
              </c:numCache>
            </c:numRef>
          </c:xVal>
          <c:yVal>
            <c:numRef>
              <c:f>Indikator!$J$5</c:f>
              <c:numCache>
                <c:formatCode>General</c:formatCode>
                <c:ptCount val="1"/>
                <c:pt idx="0">
                  <c:v>19500</c:v>
                </c:pt>
              </c:numCache>
            </c:numRef>
          </c:yVal>
          <c:bubbleSize>
            <c:numRef>
              <c:f>Indikator!$D$5</c:f>
              <c:numCache>
                <c:formatCode>#,###</c:formatCode>
                <c:ptCount val="1"/>
                <c:pt idx="0">
                  <c:v>37574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B198-4E55-911F-9A70CFAE457D}"/>
            </c:ext>
          </c:extLst>
        </c:ser>
        <c:ser>
          <c:idx val="7"/>
          <c:order val="6"/>
          <c:tx>
            <c:v>Niederösterreich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Indikator!$I$4</c:f>
              <c:numCache>
                <c:formatCode>General</c:formatCode>
                <c:ptCount val="1"/>
                <c:pt idx="0">
                  <c:v>6.75</c:v>
                </c:pt>
              </c:numCache>
            </c:numRef>
          </c:xVal>
          <c:yVal>
            <c:numRef>
              <c:f>Indikator!$J$4</c:f>
              <c:numCache>
                <c:formatCode>General</c:formatCode>
                <c:ptCount val="1"/>
                <c:pt idx="0">
                  <c:v>22000</c:v>
                </c:pt>
              </c:numCache>
            </c:numRef>
          </c:yVal>
          <c:bubbleSize>
            <c:numRef>
              <c:f>Indikator!$D$4</c:f>
              <c:numCache>
                <c:formatCode>#,###</c:formatCode>
                <c:ptCount val="1"/>
                <c:pt idx="0">
                  <c:v>45679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B198-4E55-911F-9A70CFAE457D}"/>
            </c:ext>
          </c:extLst>
        </c:ser>
        <c:ser>
          <c:idx val="8"/>
          <c:order val="7"/>
          <c:tx>
            <c:v>Wien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Indikator!$I$10</c:f>
              <c:numCache>
                <c:formatCode>General</c:formatCode>
                <c:ptCount val="1"/>
                <c:pt idx="0">
                  <c:v>7.75</c:v>
                </c:pt>
              </c:numCache>
            </c:numRef>
          </c:xVal>
          <c:yVal>
            <c:numRef>
              <c:f>Indikator!$J$10</c:f>
              <c:numCache>
                <c:formatCode>General</c:formatCode>
                <c:ptCount val="1"/>
                <c:pt idx="0">
                  <c:v>20000</c:v>
                </c:pt>
              </c:numCache>
            </c:numRef>
          </c:yVal>
          <c:bubbleSize>
            <c:numRef>
              <c:f>Indikator!$D$10</c:f>
              <c:numCache>
                <c:formatCode>#,###</c:formatCode>
                <c:ptCount val="1"/>
                <c:pt idx="0">
                  <c:v>125103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B198-4E55-911F-9A70CFAE457D}"/>
            </c:ext>
          </c:extLst>
        </c:ser>
        <c:ser>
          <c:idx val="9"/>
          <c:order val="8"/>
          <c:tx>
            <c:v>Burgenland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Indikator!$I$2</c:f>
              <c:numCache>
                <c:formatCode>General</c:formatCode>
                <c:ptCount val="1"/>
                <c:pt idx="0">
                  <c:v>7.9</c:v>
                </c:pt>
              </c:numCache>
            </c:numRef>
          </c:xVal>
          <c:yVal>
            <c:numRef>
              <c:f>Indikator!$J$2</c:f>
              <c:numCache>
                <c:formatCode>General</c:formatCode>
                <c:ptCount val="1"/>
                <c:pt idx="0">
                  <c:v>13700</c:v>
                </c:pt>
              </c:numCache>
            </c:numRef>
          </c:yVal>
          <c:bubbleSize>
            <c:numRef>
              <c:f>Indikator!$D$2</c:f>
              <c:numCache>
                <c:formatCode>#,###</c:formatCode>
                <c:ptCount val="1"/>
                <c:pt idx="0">
                  <c:v>8077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B198-4E55-911F-9A70CFAE457D}"/>
            </c:ext>
          </c:extLst>
        </c:ser>
        <c:ser>
          <c:idx val="0"/>
          <c:order val="9"/>
          <c:tx>
            <c:strRef>
              <c:f>Indikator!$B$13</c:f>
              <c:strCache>
                <c:ptCount val="1"/>
                <c:pt idx="0">
                  <c:v>Burgenland</c:v>
                </c:pt>
              </c:strCache>
            </c:strRef>
          </c:tx>
          <c:spPr>
            <a:solidFill>
              <a:srgbClr val="E20613"/>
            </a:solidFill>
            <a:ln w="9525">
              <a:solidFill>
                <a:srgbClr val="FC8086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Indikator!$I$13</c:f>
              <c:numCache>
                <c:formatCode>General</c:formatCode>
                <c:ptCount val="1"/>
                <c:pt idx="0">
                  <c:v>7.9</c:v>
                </c:pt>
              </c:numCache>
            </c:numRef>
          </c:xVal>
          <c:yVal>
            <c:numRef>
              <c:f>Indikator!$J$13</c:f>
              <c:numCache>
                <c:formatCode>General</c:formatCode>
                <c:ptCount val="1"/>
                <c:pt idx="0">
                  <c:v>13700</c:v>
                </c:pt>
              </c:numCache>
            </c:numRef>
          </c:yVal>
          <c:bubbleSize>
            <c:numRef>
              <c:f>Indikator!$D$13</c:f>
              <c:numCache>
                <c:formatCode>#,###</c:formatCode>
                <c:ptCount val="1"/>
                <c:pt idx="0">
                  <c:v>8077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B198-4E55-911F-9A70CFAE4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40"/>
        <c:showNegBubbles val="0"/>
        <c:axId val="66785280"/>
        <c:axId val="66786816"/>
      </c:bubbleChart>
      <c:valAx>
        <c:axId val="66785280"/>
        <c:scaling>
          <c:orientation val="minMax"/>
          <c:max val="9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66786816"/>
        <c:crosses val="autoZero"/>
        <c:crossBetween val="midCat"/>
      </c:valAx>
      <c:valAx>
        <c:axId val="66786816"/>
        <c:scaling>
          <c:orientation val="minMax"/>
          <c:max val="30000"/>
          <c:min val="0"/>
        </c:scaling>
        <c:delete val="1"/>
        <c:axPos val="r"/>
        <c:numFmt formatCode="#,##0" sourceLinked="0"/>
        <c:majorTickMark val="out"/>
        <c:minorTickMark val="none"/>
        <c:tickLblPos val="nextTo"/>
        <c:crossAx val="66785280"/>
        <c:crosses val="max"/>
        <c:crossBetween val="midCat"/>
        <c:majorUnit val="5000"/>
      </c:valAx>
      <c:spPr>
        <a:blipFill>
          <a:blip xmlns:r="http://schemas.openxmlformats.org/officeDocument/2006/relationships" r:embed="rId1"/>
          <a:stretch>
            <a:fillRect/>
          </a:stretch>
        </a:blipFill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[0]!Kartentitel_Kreis</c:f>
          <c:strCache>
            <c:ptCount val="1"/>
            <c:pt idx="0">
              <c:v>Verteilung in Prozent</c:v>
            </c:pt>
          </c:strCache>
        </c:strRef>
      </c:tx>
      <c:layout>
        <c:manualLayout>
          <c:xMode val="edge"/>
          <c:yMode val="edge"/>
          <c:x val="0.35508158567557696"/>
          <c:y val="4.8379239095751748E-3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3779690641540518"/>
          <c:y val="0.12483313583116275"/>
          <c:w val="0.64751020885326704"/>
          <c:h val="0.78189866228511407"/>
        </c:manualLayout>
      </c:layout>
      <c:pieChart>
        <c:varyColors val="1"/>
        <c:ser>
          <c:idx val="0"/>
          <c:order val="0"/>
          <c:tx>
            <c:v>Verteilung</c:v>
          </c:tx>
          <c:spPr>
            <a:solidFill>
              <a:srgbClr val="006464"/>
            </a:solidFill>
            <a:ln>
              <a:solidFill>
                <a:srgbClr val="375F91"/>
              </a:solidFill>
            </a:ln>
          </c:spPr>
          <c:dPt>
            <c:idx val="0"/>
            <c:bubble3D val="0"/>
            <c:spPr>
              <a:solidFill>
                <a:srgbClr val="E20613"/>
              </a:solidFill>
              <a:ln>
                <a:solidFill>
                  <a:srgbClr val="FC80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DA7-47E6-8373-45B10DCCC726}"/>
              </c:ext>
            </c:extLst>
          </c:dPt>
          <c:dPt>
            <c:idx val="1"/>
            <c:bubble3D val="0"/>
            <c:spPr>
              <a:solidFill>
                <a:srgbClr val="66666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DA7-47E6-8373-45B10DCCC726}"/>
              </c:ext>
            </c:extLst>
          </c:dPt>
          <c:dPt>
            <c:idx val="2"/>
            <c:bubble3D val="0"/>
            <c:spPr>
              <a:solidFill>
                <a:srgbClr val="80808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0-2CE0-4495-A31A-047CC3F6639D}"/>
              </c:ext>
            </c:extLst>
          </c:dPt>
          <c:dPt>
            <c:idx val="3"/>
            <c:bubble3D val="0"/>
            <c:spPr>
              <a:solidFill>
                <a:srgbClr val="99999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0DA7-47E6-8373-45B10DCCC726}"/>
              </c:ext>
            </c:extLst>
          </c:dPt>
          <c:dPt>
            <c:idx val="4"/>
            <c:bubble3D val="0"/>
            <c:spPr>
              <a:solidFill>
                <a:srgbClr val="B3B3B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0DA7-47E6-8373-45B10DCCC726}"/>
              </c:ext>
            </c:extLst>
          </c:dPt>
          <c:dPt>
            <c:idx val="5"/>
            <c:bubble3D val="0"/>
            <c:spPr>
              <a:solidFill>
                <a:srgbClr val="CCCCC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DA7-47E6-8373-45B10DCCC726}"/>
              </c:ext>
            </c:extLst>
          </c:dPt>
          <c:dPt>
            <c:idx val="6"/>
            <c:bubble3D val="0"/>
            <c:spPr>
              <a:solidFill>
                <a:srgbClr val="E6E6E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0DA7-47E6-8373-45B10DCCC726}"/>
              </c:ext>
            </c:extLst>
          </c:dPt>
          <c:dPt>
            <c:idx val="7"/>
            <c:bubble3D val="0"/>
            <c:spPr>
              <a:solidFill>
                <a:srgbClr val="F2F2F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0DA7-47E6-8373-45B10DCCC726}"/>
              </c:ext>
            </c:extLst>
          </c:dPt>
          <c:dPt>
            <c:idx val="8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0DA7-47E6-8373-45B10DCCC72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Indikator!$G$21:$G$29</c:f>
              <c:strCache>
                <c:ptCount val="9"/>
                <c:pt idx="0">
                  <c:v>B</c:v>
                </c:pt>
                <c:pt idx="1">
                  <c:v>W</c:v>
                </c:pt>
                <c:pt idx="2">
                  <c:v>NÖ</c:v>
                </c:pt>
                <c:pt idx="3">
                  <c:v>ST</c:v>
                </c:pt>
                <c:pt idx="4">
                  <c:v>OÖ</c:v>
                </c:pt>
                <c:pt idx="5">
                  <c:v>T</c:v>
                </c:pt>
                <c:pt idx="6">
                  <c:v>K</c:v>
                </c:pt>
                <c:pt idx="7">
                  <c:v>S</c:v>
                </c:pt>
                <c:pt idx="8">
                  <c:v>V</c:v>
                </c:pt>
              </c:strCache>
            </c:strRef>
          </c:cat>
          <c:val>
            <c:numRef>
              <c:f>Indikator!$H$21:$H$29</c:f>
              <c:numCache>
                <c:formatCode>General</c:formatCode>
                <c:ptCount val="9"/>
                <c:pt idx="0" formatCode="0.0">
                  <c:v>2.5215724472083818</c:v>
                </c:pt>
                <c:pt idx="1">
                  <c:v>39.05611958191286</c:v>
                </c:pt>
                <c:pt idx="2">
                  <c:v>14.260605152411992</c:v>
                </c:pt>
                <c:pt idx="3">
                  <c:v>11.86328500605652</c:v>
                </c:pt>
                <c:pt idx="4">
                  <c:v>11.730291337304411</c:v>
                </c:pt>
                <c:pt idx="5">
                  <c:v>6.7555164275278159</c:v>
                </c:pt>
                <c:pt idx="6">
                  <c:v>5.3013274391538356</c:v>
                </c:pt>
                <c:pt idx="7">
                  <c:v>4.6694514167259831</c:v>
                </c:pt>
                <c:pt idx="8">
                  <c:v>3.8418311916981982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DA7-47E6-8373-45B10DCCC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l"/>
      <c:layout>
        <c:manualLayout>
          <c:xMode val="edge"/>
          <c:yMode val="edge"/>
          <c:x val="2.5889967637540454E-2"/>
          <c:y val="0.11992390011544508"/>
          <c:w val="0.1291433716416516"/>
          <c:h val="0.7968177470344658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[0]!Kartentitel_Veränderung</c:f>
          <c:strCache>
            <c:ptCount val="1"/>
            <c:pt idx="0">
              <c:v>Absolute und prozentuelle Veränderung (zum Vorjahresmonat)</c:v>
            </c:pt>
          </c:strCache>
        </c:strRef>
      </c:tx>
      <c:layout>
        <c:manualLayout>
          <c:xMode val="edge"/>
          <c:yMode val="edge"/>
          <c:x val="0.11478562613901634"/>
          <c:y val="1.7919863678181056E-4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7193368202675183"/>
          <c:y val="0.14756735124423101"/>
          <c:w val="0.68874647072083262"/>
          <c:h val="0.70300388530269498"/>
        </c:manualLayout>
      </c:layout>
      <c:barChart>
        <c:barDir val="col"/>
        <c:grouping val="clustered"/>
        <c:varyColors val="0"/>
        <c:ser>
          <c:idx val="1"/>
          <c:order val="2"/>
          <c:tx>
            <c:v>Absolute Veränderung</c:v>
          </c:tx>
          <c:spPr>
            <a:solidFill>
              <a:srgbClr val="FC8086"/>
            </a:solidFill>
            <a:ln>
              <a:noFill/>
            </a:ln>
          </c:spPr>
          <c:invertIfNegative val="1"/>
          <c:cat>
            <c:strRef>
              <c:f>Indikator!$K$2:$K$10</c:f>
              <c:strCache>
                <c:ptCount val="9"/>
                <c:pt idx="0">
                  <c:v>B</c:v>
                </c:pt>
                <c:pt idx="1">
                  <c:v>K</c:v>
                </c:pt>
                <c:pt idx="2">
                  <c:v>NÖ</c:v>
                </c:pt>
                <c:pt idx="3">
                  <c:v>OÖ</c:v>
                </c:pt>
                <c:pt idx="4">
                  <c:v>S</c:v>
                </c:pt>
                <c:pt idx="5">
                  <c:v>ST</c:v>
                </c:pt>
                <c:pt idx="6">
                  <c:v>T</c:v>
                </c:pt>
                <c:pt idx="7">
                  <c:v>V</c:v>
                </c:pt>
                <c:pt idx="8">
                  <c:v>W</c:v>
                </c:pt>
              </c:strCache>
            </c:strRef>
          </c:cat>
          <c:val>
            <c:numRef>
              <c:f>Indikator!$G$2:$G$10</c:f>
              <c:numCache>
                <c:formatCode>#,###</c:formatCode>
                <c:ptCount val="9"/>
                <c:pt idx="0">
                  <c:v>480</c:v>
                </c:pt>
                <c:pt idx="1">
                  <c:v>-425</c:v>
                </c:pt>
                <c:pt idx="2">
                  <c:v>2335</c:v>
                </c:pt>
                <c:pt idx="3">
                  <c:v>-283</c:v>
                </c:pt>
                <c:pt idx="4">
                  <c:v>211</c:v>
                </c:pt>
                <c:pt idx="5">
                  <c:v>1350</c:v>
                </c:pt>
                <c:pt idx="6">
                  <c:v>569</c:v>
                </c:pt>
                <c:pt idx="7">
                  <c:v>752</c:v>
                </c:pt>
                <c:pt idx="8">
                  <c:v>3489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666666"/>
                  </a:solidFill>
                  <a:ln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AAC-4F3C-9FF6-63799637C5D8}"/>
            </c:ext>
          </c:extLst>
        </c:ser>
        <c:ser>
          <c:idx val="2"/>
          <c:order val="3"/>
          <c:tx>
            <c:strRef>
              <c:f>Indikator!$M$1</c:f>
              <c:strCache>
                <c:ptCount val="1"/>
                <c:pt idx="0">
                  <c:v>Verae_absolut_Burgenland</c:v>
                </c:pt>
              </c:strCache>
            </c:strRef>
          </c:tx>
          <c:spPr>
            <a:solidFill>
              <a:srgbClr val="E20613"/>
            </a:solidFill>
            <a:ln>
              <a:solidFill>
                <a:srgbClr val="FC8086"/>
              </a:solidFill>
            </a:ln>
          </c:spPr>
          <c:invertIfNegative val="0"/>
          <c:cat>
            <c:strRef>
              <c:f>Indikator!$K$2:$K$10</c:f>
              <c:strCache>
                <c:ptCount val="9"/>
                <c:pt idx="0">
                  <c:v>B</c:v>
                </c:pt>
                <c:pt idx="1">
                  <c:v>K</c:v>
                </c:pt>
                <c:pt idx="2">
                  <c:v>NÖ</c:v>
                </c:pt>
                <c:pt idx="3">
                  <c:v>OÖ</c:v>
                </c:pt>
                <c:pt idx="4">
                  <c:v>S</c:v>
                </c:pt>
                <c:pt idx="5">
                  <c:v>ST</c:v>
                </c:pt>
                <c:pt idx="6">
                  <c:v>T</c:v>
                </c:pt>
                <c:pt idx="7">
                  <c:v>V</c:v>
                </c:pt>
                <c:pt idx="8">
                  <c:v>W</c:v>
                </c:pt>
              </c:strCache>
            </c:strRef>
          </c:cat>
          <c:val>
            <c:numRef>
              <c:f>Indikator!$O$2:$O$10</c:f>
              <c:numCache>
                <c:formatCode>General</c:formatCode>
                <c:ptCount val="9"/>
                <c:pt idx="0">
                  <c:v>480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AC-4F3C-9FF6-63799637C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302912"/>
        <c:axId val="67304448"/>
      </c:barChart>
      <c:lineChart>
        <c:grouping val="standard"/>
        <c:varyColors val="0"/>
        <c:ser>
          <c:idx val="4"/>
          <c:order val="4"/>
          <c:tx>
            <c:v>Gegenpart_Veraend_abs</c:v>
          </c:tx>
          <c:spPr>
            <a:ln>
              <a:noFill/>
            </a:ln>
          </c:spPr>
          <c:marker>
            <c:symbol val="none"/>
          </c:marker>
          <c:val>
            <c:numRef>
              <c:f>Indikator!$P$4</c:f>
              <c:numCache>
                <c:formatCode>General</c:formatCode>
                <c:ptCount val="1"/>
                <c:pt idx="0">
                  <c:v>-3489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AC-4F3C-9FF6-63799637C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02912"/>
        <c:axId val="67304448"/>
      </c:lineChart>
      <c:lineChart>
        <c:grouping val="standard"/>
        <c:varyColors val="0"/>
        <c:ser>
          <c:idx val="5"/>
          <c:order val="5"/>
          <c:tx>
            <c:v>Gegenpart_Veraend_Proz</c:v>
          </c:tx>
          <c:spPr>
            <a:ln>
              <a:noFill/>
            </a:ln>
          </c:spPr>
          <c:marker>
            <c:symbol val="none"/>
          </c:marker>
          <c:val>
            <c:numRef>
              <c:f>Indikator!$Q$4</c:f>
              <c:numCache>
                <c:formatCode>General</c:formatCode>
                <c:ptCount val="1"/>
                <c:pt idx="0">
                  <c:v>-6.5085684611390064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AC-4F3C-9FF6-63799637C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2768"/>
        <c:axId val="88990848"/>
      </c:lineChart>
      <c:scatterChart>
        <c:scatterStyle val="lineMarker"/>
        <c:varyColors val="0"/>
        <c:ser>
          <c:idx val="0"/>
          <c:order val="0"/>
          <c:tx>
            <c:v>in Prozent</c:v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rgbClr val="E6E6E6">
                  <a:alpha val="92000"/>
                </a:srgbClr>
              </a:solidFill>
              <a:ln>
                <a:solidFill>
                  <a:srgbClr val="666666"/>
                </a:solidFill>
              </a:ln>
            </c:spPr>
          </c:marker>
          <c:xVal>
            <c:strRef>
              <c:f>Indikator!$K$2:$K$10</c:f>
              <c:strCache>
                <c:ptCount val="9"/>
                <c:pt idx="0">
                  <c:v>B</c:v>
                </c:pt>
                <c:pt idx="1">
                  <c:v>K</c:v>
                </c:pt>
                <c:pt idx="2">
                  <c:v>NÖ</c:v>
                </c:pt>
                <c:pt idx="3">
                  <c:v>OÖ</c:v>
                </c:pt>
                <c:pt idx="4">
                  <c:v>S</c:v>
                </c:pt>
                <c:pt idx="5">
                  <c:v>ST</c:v>
                </c:pt>
                <c:pt idx="6">
                  <c:v>T</c:v>
                </c:pt>
                <c:pt idx="7">
                  <c:v>V</c:v>
                </c:pt>
                <c:pt idx="8">
                  <c:v>W</c:v>
                </c:pt>
              </c:strCache>
            </c:strRef>
          </c:xVal>
          <c:yVal>
            <c:numRef>
              <c:f>Indikator!$H$2:$H$10</c:f>
              <c:numCache>
                <c:formatCode>#,##0.0</c:formatCode>
                <c:ptCount val="9"/>
                <c:pt idx="0">
                  <c:v>6.3182835329735383</c:v>
                </c:pt>
                <c:pt idx="1">
                  <c:v>-2.4416867746754036</c:v>
                </c:pt>
                <c:pt idx="2">
                  <c:v>5.3871354743447739</c:v>
                </c:pt>
                <c:pt idx="3">
                  <c:v>-0.74754999075467765</c:v>
                </c:pt>
                <c:pt idx="4">
                  <c:v>1.4308965143089694</c:v>
                </c:pt>
                <c:pt idx="5">
                  <c:v>3.6834924965893521</c:v>
                </c:pt>
                <c:pt idx="6">
                  <c:v>2.7005220692928305</c:v>
                </c:pt>
                <c:pt idx="7">
                  <c:v>6.5085684611390064</c:v>
                </c:pt>
                <c:pt idx="8">
                  <c:v>2.868913118555426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AAC-4F3C-9FF6-63799637C5D8}"/>
            </c:ext>
          </c:extLst>
        </c:ser>
        <c:ser>
          <c:idx val="3"/>
          <c:order val="1"/>
          <c:tx>
            <c:strRef>
              <c:f>Indikator!$N$1</c:f>
              <c:strCache>
                <c:ptCount val="1"/>
                <c:pt idx="0">
                  <c:v>Verae_Proz_Burgenland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2"/>
            <c:spPr>
              <a:solidFill>
                <a:srgbClr val="FC8086"/>
              </a:solidFill>
              <a:ln>
                <a:solidFill>
                  <a:srgbClr val="E20613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Indikator!$K$2:$K$10</c:f>
              <c:strCache>
                <c:ptCount val="9"/>
                <c:pt idx="0">
                  <c:v>B</c:v>
                </c:pt>
                <c:pt idx="1">
                  <c:v>K</c:v>
                </c:pt>
                <c:pt idx="2">
                  <c:v>NÖ</c:v>
                </c:pt>
                <c:pt idx="3">
                  <c:v>OÖ</c:v>
                </c:pt>
                <c:pt idx="4">
                  <c:v>S</c:v>
                </c:pt>
                <c:pt idx="5">
                  <c:v>ST</c:v>
                </c:pt>
                <c:pt idx="6">
                  <c:v>T</c:v>
                </c:pt>
                <c:pt idx="7">
                  <c:v>V</c:v>
                </c:pt>
                <c:pt idx="8">
                  <c:v>W</c:v>
                </c:pt>
              </c:strCache>
            </c:strRef>
          </c:xVal>
          <c:yVal>
            <c:numRef>
              <c:f>Indikator!$N$2:$N$10</c:f>
              <c:numCache>
                <c:formatCode>General</c:formatCode>
                <c:ptCount val="9"/>
                <c:pt idx="0">
                  <c:v>6.3182835329735383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AAC-4F3C-9FF6-63799637C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992768"/>
        <c:axId val="88990848"/>
      </c:scatterChart>
      <c:catAx>
        <c:axId val="67302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6350">
            <a:solidFill>
              <a:srgbClr val="B3B3B3"/>
            </a:solidFill>
          </a:ln>
        </c:spPr>
        <c:txPr>
          <a:bodyPr rot="0" vert="horz"/>
          <a:lstStyle/>
          <a:p>
            <a:pPr>
              <a:defRPr sz="1000"/>
            </a:pPr>
            <a:endParaRPr lang="de-DE"/>
          </a:p>
        </c:txPr>
        <c:crossAx val="67304448"/>
        <c:crossesAt val="0"/>
        <c:auto val="0"/>
        <c:lblAlgn val="ctr"/>
        <c:lblOffset val="100"/>
        <c:noMultiLvlLbl val="0"/>
      </c:catAx>
      <c:valAx>
        <c:axId val="673044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AT"/>
                  <a:t>Absolute Veränderung</a:t>
                </a:r>
              </a:p>
            </c:rich>
          </c:tx>
          <c:layout>
            <c:manualLayout>
              <c:xMode val="edge"/>
              <c:yMode val="edge"/>
              <c:x val="3.7073535232123541E-3"/>
              <c:y val="0.2827707235226744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B3B3B3"/>
            </a:solidFill>
          </a:ln>
        </c:spPr>
        <c:txPr>
          <a:bodyPr/>
          <a:lstStyle/>
          <a:p>
            <a:pPr>
              <a:defRPr sz="1000"/>
            </a:pPr>
            <a:endParaRPr lang="de-DE"/>
          </a:p>
        </c:txPr>
        <c:crossAx val="67302912"/>
        <c:crosses val="autoZero"/>
        <c:crossBetween val="between"/>
      </c:valAx>
      <c:valAx>
        <c:axId val="8899084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AT"/>
                  <a:t>Veränderung</a:t>
                </a:r>
                <a:r>
                  <a:rPr lang="de-AT" baseline="0"/>
                  <a:t> in % </a:t>
                </a:r>
                <a:endParaRPr lang="de-AT"/>
              </a:p>
            </c:rich>
          </c:tx>
          <c:layout>
            <c:manualLayout>
              <c:xMode val="edge"/>
              <c:yMode val="edge"/>
              <c:x val="0.95569369677426752"/>
              <c:y val="0.3426437869142831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 w="6350">
            <a:solidFill>
              <a:srgbClr val="B3B3B3"/>
            </a:solidFill>
          </a:ln>
        </c:spPr>
        <c:crossAx val="88992768"/>
        <c:crosses val="max"/>
        <c:crossBetween val="between"/>
      </c:valAx>
      <c:catAx>
        <c:axId val="88992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990848"/>
        <c:crossesAt val="0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List" dx="15" fmlaLink="Dropdown_Bundesland!$C$2" fmlaRange="Dropdown_Bundesland!$B$2:$B$11" noThreeD="1" sel="2" val="0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firstButton="1" fmlaLink="Dropdown_Geschlecht!$B$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16</xdr:row>
          <xdr:rowOff>95250</xdr:rowOff>
        </xdr:from>
        <xdr:to>
          <xdr:col>0</xdr:col>
          <xdr:colOff>1574800</xdr:colOff>
          <xdr:row>25</xdr:row>
          <xdr:rowOff>50800</xdr:rowOff>
        </xdr:to>
        <xdr:sp macro="" textlink="">
          <xdr:nvSpPr>
            <xdr:cNvPr id="612361" name="List Box 9" descr="Dies ist ein Auswahlfeld für die Bundesländer sowie für Österreich. Es ist nur möglich, ein Bundesland oder nur Österreich auszuwählen." hidden="1">
              <a:extLst>
                <a:ext uri="{63B3BB69-23CF-44E3-9099-C40C66FF867C}">
                  <a14:compatExt spid="_x0000_s612361"/>
                </a:ext>
                <a:ext uri="{FF2B5EF4-FFF2-40B4-BE49-F238E27FC236}">
                  <a16:creationId xmlns:a16="http://schemas.microsoft.com/office/drawing/2014/main" id="{00000000-0008-0000-0000-000009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1</xdr:col>
      <xdr:colOff>1493309</xdr:colOff>
      <xdr:row>3</xdr:row>
      <xdr:rowOff>50800</xdr:rowOff>
    </xdr:from>
    <xdr:to>
      <xdr:col>10</xdr:col>
      <xdr:colOff>232834</xdr:colOff>
      <xdr:row>19</xdr:row>
      <xdr:rowOff>23283</xdr:rowOff>
    </xdr:to>
    <xdr:graphicFrame macro="">
      <xdr:nvGraphicFramePr>
        <xdr:cNvPr id="16" name="Diagramm 15" descr="Auf der Landkarte sind die Arbeitslosenzahl nach Bundesländer für den gewählten Zeitpunkt dargestellt.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1837267</xdr:colOff>
      <xdr:row>20</xdr:row>
      <xdr:rowOff>80432</xdr:rowOff>
    </xdr:from>
    <xdr:to>
      <xdr:col>4</xdr:col>
      <xdr:colOff>311150</xdr:colOff>
      <xdr:row>34</xdr:row>
      <xdr:rowOff>47625</xdr:rowOff>
    </xdr:to>
    <xdr:graphicFrame macro="">
      <xdr:nvGraphicFramePr>
        <xdr:cNvPr id="19" name="Diagramm 18" descr="Im Kreisdiagramm sind die Arbeitslosenzahlen nach Bundesländern als Verteilung in Prozent dargestellt.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4</xdr:col>
      <xdr:colOff>482601</xdr:colOff>
      <xdr:row>20</xdr:row>
      <xdr:rowOff>48684</xdr:rowOff>
    </xdr:from>
    <xdr:to>
      <xdr:col>10</xdr:col>
      <xdr:colOff>193675</xdr:colOff>
      <xdr:row>34</xdr:row>
      <xdr:rowOff>18521</xdr:rowOff>
    </xdr:to>
    <xdr:graphicFrame macro="">
      <xdr:nvGraphicFramePr>
        <xdr:cNvPr id="21" name="Diagramm 20" descr="Mit Hilfe eines Säulendiagramms wird einerseits die absolute und andererseits die prozentuelle Veränderung zum Vorjahresmonat dargestellt.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4</xdr:row>
          <xdr:rowOff>0</xdr:rowOff>
        </xdr:from>
        <xdr:to>
          <xdr:col>1</xdr:col>
          <xdr:colOff>76200</xdr:colOff>
          <xdr:row>7</xdr:row>
          <xdr:rowOff>0</xdr:rowOff>
        </xdr:to>
        <xdr:sp macro="" textlink="">
          <xdr:nvSpPr>
            <xdr:cNvPr id="612369" name="Group Box 17" descr="Dies ist das Auswahlfeld Geschlecht. Es wird zwischen Frauen, Männer und altern. Geschl. und Gesamt unterschieden." hidden="1">
              <a:extLst>
                <a:ext uri="{63B3BB69-23CF-44E3-9099-C40C66FF867C}">
                  <a14:compatExt spid="_x0000_s612369"/>
                </a:ext>
                <a:ext uri="{FF2B5EF4-FFF2-40B4-BE49-F238E27FC236}">
                  <a16:creationId xmlns:a16="http://schemas.microsoft.com/office/drawing/2014/main" id="{00000000-0008-0000-0000-000011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336550</xdr:colOff>
          <xdr:row>4</xdr:row>
          <xdr:rowOff>12700</xdr:rowOff>
        </xdr:from>
        <xdr:to>
          <xdr:col>0</xdr:col>
          <xdr:colOff>1162050</xdr:colOff>
          <xdr:row>5</xdr:row>
          <xdr:rowOff>12700</xdr:rowOff>
        </xdr:to>
        <xdr:sp macro="" textlink="">
          <xdr:nvSpPr>
            <xdr:cNvPr id="612370" name="Option Button 18" hidden="1">
              <a:extLst>
                <a:ext uri="{63B3BB69-23CF-44E3-9099-C40C66FF867C}">
                  <a14:compatExt spid="_x0000_s612370"/>
                </a:ext>
                <a:ext uri="{FF2B5EF4-FFF2-40B4-BE49-F238E27FC236}">
                  <a16:creationId xmlns:a16="http://schemas.microsoft.com/office/drawing/2014/main" id="{00000000-0008-0000-0000-000012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Frauen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336550</xdr:colOff>
          <xdr:row>4</xdr:row>
          <xdr:rowOff>171450</xdr:rowOff>
        </xdr:from>
        <xdr:to>
          <xdr:col>1</xdr:col>
          <xdr:colOff>0</xdr:colOff>
          <xdr:row>6</xdr:row>
          <xdr:rowOff>12700</xdr:rowOff>
        </xdr:to>
        <xdr:sp macro="" textlink="">
          <xdr:nvSpPr>
            <xdr:cNvPr id="612371" name="Option Button 19" hidden="1">
              <a:extLst>
                <a:ext uri="{63B3BB69-23CF-44E3-9099-C40C66FF867C}">
                  <a14:compatExt spid="_x0000_s612371"/>
                </a:ext>
                <a:ext uri="{FF2B5EF4-FFF2-40B4-BE49-F238E27FC236}">
                  <a16:creationId xmlns:a16="http://schemas.microsoft.com/office/drawing/2014/main" id="{00000000-0008-0000-0000-000013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Männer und altern. Geschl.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336550</xdr:colOff>
          <xdr:row>5</xdr:row>
          <xdr:rowOff>184150</xdr:rowOff>
        </xdr:from>
        <xdr:to>
          <xdr:col>0</xdr:col>
          <xdr:colOff>1219200</xdr:colOff>
          <xdr:row>6</xdr:row>
          <xdr:rowOff>184150</xdr:rowOff>
        </xdr:to>
        <xdr:sp macro="" textlink="">
          <xdr:nvSpPr>
            <xdr:cNvPr id="612372" name="Option Button 20" hidden="1">
              <a:extLst>
                <a:ext uri="{63B3BB69-23CF-44E3-9099-C40C66FF867C}">
                  <a14:compatExt spid="_x0000_s612372"/>
                </a:ext>
                <a:ext uri="{FF2B5EF4-FFF2-40B4-BE49-F238E27FC236}">
                  <a16:creationId xmlns:a16="http://schemas.microsoft.com/office/drawing/2014/main" id="{00000000-0008-0000-0000-000014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Gesamt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403860</xdr:colOff>
      <xdr:row>1</xdr:row>
      <xdr:rowOff>0</xdr:rowOff>
    </xdr:from>
    <xdr:to>
      <xdr:col>10</xdr:col>
      <xdr:colOff>527304</xdr:colOff>
      <xdr:row>2</xdr:row>
      <xdr:rowOff>148400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000-00000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511540" y="53340"/>
          <a:ext cx="1312164" cy="37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228600</xdr:rowOff>
        </xdr:from>
        <xdr:to>
          <xdr:col>8</xdr:col>
          <xdr:colOff>0</xdr:colOff>
          <xdr:row>2</xdr:row>
          <xdr:rowOff>165100</xdr:rowOff>
        </xdr:to>
        <xdr:sp macro="" textlink="">
          <xdr:nvSpPr>
            <xdr:cNvPr id="612374" name="ScrollBar1" descr="Scrollbar" hidden="1">
              <a:extLst>
                <a:ext uri="{63B3BB69-23CF-44E3-9099-C40C66FF867C}">
                  <a14:compatExt spid="_x0000_s612374"/>
                </a:ext>
                <a:ext uri="{FF2B5EF4-FFF2-40B4-BE49-F238E27FC236}">
                  <a16:creationId xmlns:a16="http://schemas.microsoft.com/office/drawing/2014/main" id="{00000000-0008-0000-0000-000016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oller Christoph | WKOE" refreshedDate="46146.623744328703" backgroundQuery="1" createdVersion="8" refreshedVersion="8" minRefreshableVersion="3" recordCount="0" supportSubquery="1" supportAdvancedDrill="1" xr:uid="{49D8CDBC-5423-4886-A4A7-546E0DD1DE04}">
  <cacheSource type="external" connectionId="10"/>
  <cacheFields count="5">
    <cacheField name="[Measures].[Summe von Wert_absolut 2]" caption="Summe von Wert_absolut 2" numFmtId="0" hierarchy="81" level="32767"/>
    <cacheField name="[Combine_Monat_Jahresdurchschnitt 1].[TTMMJJJJ].[TTMMJJJJ]" caption="TTMMJJJJ" numFmtId="0" hierarchy="16" level="1">
      <sharedItems containsSemiMixedTypes="0" containsNonDate="0" containsDate="1" containsString="0" minDate="2008-01-01T00:00:00" maxDate="2026-04-02T00:00:00" count="238"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8-12-3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09-12-3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0-12-3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1-12-3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2-12-3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3-12-3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4-12-3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5-12-3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6-12-3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7-12-3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8-12-3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19-12-3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0-12-3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1-12-3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2-12-3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3-12-3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4-12-3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5-12-31T00:00:00"/>
        <d v="2026-01-01T00:00:00"/>
        <d v="2026-02-01T00:00:00"/>
        <d v="2026-03-01T00:00:00"/>
        <d v="2026-04-01T00:00:00"/>
      </sharedItems>
    </cacheField>
    <cacheField name="[DimGEO_JD].[GEO_Bezeichnung].[GEO_Bezeichnung]" caption="GEO_Bezeichnung" numFmtId="0" hierarchy="29" level="1">
      <sharedItems count="10">
        <s v="Burgenland"/>
        <s v="Kärnten"/>
        <s v="Niederösterreich"/>
        <s v="Oberösterreich"/>
        <s v="Österreich"/>
        <s v="Salzburg"/>
        <s v="Steiermark"/>
        <s v="Tirol"/>
        <s v="Vorarlberg"/>
        <s v="Wien"/>
      </sharedItems>
    </cacheField>
    <cacheField name="[DimGeschlecht_JD].[SEX_Bezeichnung].[SEX_Bezeichnung]" caption="SEX_Bezeichnung" numFmtId="0" hierarchy="33" level="1">
      <sharedItems count="2">
        <s v="Frauen"/>
        <s v="Männer und altern. Geschlecht"/>
      </sharedItems>
    </cacheField>
    <cacheField name="[DimVariable_JD].[VariableBezeichnung].[VariableBezeichnung]" caption="VariableBezeichnung" numFmtId="0" hierarchy="36" level="1">
      <sharedItems count="1">
        <s v="Arbeitslose"/>
      </sharedItems>
    </cacheField>
  </cacheFields>
  <cacheHierarchies count="82">
    <cacheHierarchy uniqueName="[Combine_Monat_Jahresdurchschnitt 1].[Wert]" caption="Wert" attribute="1" defaultMemberUniqueName="[Combine_Monat_Jahresdurchschnitt 1].[Wert].[All]" allUniqueName="[Combine_Monat_Jahresdurchschnitt 1].[Wert].[All]" dimensionUniqueName="[Combine_Monat_Jahresdurchschnitt 1]" displayFolder="" count="0" memberValueDatatype="5" unbalanced="0"/>
    <cacheHierarchy uniqueName="[Combine_Monat_Jahresdurchschnitt 1].[Zeit]" caption="Zeit" attribute="1" defaultMemberUniqueName="[Combine_Monat_Jahresdurchschnitt 1].[Zeit].[All]" allUniqueName="[Combine_Monat_Jahresdurchschnitt 1].[Zeit].[All]" dimensionUniqueName="[Combine_Monat_Jahresdurchschnitt 1]" displayFolder="" count="0" memberValueDatatype="130" unbalanced="0"/>
    <cacheHierarchy uniqueName="[Combine_Monat_Jahresdurchschnitt 1].[Zeittyp]" caption="Zeittyp" attribute="1" defaultMemberUniqueName="[Combine_Monat_Jahresdurchschnitt 1].[Zeittyp].[All]" allUniqueName="[Combine_Monat_Jahresdurchschnitt 1].[Zeittyp].[All]" dimensionUniqueName="[Combine_Monat_Jahresdurchschnitt 1]" displayFolder="" count="0" memberValueDatatype="130" unbalanced="0"/>
    <cacheHierarchy uniqueName="[Combine_Monat_Jahresdurchschnitt 1].[Einheit]" caption="Einheit" attribute="1" defaultMemberUniqueName="[Combine_Monat_Jahresdurchschnitt 1].[Einheit].[All]" allUniqueName="[Combine_Monat_Jahresdurchschnitt 1].[Einheit].[All]" dimensionUniqueName="[Combine_Monat_Jahresdurchschnitt 1]" displayFolder="" count="0" memberValueDatatype="130" unbalanced="0"/>
    <cacheHierarchy uniqueName="[Combine_Monat_Jahresdurchschnitt 1].[Variable]" caption="Variable" attribute="1" defaultMemberUniqueName="[Combine_Monat_Jahresdurchschnitt 1].[Variable].[All]" allUniqueName="[Combine_Monat_Jahresdurchschnitt 1].[Variable].[All]" dimensionUniqueName="[Combine_Monat_Jahresdurchschnitt 1]" displayFolder="" count="0" memberValueDatatype="130" unbalanced="0"/>
    <cacheHierarchy uniqueName="[Combine_Monat_Jahresdurchschnitt 1].[Quelle]" caption="Quelle" attribute="1" defaultMemberUniqueName="[Combine_Monat_Jahresdurchschnitt 1].[Quelle].[All]" allUniqueName="[Combine_Monat_Jahresdurchschnitt 1].[Quelle].[All]" dimensionUniqueName="[Combine_Monat_Jahresdurchschnitt 1]" displayFolder="" count="0" memberValueDatatype="130" unbalanced="0"/>
    <cacheHierarchy uniqueName="[Combine_Monat_Jahresdurchschnitt 1].[Flag]" caption="Flag" attribute="1" defaultMemberUniqueName="[Combine_Monat_Jahresdurchschnitt 1].[Flag].[All]" allUniqueName="[Combine_Monat_Jahresdurchschnitt 1].[Flag].[All]" dimensionUniqueName="[Combine_Monat_Jahresdurchschnitt 1]" displayFolder="" count="0" memberValueDatatype="130" unbalanced="0"/>
    <cacheHierarchy uniqueName="[Combine_Monat_Jahresdurchschnitt 1].[GEO_Code]" caption="GEO_Code" attribute="1" defaultMemberUniqueName="[Combine_Monat_Jahresdurchschnitt 1].[GEO_Code].[All]" allUniqueName="[Combine_Monat_Jahresdurchschnitt 1].[GEO_Code].[All]" dimensionUniqueName="[Combine_Monat_Jahresdurchschnitt 1]" displayFolder="" count="0" memberValueDatatype="130" unbalanced="0"/>
    <cacheHierarchy uniqueName="[Combine_Monat_Jahresdurchschnitt 1].[SEX_Code]" caption="SEX_Code" attribute="1" defaultMemberUniqueName="[Combine_Monat_Jahresdurchschnitt 1].[SEX_Code].[All]" allUniqueName="[Combine_Monat_Jahresdurchschnitt 1].[SEX_Code].[All]" dimensionUniqueName="[Combine_Monat_Jahresdurchschnitt 1]" displayFolder="" count="0" memberValueDatatype="130" unbalanced="0"/>
    <cacheHierarchy uniqueName="[Combine_Monat_Jahresdurchschnitt 1].[AGE_Code]" caption="AGE_Code" attribute="1" defaultMemberUniqueName="[Combine_Monat_Jahresdurchschnitt 1].[AGE_Code].[All]" allUniqueName="[Combine_Monat_Jahresdurchschnitt 1].[AGE_Code].[All]" dimensionUniqueName="[Combine_Monat_Jahresdurchschnitt 1]" displayFolder="" count="0" memberValueDatatype="130" unbalanced="0"/>
    <cacheHierarchy uniqueName="[Combine_Monat_Jahresdurchschnitt 1].[OENACE_Code]" caption="OENACE_Code" attribute="1" defaultMemberUniqueName="[Combine_Monat_Jahresdurchschnitt 1].[OENACE_Code].[All]" allUniqueName="[Combine_Monat_Jahresdurchschnitt 1].[OENACE_Code].[All]" dimensionUniqueName="[Combine_Monat_Jahresdurchschnitt 1]" displayFolder="" count="0" memberValueDatatype="130" unbalanced="0"/>
    <cacheHierarchy uniqueName="[Combine_Monat_Jahresdurchschnitt 1].[NOENACE_Code]" caption="NOENACE_Code" attribute="1" defaultMemberUniqueName="[Combine_Monat_Jahresdurchschnitt 1].[NOENACE_Code].[All]" allUniqueName="[Combine_Monat_Jahresdurchschnitt 1].[NOENACE_Code].[All]" dimensionUniqueName="[Combine_Monat_Jahresdurchschnitt 1]" displayFolder="" count="0" memberValueDatatype="130" unbalanced="0"/>
    <cacheHierarchy uniqueName="[Combine_Monat_Jahresdurchschnitt 1].[NAT_Code]" caption="NAT_Code" attribute="1" defaultMemberUniqueName="[Combine_Monat_Jahresdurchschnitt 1].[NAT_Code].[All]" allUniqueName="[Combine_Monat_Jahresdurchschnitt 1].[NAT_Code].[All]" dimensionUniqueName="[Combine_Monat_Jahresdurchschnitt 1]" displayFolder="" count="0" memberValueDatatype="130" unbalanced="0"/>
    <cacheHierarchy uniqueName="[Combine_Monat_Jahresdurchschnitt 1].[Stand]" caption="Stand" attribute="1" defaultMemberUniqueName="[Combine_Monat_Jahresdurchschnitt 1].[Stand].[All]" allUniqueName="[Combine_Monat_Jahresdurchschnitt 1].[Stand].[All]" dimensionUniqueName="[Combine_Monat_Jahresdurchschnitt 1]" displayFolder="" count="0" memberValueDatatype="130" unbalanced="0"/>
    <cacheHierarchy uniqueName="[Combine_Monat_Jahresdurchschnitt 1].[Erste Zeichen]" caption="Erste Zeichen" attribute="1" defaultMemberUniqueName="[Combine_Monat_Jahresdurchschnitt 1].[Erste Zeichen].[All]" allUniqueName="[Combine_Monat_Jahresdurchschnitt 1].[Erste Zeichen].[All]" dimensionUniqueName="[Combine_Monat_Jahresdurchschnitt 1]" displayFolder="" count="0" memberValueDatatype="130" unbalanced="0"/>
    <cacheHierarchy uniqueName="[Combine_Monat_Jahresdurchschnitt 1].[Text zwischen Trennzeichen]" caption="Text zwischen Trennzeichen" attribute="1" defaultMemberUniqueName="[Combine_Monat_Jahresdurchschnitt 1].[Text zwischen Trennzeichen].[All]" allUniqueName="[Combine_Monat_Jahresdurchschnitt 1].[Text zwischen Trennzeichen].[All]" dimensionUniqueName="[Combine_Monat_Jahresdurchschnitt 1]" displayFolder="" count="0" memberValueDatatype="130" unbalanced="0"/>
    <cacheHierarchy uniqueName="[Combine_Monat_Jahresdurchschnitt 1].[TTMMJJJJ]" caption="TTMMJJJJ" attribute="1" time="1" defaultMemberUniqueName="[Combine_Monat_Jahresdurchschnitt 1].[TTMMJJJJ].[All]" allUniqueName="[Combine_Monat_Jahresdurchschnitt 1].[TTMMJJJJ].[All]" dimensionUniqueName="[Combine_Monat_Jahresdurchschnitt 1]" displayFolder="" count="2" memberValueDatatype="7" unbalanced="0">
      <fieldsUsage count="2">
        <fieldUsage x="-1"/>
        <fieldUsage x="1"/>
      </fieldsUsage>
    </cacheHierarchy>
    <cacheHierarchy uniqueName="[Combine_Monat_Jahresdurchschnitt 1].[Wert_absolut]" caption="Wert_absolut" attribute="1" defaultMemberUniqueName="[Combine_Monat_Jahresdurchschnitt 1].[Wert_absolut].[All]" allUniqueName="[Combine_Monat_Jahresdurchschnitt 1].[Wert_absolut].[All]" dimensionUniqueName="[Combine_Monat_Jahresdurchschnitt 1]" displayFolder="" count="0" memberValueDatatype="20" unbalanced="0"/>
    <cacheHierarchy uniqueName="[Combine_Monat_Jahresdurchschnitt 1].[Zeit.1]" caption="Zeit.1" attribute="1" defaultMemberUniqueName="[Combine_Monat_Jahresdurchschnitt 1].[Zeit.1].[All]" allUniqueName="[Combine_Monat_Jahresdurchschnitt 1].[Zeit.1].[All]" dimensionUniqueName="[Combine_Monat_Jahresdurchschnitt 1]" displayFolder="" count="0" memberValueDatatype="130" unbalanced="0"/>
    <cacheHierarchy uniqueName="[Combine_Monat_Jahresdurchschnitt 1].[Anzahl_Monate]" caption="Anzahl_Monate" attribute="1" defaultMemberUniqueName="[Combine_Monat_Jahresdurchschnitt 1].[Anzahl_Monate].[All]" allUniqueName="[Combine_Monat_Jahresdurchschnitt 1].[Anzahl_Monate].[All]" dimensionUniqueName="[Combine_Monat_Jahresdurchschnitt 1]" displayFolder="" count="0" memberValueDatatype="5" unbalanced="0"/>
    <cacheHierarchy uniqueName="[Combine_Monat_Jahresdurchschnitt 1].[TTMMJJJJ (Jahr)]" caption="TTMMJJJJ (Jahr)" attribute="1" defaultMemberUniqueName="[Combine_Monat_Jahresdurchschnitt 1].[TTMMJJJJ (Jahr)].[All]" allUniqueName="[Combine_Monat_Jahresdurchschnitt 1].[TTMMJJJJ (Jahr)].[All]" dimensionUniqueName="[Combine_Monat_Jahresdurchschnitt 1]" displayFolder="" count="0" memberValueDatatype="130" unbalanced="0"/>
    <cacheHierarchy uniqueName="[Combine_Monat_Jahresdurchschnitt 1].[TTMMJJJJ (Quartal)]" caption="TTMMJJJJ (Quartal)" attribute="1" defaultMemberUniqueName="[Combine_Monat_Jahresdurchschnitt 1].[TTMMJJJJ (Quartal)].[All]" allUniqueName="[Combine_Monat_Jahresdurchschnitt 1].[TTMMJJJJ (Quartal)].[All]" dimensionUniqueName="[Combine_Monat_Jahresdurchschnitt 1]" displayFolder="" count="0" memberValueDatatype="130" unbalanced="0"/>
    <cacheHierarchy uniqueName="[Combine_Monat_Jahresdurchschnitt 1].[TTMMJJJJ (Monat)]" caption="TTMMJJJJ (Monat)" attribute="1" defaultMemberUniqueName="[Combine_Monat_Jahresdurchschnitt 1].[TTMMJJJJ (Monat)].[All]" allUniqueName="[Combine_Monat_Jahresdurchschnitt 1].[TTMMJJJJ (Monat)].[All]" dimensionUniqueName="[Combine_Monat_Jahresdurchschnitt 1]" displayFolder="" count="0" memberValueDatatype="130" unbalanced="0"/>
    <cacheHierarchy uniqueName="[DimGEO].[GEO_ID]" caption="GEO_ID" attribute="1" defaultMemberUniqueName="[DimGEO].[GEO_ID].[All]" allUniqueName="[DimGEO].[GEO_ID].[All]" dimensionUniqueName="[DimGEO]" displayFolder="" count="0" memberValueDatatype="20" unbalanced="0"/>
    <cacheHierarchy uniqueName="[DimGEO].[GEO_Code]" caption="GEO_Code" attribute="1" defaultMemberUniqueName="[DimGEO].[GEO_Code].[All]" allUniqueName="[DimGEO].[GEO_Code].[All]" dimensionUniqueName="[DimGEO]" displayFolder="" count="0" memberValueDatatype="130" unbalanced="0"/>
    <cacheHierarchy uniqueName="[DimGEO].[GEO_Bezeichnung]" caption="GEO_Bezeichnung" attribute="1" defaultMemberUniqueName="[DimGEO].[GEO_Bezeichnung].[All]" allUniqueName="[DimGEO].[GEO_Bezeichnung].[All]" dimensionUniqueName="[DimGEO]" displayFolder="" count="0" memberValueDatatype="130" unbalanced="0"/>
    <cacheHierarchy uniqueName="[DimGEO].[GEO_Level]" caption="GEO_Level" attribute="1" defaultMemberUniqueName="[DimGEO].[GEO_Level].[All]" allUniqueName="[DimGEO].[GEO_Level].[All]" dimensionUniqueName="[DimGEO]" displayFolder="" count="0" memberValueDatatype="20" unbalanced="0"/>
    <cacheHierarchy uniqueName="[DimGEO_JD].[GEO_ID]" caption="GEO_ID" attribute="1" defaultMemberUniqueName="[DimGEO_JD].[GEO_ID].[All]" allUniqueName="[DimGEO_JD].[GEO_ID].[All]" dimensionUniqueName="[DimGEO_JD]" displayFolder="" count="0" memberValueDatatype="20" unbalanced="0"/>
    <cacheHierarchy uniqueName="[DimGEO_JD].[GEO_Code]" caption="GEO_Code" attribute="1" defaultMemberUniqueName="[DimGEO_JD].[GEO_Code].[All]" allUniqueName="[DimGEO_JD].[GEO_Code].[All]" dimensionUniqueName="[DimGEO_JD]" displayFolder="" count="0" memberValueDatatype="130" unbalanced="0"/>
    <cacheHierarchy uniqueName="[DimGEO_JD].[GEO_Bezeichnung]" caption="GEO_Bezeichnung" attribute="1" defaultMemberUniqueName="[DimGEO_JD].[GEO_Bezeichnung].[All]" allUniqueName="[DimGEO_JD].[GEO_Bezeichnung].[All]" dimensionUniqueName="[DimGEO_JD]" displayFolder="" count="2" memberValueDatatype="130" unbalanced="0">
      <fieldsUsage count="2">
        <fieldUsage x="-1"/>
        <fieldUsage x="2"/>
      </fieldsUsage>
    </cacheHierarchy>
    <cacheHierarchy uniqueName="[DimGEO_JD].[GEO_Level]" caption="GEO_Level" attribute="1" defaultMemberUniqueName="[DimGEO_JD].[GEO_Level].[All]" allUniqueName="[DimGEO_JD].[GEO_Level].[All]" dimensionUniqueName="[DimGEO_JD]" displayFolder="" count="0" memberValueDatatype="20" unbalanced="0"/>
    <cacheHierarchy uniqueName="[DimGeschlecht_JD].[SEX_ID]" caption="SEX_ID" attribute="1" defaultMemberUniqueName="[DimGeschlecht_JD].[SEX_ID].[All]" allUniqueName="[DimGeschlecht_JD].[SEX_ID].[All]" dimensionUniqueName="[DimGeschlecht_JD]" displayFolder="" count="0" memberValueDatatype="20" unbalanced="0"/>
    <cacheHierarchy uniqueName="[DimGeschlecht_JD].[SEX_Code]" caption="SEX_Code" attribute="1" defaultMemberUniqueName="[DimGeschlecht_JD].[SEX_Code].[All]" allUniqueName="[DimGeschlecht_JD].[SEX_Code].[All]" dimensionUniqueName="[DimGeschlecht_JD]" displayFolder="" count="0" memberValueDatatype="130" unbalanced="0"/>
    <cacheHierarchy uniqueName="[DimGeschlecht_JD].[SEX_Bezeichnung]" caption="SEX_Bezeichnung" attribute="1" defaultMemberUniqueName="[DimGeschlecht_JD].[SEX_Bezeichnung].[All]" allUniqueName="[DimGeschlecht_JD].[SEX_Bezeichnung].[All]" dimensionUniqueName="[DimGeschlecht_JD]" displayFolder="" count="2" memberValueDatatype="130" unbalanced="0">
      <fieldsUsage count="2">
        <fieldUsage x="-1"/>
        <fieldUsage x="3"/>
      </fieldsUsage>
    </cacheHierarchy>
    <cacheHierarchy uniqueName="[DimGeschlecht_JD].[SEX_Level]" caption="SEX_Level" attribute="1" defaultMemberUniqueName="[DimGeschlecht_JD].[SEX_Level].[All]" allUniqueName="[DimGeschlecht_JD].[SEX_Level].[All]" dimensionUniqueName="[DimGeschlecht_JD]" displayFolder="" count="0" memberValueDatatype="20" unbalanced="0"/>
    <cacheHierarchy uniqueName="[DimVariable_JD].[Variable_ID]" caption="Variable_ID" attribute="1" defaultMemberUniqueName="[DimVariable_JD].[Variable_ID].[All]" allUniqueName="[DimVariable_JD].[Variable_ID].[All]" dimensionUniqueName="[DimVariable_JD]" displayFolder="" count="0" memberValueDatatype="20" unbalanced="0"/>
    <cacheHierarchy uniqueName="[DimVariable_JD].[VariableBezeichnung]" caption="VariableBezeichnung" attribute="1" defaultMemberUniqueName="[DimVariable_JD].[VariableBezeichnung].[All]" allUniqueName="[DimVariable_JD].[VariableBezeichnung].[All]" dimensionUniqueName="[DimVariable_JD]" displayFolder="" count="2" memberValueDatatype="130" unbalanced="0">
      <fieldsUsage count="2">
        <fieldUsage x="-1"/>
        <fieldUsage x="4"/>
      </fieldsUsage>
    </cacheHierarchy>
    <cacheHierarchy uniqueName="[DimVariable_JD].[VariableCode]" caption="VariableCode" attribute="1" defaultMemberUniqueName="[DimVariable_JD].[VariableCode].[All]" allUniqueName="[DimVariable_JD].[VariableCode].[All]" dimensionUniqueName="[DimVariable_JD]" displayFolder="" count="0" memberValueDatatype="130" unbalanced="0"/>
    <cacheHierarchy uniqueName="[FactAMS].[Wert]" caption="Wert" attribute="1" defaultMemberUniqueName="[FactAMS].[Wert].[All]" allUniqueName="[FactAMS].[Wert].[All]" dimensionUniqueName="[FactAMS]" displayFolder="" count="0" memberValueDatatype="5" unbalanced="0"/>
    <cacheHierarchy uniqueName="[FactAMS].[Zeit]" caption="Zeit" attribute="1" defaultMemberUniqueName="[FactAMS].[Zeit].[All]" allUniqueName="[FactAMS].[Zeit].[All]" dimensionUniqueName="[FactAMS]" displayFolder="" count="0" memberValueDatatype="130" unbalanced="0"/>
    <cacheHierarchy uniqueName="[FactAMS].[Zeittyp]" caption="Zeittyp" attribute="1" defaultMemberUniqueName="[FactAMS].[Zeittyp].[All]" allUniqueName="[FactAMS].[Zeittyp].[All]" dimensionUniqueName="[FactAMS]" displayFolder="" count="0" memberValueDatatype="130" unbalanced="0"/>
    <cacheHierarchy uniqueName="[FactAMS].[Einheit]" caption="Einheit" attribute="1" defaultMemberUniqueName="[FactAMS].[Einheit].[All]" allUniqueName="[FactAMS].[Einheit].[All]" dimensionUniqueName="[FactAMS]" displayFolder="" count="0" memberValueDatatype="130" unbalanced="0"/>
    <cacheHierarchy uniqueName="[FactAMS].[Variable]" caption="Variable" attribute="1" defaultMemberUniqueName="[FactAMS].[Variable].[All]" allUniqueName="[FactAMS].[Variable].[All]" dimensionUniqueName="[FactAMS]" displayFolder="" count="0" memberValueDatatype="130" unbalanced="0"/>
    <cacheHierarchy uniqueName="[FactAMS].[Quelle]" caption="Quelle" attribute="1" defaultMemberUniqueName="[FactAMS].[Quelle].[All]" allUniqueName="[FactAMS].[Quelle].[All]" dimensionUniqueName="[FactAMS]" displayFolder="" count="0" memberValueDatatype="130" unbalanced="0"/>
    <cacheHierarchy uniqueName="[FactAMS].[Flag]" caption="Flag" attribute="1" defaultMemberUniqueName="[FactAMS].[Flag].[All]" allUniqueName="[FactAMS].[Flag].[All]" dimensionUniqueName="[FactAMS]" displayFolder="" count="0" memberValueDatatype="130" unbalanced="0"/>
    <cacheHierarchy uniqueName="[FactAMS].[GEO_Code]" caption="GEO_Code" attribute="1" defaultMemberUniqueName="[FactAMS].[GEO_Code].[All]" allUniqueName="[FactAMS].[GEO_Code].[All]" dimensionUniqueName="[FactAMS]" displayFolder="" count="0" memberValueDatatype="130" unbalanced="0"/>
    <cacheHierarchy uniqueName="[FactAMS].[SEX_Code]" caption="SEX_Code" attribute="1" defaultMemberUniqueName="[FactAMS].[SEX_Code].[All]" allUniqueName="[FactAMS].[SEX_Code].[All]" dimensionUniqueName="[FactAMS]" displayFolder="" count="0" memberValueDatatype="130" unbalanced="0"/>
    <cacheHierarchy uniqueName="[FactAMS].[AGE_Code]" caption="AGE_Code" attribute="1" defaultMemberUniqueName="[FactAMS].[AGE_Code].[All]" allUniqueName="[FactAMS].[AGE_Code].[All]" dimensionUniqueName="[FactAMS]" displayFolder="" count="0" memberValueDatatype="130" unbalanced="0"/>
    <cacheHierarchy uniqueName="[FactAMS].[OENACE_Code]" caption="OENACE_Code" attribute="1" defaultMemberUniqueName="[FactAMS].[OENACE_Code].[All]" allUniqueName="[FactAMS].[OENACE_Code].[All]" dimensionUniqueName="[FactAMS]" displayFolder="" count="0" memberValueDatatype="130" unbalanced="0"/>
    <cacheHierarchy uniqueName="[FactAMS].[NOENACE_Code]" caption="NOENACE_Code" attribute="1" defaultMemberUniqueName="[FactAMS].[NOENACE_Code].[All]" allUniqueName="[FactAMS].[NOENACE_Code].[All]" dimensionUniqueName="[FactAMS]" displayFolder="" count="0" memberValueDatatype="130" unbalanced="0"/>
    <cacheHierarchy uniqueName="[FactAMS].[NAT_Code]" caption="NAT_Code" attribute="1" defaultMemberUniqueName="[FactAMS].[NAT_Code].[All]" allUniqueName="[FactAMS].[NAT_Code].[All]" dimensionUniqueName="[FactAMS]" displayFolder="" count="0" memberValueDatatype="130" unbalanced="0"/>
    <cacheHierarchy uniqueName="[FactAMS].[Stand]" caption="Stand" attribute="1" defaultMemberUniqueName="[FactAMS].[Stand].[All]" allUniqueName="[FactAMS].[Stand].[All]" dimensionUniqueName="[FactAMS]" displayFolder="" count="0" memberValueDatatype="130" unbalanced="0"/>
    <cacheHierarchy uniqueName="[FactAMS].[Erste Zeichen]" caption="Erste Zeichen" attribute="1" defaultMemberUniqueName="[FactAMS].[Erste Zeichen].[All]" allUniqueName="[FactAMS].[Erste Zeichen].[All]" dimensionUniqueName="[FactAMS]" displayFolder="" count="0" memberValueDatatype="130" unbalanced="0"/>
    <cacheHierarchy uniqueName="[FactAMS].[Text zwischen Trennzeichen]" caption="Text zwischen Trennzeichen" attribute="1" defaultMemberUniqueName="[FactAMS].[Text zwischen Trennzeichen].[All]" allUniqueName="[FactAMS].[Text zwischen Trennzeichen].[All]" dimensionUniqueName="[FactAMS]" displayFolder="" count="0" memberValueDatatype="130" unbalanced="0"/>
    <cacheHierarchy uniqueName="[FactAMS].[TTMMJJJJ]" caption="TTMMJJJJ" attribute="1" time="1" defaultMemberUniqueName="[FactAMS].[TTMMJJJJ].[All]" allUniqueName="[FactAMS].[TTMMJJJJ].[All]" dimensionUniqueName="[FactAMS]" displayFolder="" count="0" memberValueDatatype="7" unbalanced="0"/>
    <cacheHierarchy uniqueName="[FactAMS].[Wert_absolut]" caption="Wert_absolut" attribute="1" defaultMemberUniqueName="[FactAMS].[Wert_absolut].[All]" allUniqueName="[FactAMS].[Wert_absolut].[All]" dimensionUniqueName="[FactAMS]" displayFolder="" count="0" memberValueDatatype="20" unbalanced="0"/>
    <cacheHierarchy uniqueName="[FactAMS].[TTMMJJJJ (Jahr)]" caption="TTMMJJJJ (Jahr)" attribute="1" defaultMemberUniqueName="[FactAMS].[TTMMJJJJ (Jahr)].[All]" allUniqueName="[FactAMS].[TTMMJJJJ (Jahr)].[All]" dimensionUniqueName="[FactAMS]" displayFolder="" count="0" memberValueDatatype="130" unbalanced="0"/>
    <cacheHierarchy uniqueName="[FactAMS].[TTMMJJJJ (Quartal)]" caption="TTMMJJJJ (Quartal)" attribute="1" defaultMemberUniqueName="[FactAMS].[TTMMJJJJ (Quartal)].[All]" allUniqueName="[FactAMS].[TTMMJJJJ (Quartal)].[All]" dimensionUniqueName="[FactAMS]" displayFolder="" count="0" memberValueDatatype="130" unbalanced="0"/>
    <cacheHierarchy uniqueName="[FactAMS].[TTMMJJJJ (Monat)]" caption="TTMMJJJJ (Monat)" attribute="1" defaultMemberUniqueName="[FactAMS].[TTMMJJJJ (Monat)].[All]" allUniqueName="[FactAMS].[TTMMJJJJ (Monat)].[All]" dimensionUniqueName="[FactAMS]" displayFolder="" count="0" memberValueDatatype="130" unbalanced="0"/>
    <cacheHierarchy uniqueName="[FactAMS_Jahresdurchschnitt].[GEO_Code]" caption="GEO_Code" attribute="1" defaultMemberUniqueName="[FactAMS_Jahresdurchschnitt].[GEO_Code].[All]" allUniqueName="[FactAMS_Jahresdurchschnitt].[GEO_Code].[All]" dimensionUniqueName="[FactAMS_Jahresdurchschnitt]" displayFolder="" count="0" memberValueDatatype="130" unbalanced="0"/>
    <cacheHierarchy uniqueName="[FactAMS_Jahresdurchschnitt].[Variable]" caption="Variable" attribute="1" defaultMemberUniqueName="[FactAMS_Jahresdurchschnitt].[Variable].[All]" allUniqueName="[FactAMS_Jahresdurchschnitt].[Variable].[All]" dimensionUniqueName="[FactAMS_Jahresdurchschnitt]" displayFolder="" count="0" memberValueDatatype="130" unbalanced="0"/>
    <cacheHierarchy uniqueName="[FactAMS_Jahresdurchschnitt].[SEX_Code]" caption="SEX_Code" attribute="1" defaultMemberUniqueName="[FactAMS_Jahresdurchschnitt].[SEX_Code].[All]" allUniqueName="[FactAMS_Jahresdurchschnitt].[SEX_Code].[All]" dimensionUniqueName="[FactAMS_Jahresdurchschnitt]" displayFolder="" count="0" memberValueDatatype="130" unbalanced="0"/>
    <cacheHierarchy uniqueName="[FactAMS_Jahresdurchschnitt].[Zeit.1]" caption="Zeit.1" attribute="1" defaultMemberUniqueName="[FactAMS_Jahresdurchschnitt].[Zeit.1].[All]" allUniqueName="[FactAMS_Jahresdurchschnitt].[Zeit.1].[All]" dimensionUniqueName="[FactAMS_Jahresdurchschnitt]" displayFolder="" count="0" memberValueDatatype="130" unbalanced="0"/>
    <cacheHierarchy uniqueName="[FactAMS_Jahresdurchschnitt].[Wert_absolut]" caption="Wert_absolut" attribute="1" defaultMemberUniqueName="[FactAMS_Jahresdurchschnitt].[Wert_absolut].[All]" allUniqueName="[FactAMS_Jahresdurchschnitt].[Wert_absolut].[All]" dimensionUniqueName="[FactAMS_Jahresdurchschnitt]" displayFolder="" count="0" memberValueDatatype="20" unbalanced="0"/>
    <cacheHierarchy uniqueName="[FactAMS_Jahresdurchschnitt].[Anzahl_Monate]" caption="Anzahl_Monate" attribute="1" defaultMemberUniqueName="[FactAMS_Jahresdurchschnitt].[Anzahl_Monate].[All]" allUniqueName="[FactAMS_Jahresdurchschnitt].[Anzahl_Monate].[All]" dimensionUniqueName="[FactAMS_Jahresdurchschnitt]" displayFolder="" count="0" memberValueDatatype="5" unbalanced="0"/>
    <cacheHierarchy uniqueName="[FactAMS_Jahresdurchschnitt].[TTMMJJJJ]" caption="TTMMJJJJ" attribute="1" time="1" defaultMemberUniqueName="[FactAMS_Jahresdurchschnitt].[TTMMJJJJ].[All]" allUniqueName="[FactAMS_Jahresdurchschnitt].[TTMMJJJJ].[All]" dimensionUniqueName="[FactAMS_Jahresdurchschnitt]" displayFolder="" count="0" memberValueDatatype="7" unbalanced="0"/>
    <cacheHierarchy uniqueName="[FactAMS_Jahresdurchschnitt].[TTMMJJJJ (Jahr)]" caption="TTMMJJJJ (Jahr)" attribute="1" defaultMemberUniqueName="[FactAMS_Jahresdurchschnitt].[TTMMJJJJ (Jahr)].[All]" allUniqueName="[FactAMS_Jahresdurchschnitt].[TTMMJJJJ (Jahr)].[All]" dimensionUniqueName="[FactAMS_Jahresdurchschnitt]" displayFolder="" count="0" memberValueDatatype="130" unbalanced="0"/>
    <cacheHierarchy uniqueName="[FactAMS_Jahresdurchschnitt].[TTMMJJJJ (Quartal)]" caption="TTMMJJJJ (Quartal)" attribute="1" defaultMemberUniqueName="[FactAMS_Jahresdurchschnitt].[TTMMJJJJ (Quartal)].[All]" allUniqueName="[FactAMS_Jahresdurchschnitt].[TTMMJJJJ (Quartal)].[All]" dimensionUniqueName="[FactAMS_Jahresdurchschnitt]" displayFolder="" count="0" memberValueDatatype="130" unbalanced="0"/>
    <cacheHierarchy uniqueName="[FactAMS_Jahresdurchschnitt].[TTMMJJJJ (Monat)]" caption="TTMMJJJJ (Monat)" attribute="1" defaultMemberUniqueName="[FactAMS_Jahresdurchschnitt].[TTMMJJJJ (Monat)].[All]" allUniqueName="[FactAMS_Jahresdurchschnitt].[TTMMJJJJ (Monat)].[All]" dimensionUniqueName="[FactAMS_Jahresdurchschnitt]" displayFolder="" count="0" memberValueDatatype="130" unbalanced="0"/>
    <cacheHierarchy uniqueName="[Combine_Monat_Jahresdurchschnitt 1].[TTMMJJJJ (Monatsindex)]" caption="TTMMJJJJ (Monatsindex)" attribute="1" defaultMemberUniqueName="[Combine_Monat_Jahresdurchschnitt 1].[TTMMJJJJ (Monatsindex)].[All]" allUniqueName="[Combine_Monat_Jahresdurchschnitt 1].[TTMMJJJJ (Monatsindex)].[All]" dimensionUniqueName="[Combine_Monat_Jahresdurchschnitt 1]" displayFolder="" count="0" memberValueDatatype="20" unbalanced="0" hidden="1"/>
    <cacheHierarchy uniqueName="[FactAMS].[TTMMJJJJ (Monatsindex)]" caption="TTMMJJJJ (Monatsindex)" attribute="1" defaultMemberUniqueName="[FactAMS].[TTMMJJJJ (Monatsindex)].[All]" allUniqueName="[FactAMS].[TTMMJJJJ (Monatsindex)].[All]" dimensionUniqueName="[FactAMS]" displayFolder="" count="0" memberValueDatatype="20" unbalanced="0" hidden="1"/>
    <cacheHierarchy uniqueName="[FactAMS_Jahresdurchschnitt].[TTMMJJJJ (Monatsindex)]" caption="TTMMJJJJ (Monatsindex)" attribute="1" defaultMemberUniqueName="[FactAMS_Jahresdurchschnitt].[TTMMJJJJ (Monatsindex)].[All]" allUniqueName="[FactAMS_Jahresdurchschnitt].[TTMMJJJJ (Monatsindex)].[All]" dimensionUniqueName="[FactAMS_Jahresdurchschnitt]" displayFolder="" count="0" memberValueDatatype="20" unbalanced="0" hidden="1"/>
    <cacheHierarchy uniqueName="[Measures].[__XL_Count FactAMS]" caption="__XL_Count FactAMS" measure="1" displayFolder="" measureGroup="FactAMS" count="0" hidden="1"/>
    <cacheHierarchy uniqueName="[Measures].[__XL_Count DimGEO]" caption="__XL_Count DimGEO" measure="1" displayFolder="" measureGroup="DimGEO" count="0" hidden="1"/>
    <cacheHierarchy uniqueName="[Measures].[__XL_Count FactAMS_Jahresdurchschnitt]" caption="__XL_Count FactAMS_Jahresdurchschnitt" measure="1" displayFolder="" measureGroup="FactAMS_Jahresdurchschnitt" count="0" hidden="1"/>
    <cacheHierarchy uniqueName="[Measures].[__XL_Count DimGEO_JD]" caption="__XL_Count DimGEO_JD" measure="1" displayFolder="" measureGroup="DimGEO_JD" count="0" hidden="1"/>
    <cacheHierarchy uniqueName="[Measures].[__XL_Count DimGeschlecht_JD]" caption="__XL_Count DimGeschlecht_JD" measure="1" displayFolder="" measureGroup="DimGeschlecht_JD" count="0" hidden="1"/>
    <cacheHierarchy uniqueName="[Measures].[__XL_Count DimVariable_JD]" caption="__XL_Count DimVariable_JD" measure="1" displayFolder="" measureGroup="DimVariable_JD" count="0" hidden="1"/>
    <cacheHierarchy uniqueName="[Measures].[__XL_Count Combine_Monat_Jahresdurchschnitt 1]" caption="__XL_Count Combine_Monat_Jahresdurchschnitt 1" measure="1" displayFolder="" measureGroup="Combine_Monat_Jahresdurchschnitt 1" count="0" hidden="1"/>
    <cacheHierarchy uniqueName="[Measures].[__No measures defined]" caption="__No measures defined" measure="1" displayFolder="" count="0" hidden="1"/>
    <cacheHierarchy uniqueName="[Measures].[Summe von Wert]" caption="Summe von Wert" measure="1" displayFolder="" measureGroup="FactAMS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e von Wert_absolut 2]" caption="Summe von Wert_absolut 2" measure="1" displayFolder="" measureGroup="Combine_Monat_Jahresdurchschnitt 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7"/>
        </ext>
      </extLst>
    </cacheHierarchy>
  </cacheHierarchies>
  <kpis count="0"/>
  <dimensions count="8">
    <dimension name="Combine_Monat_Jahresdurchschnitt 1" uniqueName="[Combine_Monat_Jahresdurchschnitt 1]" caption="Combine_Monat_Jahresdurchschnitt 1"/>
    <dimension name="DimGEO" uniqueName="[DimGEO]" caption="DimGEO"/>
    <dimension name="DimGEO_JD" uniqueName="[DimGEO_JD]" caption="DimGEO_JD"/>
    <dimension name="DimGeschlecht_JD" uniqueName="[DimGeschlecht_JD]" caption="DimGeschlecht_JD"/>
    <dimension name="DimVariable_JD" uniqueName="[DimVariable_JD]" caption="DimVariable_JD"/>
    <dimension name="FactAMS" uniqueName="[FactAMS]" caption="FactAMS"/>
    <dimension name="FactAMS_Jahresdurchschnitt" uniqueName="[FactAMS_Jahresdurchschnitt]" caption="FactAMS_Jahresdurchschnitt"/>
    <dimension measure="1" name="Measures" uniqueName="[Measures]" caption="Measures"/>
  </dimensions>
  <measureGroups count="7">
    <measureGroup name="Combine_Monat_Jahresdurchschnitt 1" caption="Combine_Monat_Jahresdurchschnitt 1"/>
    <measureGroup name="DimGEO" caption="DimGEO"/>
    <measureGroup name="DimGEO_JD" caption="DimGEO_JD"/>
    <measureGroup name="DimGeschlecht_JD" caption="DimGeschlecht_JD"/>
    <measureGroup name="DimVariable_JD" caption="DimVariable_JD"/>
    <measureGroup name="FactAMS" caption="FactAMS"/>
    <measureGroup name="FactAMS_Jahresdurchschnitt" caption="FactAMS_Jahresdurchschnitt"/>
  </measureGroups>
  <maps count="15">
    <map measureGroup="0" dimension="0"/>
    <map measureGroup="0" dimension="1"/>
    <map measureGroup="0" dimension="2"/>
    <map measureGroup="0" dimension="3"/>
    <map measureGroup="0" dimension="4"/>
    <map measureGroup="1" dimension="1"/>
    <map measureGroup="2" dimension="2"/>
    <map measureGroup="3" dimension="3"/>
    <map measureGroup="4" dimension="4"/>
    <map measureGroup="5" dimension="1"/>
    <map measureGroup="5" dimension="5"/>
    <map measureGroup="6" dimension="2"/>
    <map measureGroup="6" dimension="3"/>
    <map measureGroup="6" dimension="4"/>
    <map measureGroup="6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oller Christoph | WKOE" refreshedDate="46146.623747106481" backgroundQuery="1" createdVersion="8" refreshedVersion="8" minRefreshableVersion="3" recordCount="0" supportSubquery="1" supportAdvancedDrill="1" xr:uid="{D4DE8EEC-DC73-4648-A1B0-199C8A7AE8EB}">
  <cacheSource type="external" connectionId="10"/>
  <cacheFields count="1">
    <cacheField name="[Combine_Monat_Jahresdurchschnitt 1].[TTMMJJJJ].[TTMMJJJJ]" caption="TTMMJJJJ" numFmtId="0" hierarchy="16" level="1">
      <sharedItems containsSemiMixedTypes="0" containsNonDate="0" containsDate="1" containsString="0" minDate="2008-01-01T00:00:00" maxDate="2026-04-02T00:00:00" count="238"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8-12-3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09-12-3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0-12-3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1-12-3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2-12-3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3-12-3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4-12-3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5-12-3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6-12-3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7-12-3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8-12-3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19-12-3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0-12-3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1-12-3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2-12-3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3-12-3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4-12-3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5-12-31T00:00:00"/>
        <d v="2026-01-01T00:00:00"/>
        <d v="2026-02-01T00:00:00"/>
        <d v="2026-03-01T00:00:00"/>
        <d v="2026-04-01T00:00:00"/>
      </sharedItems>
    </cacheField>
  </cacheFields>
  <cacheHierarchies count="82">
    <cacheHierarchy uniqueName="[Combine_Monat_Jahresdurchschnitt 1].[Wert]" caption="Wert" attribute="1" defaultMemberUniqueName="[Combine_Monat_Jahresdurchschnitt 1].[Wert].[All]" allUniqueName="[Combine_Monat_Jahresdurchschnitt 1].[Wert].[All]" dimensionUniqueName="[Combine_Monat_Jahresdurchschnitt 1]" displayFolder="" count="0" memberValueDatatype="5" unbalanced="0"/>
    <cacheHierarchy uniqueName="[Combine_Monat_Jahresdurchschnitt 1].[Zeit]" caption="Zeit" attribute="1" defaultMemberUniqueName="[Combine_Monat_Jahresdurchschnitt 1].[Zeit].[All]" allUniqueName="[Combine_Monat_Jahresdurchschnitt 1].[Zeit].[All]" dimensionUniqueName="[Combine_Monat_Jahresdurchschnitt 1]" displayFolder="" count="0" memberValueDatatype="130" unbalanced="0"/>
    <cacheHierarchy uniqueName="[Combine_Monat_Jahresdurchschnitt 1].[Zeittyp]" caption="Zeittyp" attribute="1" defaultMemberUniqueName="[Combine_Monat_Jahresdurchschnitt 1].[Zeittyp].[All]" allUniqueName="[Combine_Monat_Jahresdurchschnitt 1].[Zeittyp].[All]" dimensionUniqueName="[Combine_Monat_Jahresdurchschnitt 1]" displayFolder="" count="0" memberValueDatatype="130" unbalanced="0"/>
    <cacheHierarchy uniqueName="[Combine_Monat_Jahresdurchschnitt 1].[Einheit]" caption="Einheit" attribute="1" defaultMemberUniqueName="[Combine_Monat_Jahresdurchschnitt 1].[Einheit].[All]" allUniqueName="[Combine_Monat_Jahresdurchschnitt 1].[Einheit].[All]" dimensionUniqueName="[Combine_Monat_Jahresdurchschnitt 1]" displayFolder="" count="0" memberValueDatatype="130" unbalanced="0"/>
    <cacheHierarchy uniqueName="[Combine_Monat_Jahresdurchschnitt 1].[Variable]" caption="Variable" attribute="1" defaultMemberUniqueName="[Combine_Monat_Jahresdurchschnitt 1].[Variable].[All]" allUniqueName="[Combine_Monat_Jahresdurchschnitt 1].[Variable].[All]" dimensionUniqueName="[Combine_Monat_Jahresdurchschnitt 1]" displayFolder="" count="0" memberValueDatatype="130" unbalanced="0"/>
    <cacheHierarchy uniqueName="[Combine_Monat_Jahresdurchschnitt 1].[Quelle]" caption="Quelle" attribute="1" defaultMemberUniqueName="[Combine_Monat_Jahresdurchschnitt 1].[Quelle].[All]" allUniqueName="[Combine_Monat_Jahresdurchschnitt 1].[Quelle].[All]" dimensionUniqueName="[Combine_Monat_Jahresdurchschnitt 1]" displayFolder="" count="0" memberValueDatatype="130" unbalanced="0"/>
    <cacheHierarchy uniqueName="[Combine_Monat_Jahresdurchschnitt 1].[Flag]" caption="Flag" attribute="1" defaultMemberUniqueName="[Combine_Monat_Jahresdurchschnitt 1].[Flag].[All]" allUniqueName="[Combine_Monat_Jahresdurchschnitt 1].[Flag].[All]" dimensionUniqueName="[Combine_Monat_Jahresdurchschnitt 1]" displayFolder="" count="0" memberValueDatatype="130" unbalanced="0"/>
    <cacheHierarchy uniqueName="[Combine_Monat_Jahresdurchschnitt 1].[GEO_Code]" caption="GEO_Code" attribute="1" defaultMemberUniqueName="[Combine_Monat_Jahresdurchschnitt 1].[GEO_Code].[All]" allUniqueName="[Combine_Monat_Jahresdurchschnitt 1].[GEO_Code].[All]" dimensionUniqueName="[Combine_Monat_Jahresdurchschnitt 1]" displayFolder="" count="0" memberValueDatatype="130" unbalanced="0"/>
    <cacheHierarchy uniqueName="[Combine_Monat_Jahresdurchschnitt 1].[SEX_Code]" caption="SEX_Code" attribute="1" defaultMemberUniqueName="[Combine_Monat_Jahresdurchschnitt 1].[SEX_Code].[All]" allUniqueName="[Combine_Monat_Jahresdurchschnitt 1].[SEX_Code].[All]" dimensionUniqueName="[Combine_Monat_Jahresdurchschnitt 1]" displayFolder="" count="0" memberValueDatatype="130" unbalanced="0"/>
    <cacheHierarchy uniqueName="[Combine_Monat_Jahresdurchschnitt 1].[AGE_Code]" caption="AGE_Code" attribute="1" defaultMemberUniqueName="[Combine_Monat_Jahresdurchschnitt 1].[AGE_Code].[All]" allUniqueName="[Combine_Monat_Jahresdurchschnitt 1].[AGE_Code].[All]" dimensionUniqueName="[Combine_Monat_Jahresdurchschnitt 1]" displayFolder="" count="0" memberValueDatatype="130" unbalanced="0"/>
    <cacheHierarchy uniqueName="[Combine_Monat_Jahresdurchschnitt 1].[OENACE_Code]" caption="OENACE_Code" attribute="1" defaultMemberUniqueName="[Combine_Monat_Jahresdurchschnitt 1].[OENACE_Code].[All]" allUniqueName="[Combine_Monat_Jahresdurchschnitt 1].[OENACE_Code].[All]" dimensionUniqueName="[Combine_Monat_Jahresdurchschnitt 1]" displayFolder="" count="0" memberValueDatatype="130" unbalanced="0"/>
    <cacheHierarchy uniqueName="[Combine_Monat_Jahresdurchschnitt 1].[NOENACE_Code]" caption="NOENACE_Code" attribute="1" defaultMemberUniqueName="[Combine_Monat_Jahresdurchschnitt 1].[NOENACE_Code].[All]" allUniqueName="[Combine_Monat_Jahresdurchschnitt 1].[NOENACE_Code].[All]" dimensionUniqueName="[Combine_Monat_Jahresdurchschnitt 1]" displayFolder="" count="0" memberValueDatatype="130" unbalanced="0"/>
    <cacheHierarchy uniqueName="[Combine_Monat_Jahresdurchschnitt 1].[NAT_Code]" caption="NAT_Code" attribute="1" defaultMemberUniqueName="[Combine_Monat_Jahresdurchschnitt 1].[NAT_Code].[All]" allUniqueName="[Combine_Monat_Jahresdurchschnitt 1].[NAT_Code].[All]" dimensionUniqueName="[Combine_Monat_Jahresdurchschnitt 1]" displayFolder="" count="0" memberValueDatatype="130" unbalanced="0"/>
    <cacheHierarchy uniqueName="[Combine_Monat_Jahresdurchschnitt 1].[Stand]" caption="Stand" attribute="1" defaultMemberUniqueName="[Combine_Monat_Jahresdurchschnitt 1].[Stand].[All]" allUniqueName="[Combine_Monat_Jahresdurchschnitt 1].[Stand].[All]" dimensionUniqueName="[Combine_Monat_Jahresdurchschnitt 1]" displayFolder="" count="0" memberValueDatatype="130" unbalanced="0"/>
    <cacheHierarchy uniqueName="[Combine_Monat_Jahresdurchschnitt 1].[Erste Zeichen]" caption="Erste Zeichen" attribute="1" defaultMemberUniqueName="[Combine_Monat_Jahresdurchschnitt 1].[Erste Zeichen].[All]" allUniqueName="[Combine_Monat_Jahresdurchschnitt 1].[Erste Zeichen].[All]" dimensionUniqueName="[Combine_Monat_Jahresdurchschnitt 1]" displayFolder="" count="0" memberValueDatatype="130" unbalanced="0"/>
    <cacheHierarchy uniqueName="[Combine_Monat_Jahresdurchschnitt 1].[Text zwischen Trennzeichen]" caption="Text zwischen Trennzeichen" attribute="1" defaultMemberUniqueName="[Combine_Monat_Jahresdurchschnitt 1].[Text zwischen Trennzeichen].[All]" allUniqueName="[Combine_Monat_Jahresdurchschnitt 1].[Text zwischen Trennzeichen].[All]" dimensionUniqueName="[Combine_Monat_Jahresdurchschnitt 1]" displayFolder="" count="0" memberValueDatatype="130" unbalanced="0"/>
    <cacheHierarchy uniqueName="[Combine_Monat_Jahresdurchschnitt 1].[TTMMJJJJ]" caption="TTMMJJJJ" attribute="1" time="1" defaultMemberUniqueName="[Combine_Monat_Jahresdurchschnitt 1].[TTMMJJJJ].[All]" allUniqueName="[Combine_Monat_Jahresdurchschnitt 1].[TTMMJJJJ].[All]" dimensionUniqueName="[Combine_Monat_Jahresdurchschnitt 1]" displayFolder="" count="2" memberValueDatatype="7" unbalanced="0">
      <fieldsUsage count="2">
        <fieldUsage x="-1"/>
        <fieldUsage x="0"/>
      </fieldsUsage>
    </cacheHierarchy>
    <cacheHierarchy uniqueName="[Combine_Monat_Jahresdurchschnitt 1].[Wert_absolut]" caption="Wert_absolut" attribute="1" defaultMemberUniqueName="[Combine_Monat_Jahresdurchschnitt 1].[Wert_absolut].[All]" allUniqueName="[Combine_Monat_Jahresdurchschnitt 1].[Wert_absolut].[All]" dimensionUniqueName="[Combine_Monat_Jahresdurchschnitt 1]" displayFolder="" count="0" memberValueDatatype="20" unbalanced="0"/>
    <cacheHierarchy uniqueName="[Combine_Monat_Jahresdurchschnitt 1].[Zeit.1]" caption="Zeit.1" attribute="1" defaultMemberUniqueName="[Combine_Monat_Jahresdurchschnitt 1].[Zeit.1].[All]" allUniqueName="[Combine_Monat_Jahresdurchschnitt 1].[Zeit.1].[All]" dimensionUniqueName="[Combine_Monat_Jahresdurchschnitt 1]" displayFolder="" count="0" memberValueDatatype="130" unbalanced="0"/>
    <cacheHierarchy uniqueName="[Combine_Monat_Jahresdurchschnitt 1].[Anzahl_Monate]" caption="Anzahl_Monate" attribute="1" defaultMemberUniqueName="[Combine_Monat_Jahresdurchschnitt 1].[Anzahl_Monate].[All]" allUniqueName="[Combine_Monat_Jahresdurchschnitt 1].[Anzahl_Monate].[All]" dimensionUniqueName="[Combine_Monat_Jahresdurchschnitt 1]" displayFolder="" count="0" memberValueDatatype="5" unbalanced="0"/>
    <cacheHierarchy uniqueName="[Combine_Monat_Jahresdurchschnitt 1].[TTMMJJJJ (Jahr)]" caption="TTMMJJJJ (Jahr)" attribute="1" defaultMemberUniqueName="[Combine_Monat_Jahresdurchschnitt 1].[TTMMJJJJ (Jahr)].[All]" allUniqueName="[Combine_Monat_Jahresdurchschnitt 1].[TTMMJJJJ (Jahr)].[All]" dimensionUniqueName="[Combine_Monat_Jahresdurchschnitt 1]" displayFolder="" count="0" memberValueDatatype="130" unbalanced="0"/>
    <cacheHierarchy uniqueName="[Combine_Monat_Jahresdurchschnitt 1].[TTMMJJJJ (Quartal)]" caption="TTMMJJJJ (Quartal)" attribute="1" defaultMemberUniqueName="[Combine_Monat_Jahresdurchschnitt 1].[TTMMJJJJ (Quartal)].[All]" allUniqueName="[Combine_Monat_Jahresdurchschnitt 1].[TTMMJJJJ (Quartal)].[All]" dimensionUniqueName="[Combine_Monat_Jahresdurchschnitt 1]" displayFolder="" count="0" memberValueDatatype="130" unbalanced="0"/>
    <cacheHierarchy uniqueName="[Combine_Monat_Jahresdurchschnitt 1].[TTMMJJJJ (Monat)]" caption="TTMMJJJJ (Monat)" attribute="1" defaultMemberUniqueName="[Combine_Monat_Jahresdurchschnitt 1].[TTMMJJJJ (Monat)].[All]" allUniqueName="[Combine_Monat_Jahresdurchschnitt 1].[TTMMJJJJ (Monat)].[All]" dimensionUniqueName="[Combine_Monat_Jahresdurchschnitt 1]" displayFolder="" count="0" memberValueDatatype="130" unbalanced="0"/>
    <cacheHierarchy uniqueName="[DimGEO].[GEO_ID]" caption="GEO_ID" attribute="1" defaultMemberUniqueName="[DimGEO].[GEO_ID].[All]" allUniqueName="[DimGEO].[GEO_ID].[All]" dimensionUniqueName="[DimGEO]" displayFolder="" count="0" memberValueDatatype="20" unbalanced="0"/>
    <cacheHierarchy uniqueName="[DimGEO].[GEO_Code]" caption="GEO_Code" attribute="1" defaultMemberUniqueName="[DimGEO].[GEO_Code].[All]" allUniqueName="[DimGEO].[GEO_Code].[All]" dimensionUniqueName="[DimGEO]" displayFolder="" count="0" memberValueDatatype="130" unbalanced="0"/>
    <cacheHierarchy uniqueName="[DimGEO].[GEO_Bezeichnung]" caption="GEO_Bezeichnung" attribute="1" defaultMemberUniqueName="[DimGEO].[GEO_Bezeichnung].[All]" allUniqueName="[DimGEO].[GEO_Bezeichnung].[All]" dimensionUniqueName="[DimGEO]" displayFolder="" count="0" memberValueDatatype="130" unbalanced="0"/>
    <cacheHierarchy uniqueName="[DimGEO].[GEO_Level]" caption="GEO_Level" attribute="1" defaultMemberUniqueName="[DimGEO].[GEO_Level].[All]" allUniqueName="[DimGEO].[GEO_Level].[All]" dimensionUniqueName="[DimGEO]" displayFolder="" count="0" memberValueDatatype="20" unbalanced="0"/>
    <cacheHierarchy uniqueName="[DimGEO_JD].[GEO_ID]" caption="GEO_ID" attribute="1" defaultMemberUniqueName="[DimGEO_JD].[GEO_ID].[All]" allUniqueName="[DimGEO_JD].[GEO_ID].[All]" dimensionUniqueName="[DimGEO_JD]" displayFolder="" count="0" memberValueDatatype="20" unbalanced="0"/>
    <cacheHierarchy uniqueName="[DimGEO_JD].[GEO_Code]" caption="GEO_Code" attribute="1" defaultMemberUniqueName="[DimGEO_JD].[GEO_Code].[All]" allUniqueName="[DimGEO_JD].[GEO_Code].[All]" dimensionUniqueName="[DimGEO_JD]" displayFolder="" count="0" memberValueDatatype="130" unbalanced="0"/>
    <cacheHierarchy uniqueName="[DimGEO_JD].[GEO_Bezeichnung]" caption="GEO_Bezeichnung" attribute="1" defaultMemberUniqueName="[DimGEO_JD].[GEO_Bezeichnung].[All]" allUniqueName="[DimGEO_JD].[GEO_Bezeichnung].[All]" dimensionUniqueName="[DimGEO_JD]" displayFolder="" count="0" memberValueDatatype="130" unbalanced="0"/>
    <cacheHierarchy uniqueName="[DimGEO_JD].[GEO_Level]" caption="GEO_Level" attribute="1" defaultMemberUniqueName="[DimGEO_JD].[GEO_Level].[All]" allUniqueName="[DimGEO_JD].[GEO_Level].[All]" dimensionUniqueName="[DimGEO_JD]" displayFolder="" count="0" memberValueDatatype="20" unbalanced="0"/>
    <cacheHierarchy uniqueName="[DimGeschlecht_JD].[SEX_ID]" caption="SEX_ID" attribute="1" defaultMemberUniqueName="[DimGeschlecht_JD].[SEX_ID].[All]" allUniqueName="[DimGeschlecht_JD].[SEX_ID].[All]" dimensionUniqueName="[DimGeschlecht_JD]" displayFolder="" count="0" memberValueDatatype="20" unbalanced="0"/>
    <cacheHierarchy uniqueName="[DimGeschlecht_JD].[SEX_Code]" caption="SEX_Code" attribute="1" defaultMemberUniqueName="[DimGeschlecht_JD].[SEX_Code].[All]" allUniqueName="[DimGeschlecht_JD].[SEX_Code].[All]" dimensionUniqueName="[DimGeschlecht_JD]" displayFolder="" count="0" memberValueDatatype="130" unbalanced="0"/>
    <cacheHierarchy uniqueName="[DimGeschlecht_JD].[SEX_Bezeichnung]" caption="SEX_Bezeichnung" attribute="1" defaultMemberUniqueName="[DimGeschlecht_JD].[SEX_Bezeichnung].[All]" allUniqueName="[DimGeschlecht_JD].[SEX_Bezeichnung].[All]" dimensionUniqueName="[DimGeschlecht_JD]" displayFolder="" count="0" memberValueDatatype="130" unbalanced="0"/>
    <cacheHierarchy uniqueName="[DimGeschlecht_JD].[SEX_Level]" caption="SEX_Level" attribute="1" defaultMemberUniqueName="[DimGeschlecht_JD].[SEX_Level].[All]" allUniqueName="[DimGeschlecht_JD].[SEX_Level].[All]" dimensionUniqueName="[DimGeschlecht_JD]" displayFolder="" count="0" memberValueDatatype="20" unbalanced="0"/>
    <cacheHierarchy uniqueName="[DimVariable_JD].[Variable_ID]" caption="Variable_ID" attribute="1" defaultMemberUniqueName="[DimVariable_JD].[Variable_ID].[All]" allUniqueName="[DimVariable_JD].[Variable_ID].[All]" dimensionUniqueName="[DimVariable_JD]" displayFolder="" count="0" memberValueDatatype="20" unbalanced="0"/>
    <cacheHierarchy uniqueName="[DimVariable_JD].[VariableBezeichnung]" caption="VariableBezeichnung" attribute="1" defaultMemberUniqueName="[DimVariable_JD].[VariableBezeichnung].[All]" allUniqueName="[DimVariable_JD].[VariableBezeichnung].[All]" dimensionUniqueName="[DimVariable_JD]" displayFolder="" count="0" memberValueDatatype="130" unbalanced="0"/>
    <cacheHierarchy uniqueName="[DimVariable_JD].[VariableCode]" caption="VariableCode" attribute="1" defaultMemberUniqueName="[DimVariable_JD].[VariableCode].[All]" allUniqueName="[DimVariable_JD].[VariableCode].[All]" dimensionUniqueName="[DimVariable_JD]" displayFolder="" count="0" memberValueDatatype="130" unbalanced="0"/>
    <cacheHierarchy uniqueName="[FactAMS].[Wert]" caption="Wert" attribute="1" defaultMemberUniqueName="[FactAMS].[Wert].[All]" allUniqueName="[FactAMS].[Wert].[All]" dimensionUniqueName="[FactAMS]" displayFolder="" count="0" memberValueDatatype="5" unbalanced="0"/>
    <cacheHierarchy uniqueName="[FactAMS].[Zeit]" caption="Zeit" attribute="1" defaultMemberUniqueName="[FactAMS].[Zeit].[All]" allUniqueName="[FactAMS].[Zeit].[All]" dimensionUniqueName="[FactAMS]" displayFolder="" count="0" memberValueDatatype="130" unbalanced="0"/>
    <cacheHierarchy uniqueName="[FactAMS].[Zeittyp]" caption="Zeittyp" attribute="1" defaultMemberUniqueName="[FactAMS].[Zeittyp].[All]" allUniqueName="[FactAMS].[Zeittyp].[All]" dimensionUniqueName="[FactAMS]" displayFolder="" count="0" memberValueDatatype="130" unbalanced="0"/>
    <cacheHierarchy uniqueName="[FactAMS].[Einheit]" caption="Einheit" attribute="1" defaultMemberUniqueName="[FactAMS].[Einheit].[All]" allUniqueName="[FactAMS].[Einheit].[All]" dimensionUniqueName="[FactAMS]" displayFolder="" count="0" memberValueDatatype="130" unbalanced="0"/>
    <cacheHierarchy uniqueName="[FactAMS].[Variable]" caption="Variable" attribute="1" defaultMemberUniqueName="[FactAMS].[Variable].[All]" allUniqueName="[FactAMS].[Variable].[All]" dimensionUniqueName="[FactAMS]" displayFolder="" count="0" memberValueDatatype="130" unbalanced="0"/>
    <cacheHierarchy uniqueName="[FactAMS].[Quelle]" caption="Quelle" attribute="1" defaultMemberUniqueName="[FactAMS].[Quelle].[All]" allUniqueName="[FactAMS].[Quelle].[All]" dimensionUniqueName="[FactAMS]" displayFolder="" count="0" memberValueDatatype="130" unbalanced="0"/>
    <cacheHierarchy uniqueName="[FactAMS].[Flag]" caption="Flag" attribute="1" defaultMemberUniqueName="[FactAMS].[Flag].[All]" allUniqueName="[FactAMS].[Flag].[All]" dimensionUniqueName="[FactAMS]" displayFolder="" count="0" memberValueDatatype="130" unbalanced="0"/>
    <cacheHierarchy uniqueName="[FactAMS].[GEO_Code]" caption="GEO_Code" attribute="1" defaultMemberUniqueName="[FactAMS].[GEO_Code].[All]" allUniqueName="[FactAMS].[GEO_Code].[All]" dimensionUniqueName="[FactAMS]" displayFolder="" count="0" memberValueDatatype="130" unbalanced="0"/>
    <cacheHierarchy uniqueName="[FactAMS].[SEX_Code]" caption="SEX_Code" attribute="1" defaultMemberUniqueName="[FactAMS].[SEX_Code].[All]" allUniqueName="[FactAMS].[SEX_Code].[All]" dimensionUniqueName="[FactAMS]" displayFolder="" count="0" memberValueDatatype="130" unbalanced="0"/>
    <cacheHierarchy uniqueName="[FactAMS].[AGE_Code]" caption="AGE_Code" attribute="1" defaultMemberUniqueName="[FactAMS].[AGE_Code].[All]" allUniqueName="[FactAMS].[AGE_Code].[All]" dimensionUniqueName="[FactAMS]" displayFolder="" count="0" memberValueDatatype="130" unbalanced="0"/>
    <cacheHierarchy uniqueName="[FactAMS].[OENACE_Code]" caption="OENACE_Code" attribute="1" defaultMemberUniqueName="[FactAMS].[OENACE_Code].[All]" allUniqueName="[FactAMS].[OENACE_Code].[All]" dimensionUniqueName="[FactAMS]" displayFolder="" count="0" memberValueDatatype="130" unbalanced="0"/>
    <cacheHierarchy uniqueName="[FactAMS].[NOENACE_Code]" caption="NOENACE_Code" attribute="1" defaultMemberUniqueName="[FactAMS].[NOENACE_Code].[All]" allUniqueName="[FactAMS].[NOENACE_Code].[All]" dimensionUniqueName="[FactAMS]" displayFolder="" count="0" memberValueDatatype="130" unbalanced="0"/>
    <cacheHierarchy uniqueName="[FactAMS].[NAT_Code]" caption="NAT_Code" attribute="1" defaultMemberUniqueName="[FactAMS].[NAT_Code].[All]" allUniqueName="[FactAMS].[NAT_Code].[All]" dimensionUniqueName="[FactAMS]" displayFolder="" count="0" memberValueDatatype="130" unbalanced="0"/>
    <cacheHierarchy uniqueName="[FactAMS].[Stand]" caption="Stand" attribute="1" defaultMemberUniqueName="[FactAMS].[Stand].[All]" allUniqueName="[FactAMS].[Stand].[All]" dimensionUniqueName="[FactAMS]" displayFolder="" count="0" memberValueDatatype="130" unbalanced="0"/>
    <cacheHierarchy uniqueName="[FactAMS].[Erste Zeichen]" caption="Erste Zeichen" attribute="1" defaultMemberUniqueName="[FactAMS].[Erste Zeichen].[All]" allUniqueName="[FactAMS].[Erste Zeichen].[All]" dimensionUniqueName="[FactAMS]" displayFolder="" count="0" memberValueDatatype="130" unbalanced="0"/>
    <cacheHierarchy uniqueName="[FactAMS].[Text zwischen Trennzeichen]" caption="Text zwischen Trennzeichen" attribute="1" defaultMemberUniqueName="[FactAMS].[Text zwischen Trennzeichen].[All]" allUniqueName="[FactAMS].[Text zwischen Trennzeichen].[All]" dimensionUniqueName="[FactAMS]" displayFolder="" count="0" memberValueDatatype="130" unbalanced="0"/>
    <cacheHierarchy uniqueName="[FactAMS].[TTMMJJJJ]" caption="TTMMJJJJ" attribute="1" time="1" defaultMemberUniqueName="[FactAMS].[TTMMJJJJ].[All]" allUniqueName="[FactAMS].[TTMMJJJJ].[All]" dimensionUniqueName="[FactAMS]" displayFolder="" count="0" memberValueDatatype="7" unbalanced="0"/>
    <cacheHierarchy uniqueName="[FactAMS].[Wert_absolut]" caption="Wert_absolut" attribute="1" defaultMemberUniqueName="[FactAMS].[Wert_absolut].[All]" allUniqueName="[FactAMS].[Wert_absolut].[All]" dimensionUniqueName="[FactAMS]" displayFolder="" count="0" memberValueDatatype="20" unbalanced="0"/>
    <cacheHierarchy uniqueName="[FactAMS].[TTMMJJJJ (Jahr)]" caption="TTMMJJJJ (Jahr)" attribute="1" defaultMemberUniqueName="[FactAMS].[TTMMJJJJ (Jahr)].[All]" allUniqueName="[FactAMS].[TTMMJJJJ (Jahr)].[All]" dimensionUniqueName="[FactAMS]" displayFolder="" count="0" memberValueDatatype="130" unbalanced="0"/>
    <cacheHierarchy uniqueName="[FactAMS].[TTMMJJJJ (Quartal)]" caption="TTMMJJJJ (Quartal)" attribute="1" defaultMemberUniqueName="[FactAMS].[TTMMJJJJ (Quartal)].[All]" allUniqueName="[FactAMS].[TTMMJJJJ (Quartal)].[All]" dimensionUniqueName="[FactAMS]" displayFolder="" count="0" memberValueDatatype="130" unbalanced="0"/>
    <cacheHierarchy uniqueName="[FactAMS].[TTMMJJJJ (Monat)]" caption="TTMMJJJJ (Monat)" attribute="1" defaultMemberUniqueName="[FactAMS].[TTMMJJJJ (Monat)].[All]" allUniqueName="[FactAMS].[TTMMJJJJ (Monat)].[All]" dimensionUniqueName="[FactAMS]" displayFolder="" count="0" memberValueDatatype="130" unbalanced="0"/>
    <cacheHierarchy uniqueName="[FactAMS_Jahresdurchschnitt].[GEO_Code]" caption="GEO_Code" attribute="1" defaultMemberUniqueName="[FactAMS_Jahresdurchschnitt].[GEO_Code].[All]" allUniqueName="[FactAMS_Jahresdurchschnitt].[GEO_Code].[All]" dimensionUniqueName="[FactAMS_Jahresdurchschnitt]" displayFolder="" count="0" memberValueDatatype="130" unbalanced="0"/>
    <cacheHierarchy uniqueName="[FactAMS_Jahresdurchschnitt].[Variable]" caption="Variable" attribute="1" defaultMemberUniqueName="[FactAMS_Jahresdurchschnitt].[Variable].[All]" allUniqueName="[FactAMS_Jahresdurchschnitt].[Variable].[All]" dimensionUniqueName="[FactAMS_Jahresdurchschnitt]" displayFolder="" count="0" memberValueDatatype="130" unbalanced="0"/>
    <cacheHierarchy uniqueName="[FactAMS_Jahresdurchschnitt].[SEX_Code]" caption="SEX_Code" attribute="1" defaultMemberUniqueName="[FactAMS_Jahresdurchschnitt].[SEX_Code].[All]" allUniqueName="[FactAMS_Jahresdurchschnitt].[SEX_Code].[All]" dimensionUniqueName="[FactAMS_Jahresdurchschnitt]" displayFolder="" count="0" memberValueDatatype="130" unbalanced="0"/>
    <cacheHierarchy uniqueName="[FactAMS_Jahresdurchschnitt].[Zeit.1]" caption="Zeit.1" attribute="1" defaultMemberUniqueName="[FactAMS_Jahresdurchschnitt].[Zeit.1].[All]" allUniqueName="[FactAMS_Jahresdurchschnitt].[Zeit.1].[All]" dimensionUniqueName="[FactAMS_Jahresdurchschnitt]" displayFolder="" count="0" memberValueDatatype="130" unbalanced="0"/>
    <cacheHierarchy uniqueName="[FactAMS_Jahresdurchschnitt].[Wert_absolut]" caption="Wert_absolut" attribute="1" defaultMemberUniqueName="[FactAMS_Jahresdurchschnitt].[Wert_absolut].[All]" allUniqueName="[FactAMS_Jahresdurchschnitt].[Wert_absolut].[All]" dimensionUniqueName="[FactAMS_Jahresdurchschnitt]" displayFolder="" count="0" memberValueDatatype="20" unbalanced="0"/>
    <cacheHierarchy uniqueName="[FactAMS_Jahresdurchschnitt].[Anzahl_Monate]" caption="Anzahl_Monate" attribute="1" defaultMemberUniqueName="[FactAMS_Jahresdurchschnitt].[Anzahl_Monate].[All]" allUniqueName="[FactAMS_Jahresdurchschnitt].[Anzahl_Monate].[All]" dimensionUniqueName="[FactAMS_Jahresdurchschnitt]" displayFolder="" count="0" memberValueDatatype="5" unbalanced="0"/>
    <cacheHierarchy uniqueName="[FactAMS_Jahresdurchschnitt].[TTMMJJJJ]" caption="TTMMJJJJ" attribute="1" time="1" defaultMemberUniqueName="[FactAMS_Jahresdurchschnitt].[TTMMJJJJ].[All]" allUniqueName="[FactAMS_Jahresdurchschnitt].[TTMMJJJJ].[All]" dimensionUniqueName="[FactAMS_Jahresdurchschnitt]" displayFolder="" count="0" memberValueDatatype="7" unbalanced="0"/>
    <cacheHierarchy uniqueName="[FactAMS_Jahresdurchschnitt].[TTMMJJJJ (Jahr)]" caption="TTMMJJJJ (Jahr)" attribute="1" defaultMemberUniqueName="[FactAMS_Jahresdurchschnitt].[TTMMJJJJ (Jahr)].[All]" allUniqueName="[FactAMS_Jahresdurchschnitt].[TTMMJJJJ (Jahr)].[All]" dimensionUniqueName="[FactAMS_Jahresdurchschnitt]" displayFolder="" count="0" memberValueDatatype="130" unbalanced="0"/>
    <cacheHierarchy uniqueName="[FactAMS_Jahresdurchschnitt].[TTMMJJJJ (Quartal)]" caption="TTMMJJJJ (Quartal)" attribute="1" defaultMemberUniqueName="[FactAMS_Jahresdurchschnitt].[TTMMJJJJ (Quartal)].[All]" allUniqueName="[FactAMS_Jahresdurchschnitt].[TTMMJJJJ (Quartal)].[All]" dimensionUniqueName="[FactAMS_Jahresdurchschnitt]" displayFolder="" count="0" memberValueDatatype="130" unbalanced="0"/>
    <cacheHierarchy uniqueName="[FactAMS_Jahresdurchschnitt].[TTMMJJJJ (Monat)]" caption="TTMMJJJJ (Monat)" attribute="1" defaultMemberUniqueName="[FactAMS_Jahresdurchschnitt].[TTMMJJJJ (Monat)].[All]" allUniqueName="[FactAMS_Jahresdurchschnitt].[TTMMJJJJ (Monat)].[All]" dimensionUniqueName="[FactAMS_Jahresdurchschnitt]" displayFolder="" count="0" memberValueDatatype="130" unbalanced="0"/>
    <cacheHierarchy uniqueName="[Combine_Monat_Jahresdurchschnitt 1].[TTMMJJJJ (Monatsindex)]" caption="TTMMJJJJ (Monatsindex)" attribute="1" defaultMemberUniqueName="[Combine_Monat_Jahresdurchschnitt 1].[TTMMJJJJ (Monatsindex)].[All]" allUniqueName="[Combine_Monat_Jahresdurchschnitt 1].[TTMMJJJJ (Monatsindex)].[All]" dimensionUniqueName="[Combine_Monat_Jahresdurchschnitt 1]" displayFolder="" count="0" memberValueDatatype="20" unbalanced="0" hidden="1"/>
    <cacheHierarchy uniqueName="[FactAMS].[TTMMJJJJ (Monatsindex)]" caption="TTMMJJJJ (Monatsindex)" attribute="1" defaultMemberUniqueName="[FactAMS].[TTMMJJJJ (Monatsindex)].[All]" allUniqueName="[FactAMS].[TTMMJJJJ (Monatsindex)].[All]" dimensionUniqueName="[FactAMS]" displayFolder="" count="0" memberValueDatatype="20" unbalanced="0" hidden="1"/>
    <cacheHierarchy uniqueName="[FactAMS_Jahresdurchschnitt].[TTMMJJJJ (Monatsindex)]" caption="TTMMJJJJ (Monatsindex)" attribute="1" defaultMemberUniqueName="[FactAMS_Jahresdurchschnitt].[TTMMJJJJ (Monatsindex)].[All]" allUniqueName="[FactAMS_Jahresdurchschnitt].[TTMMJJJJ (Monatsindex)].[All]" dimensionUniqueName="[FactAMS_Jahresdurchschnitt]" displayFolder="" count="0" memberValueDatatype="20" unbalanced="0" hidden="1"/>
    <cacheHierarchy uniqueName="[Measures].[__XL_Count FactAMS]" caption="__XL_Count FactAMS" measure="1" displayFolder="" measureGroup="FactAMS" count="0" hidden="1"/>
    <cacheHierarchy uniqueName="[Measures].[__XL_Count DimGEO]" caption="__XL_Count DimGEO" measure="1" displayFolder="" measureGroup="DimGEO" count="0" hidden="1"/>
    <cacheHierarchy uniqueName="[Measures].[__XL_Count FactAMS_Jahresdurchschnitt]" caption="__XL_Count FactAMS_Jahresdurchschnitt" measure="1" displayFolder="" measureGroup="FactAMS_Jahresdurchschnitt" count="0" hidden="1"/>
    <cacheHierarchy uniqueName="[Measures].[__XL_Count DimGEO_JD]" caption="__XL_Count DimGEO_JD" measure="1" displayFolder="" measureGroup="DimGEO_JD" count="0" hidden="1"/>
    <cacheHierarchy uniqueName="[Measures].[__XL_Count DimGeschlecht_JD]" caption="__XL_Count DimGeschlecht_JD" measure="1" displayFolder="" measureGroup="DimGeschlecht_JD" count="0" hidden="1"/>
    <cacheHierarchy uniqueName="[Measures].[__XL_Count DimVariable_JD]" caption="__XL_Count DimVariable_JD" measure="1" displayFolder="" measureGroup="DimVariable_JD" count="0" hidden="1"/>
    <cacheHierarchy uniqueName="[Measures].[__XL_Count Combine_Monat_Jahresdurchschnitt 1]" caption="__XL_Count Combine_Monat_Jahresdurchschnitt 1" measure="1" displayFolder="" measureGroup="Combine_Monat_Jahresdurchschnitt 1" count="0" hidden="1"/>
    <cacheHierarchy uniqueName="[Measures].[__No measures defined]" caption="__No measures defined" measure="1" displayFolder="" count="0" hidden="1"/>
    <cacheHierarchy uniqueName="[Measures].[Summe von Wert]" caption="Summe von Wert" measure="1" displayFolder="" measureGroup="FactAMS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e von Wert_absolut 2]" caption="Summe von Wert_absolut 2" measure="1" displayFolder="" measureGroup="Combine_Monat_Jahresdurchschnitt 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</cacheHierarchies>
  <kpis count="0"/>
  <dimensions count="8">
    <dimension name="Combine_Monat_Jahresdurchschnitt 1" uniqueName="[Combine_Monat_Jahresdurchschnitt 1]" caption="Combine_Monat_Jahresdurchschnitt 1"/>
    <dimension name="DimGEO" uniqueName="[DimGEO]" caption="DimGEO"/>
    <dimension name="DimGEO_JD" uniqueName="[DimGEO_JD]" caption="DimGEO_JD"/>
    <dimension name="DimGeschlecht_JD" uniqueName="[DimGeschlecht_JD]" caption="DimGeschlecht_JD"/>
    <dimension name="DimVariable_JD" uniqueName="[DimVariable_JD]" caption="DimVariable_JD"/>
    <dimension name="FactAMS" uniqueName="[FactAMS]" caption="FactAMS"/>
    <dimension name="FactAMS_Jahresdurchschnitt" uniqueName="[FactAMS_Jahresdurchschnitt]" caption="FactAMS_Jahresdurchschnitt"/>
    <dimension measure="1" name="Measures" uniqueName="[Measures]" caption="Measures"/>
  </dimensions>
  <measureGroups count="7">
    <measureGroup name="Combine_Monat_Jahresdurchschnitt 1" caption="Combine_Monat_Jahresdurchschnitt 1"/>
    <measureGroup name="DimGEO" caption="DimGEO"/>
    <measureGroup name="DimGEO_JD" caption="DimGEO_JD"/>
    <measureGroup name="DimGeschlecht_JD" caption="DimGeschlecht_JD"/>
    <measureGroup name="DimVariable_JD" caption="DimVariable_JD"/>
    <measureGroup name="FactAMS" caption="FactAMS"/>
    <measureGroup name="FactAMS_Jahresdurchschnitt" caption="FactAMS_Jahresdurchschnitt"/>
  </measureGroups>
  <maps count="15">
    <map measureGroup="0" dimension="0"/>
    <map measureGroup="0" dimension="1"/>
    <map measureGroup="0" dimension="2"/>
    <map measureGroup="0" dimension="3"/>
    <map measureGroup="0" dimension="4"/>
    <map measureGroup="1" dimension="1"/>
    <map measureGroup="2" dimension="2"/>
    <map measureGroup="3" dimension="3"/>
    <map measureGroup="4" dimension="4"/>
    <map measureGroup="5" dimension="1"/>
    <map measureGroup="5" dimension="5"/>
    <map measureGroup="6" dimension="2"/>
    <map measureGroup="6" dimension="3"/>
    <map measureGroup="6" dimension="4"/>
    <map measureGroup="6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3DDA3B-E077-4362-BF7F-CF5D7523993A}" name="PivotTable1" cacheId="7" applyNumberFormats="0" applyBorderFormats="0" applyFontFormats="0" applyPatternFormats="0" applyAlignmentFormats="0" applyWidthHeightFormats="1" dataCaption="Werte" updatedVersion="8" minRefreshableVersion="3" useAutoFormatting="1" rowGrandTotals="0" itemPrintTitles="1" createdVersion="8" indent="0" outline="1" outlineData="1" multipleFieldFilters="0">
  <location ref="B1:B239" firstHeaderRow="1" firstDataRow="1" firstDataCol="1"/>
  <pivotFields count="1">
    <pivotField axis="axisRow" allDrilled="1" subtotalTop="0" showAll="0" dataSourceSort="1" defaultSubtotal="0" defaultAttributeDrillState="1">
      <items count="2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</items>
    </pivotField>
  </pivotFields>
  <rowFields count="1">
    <field x="0"/>
  </rowFields>
  <rowItems count="2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</rowItems>
  <pivotHierarchies count="8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ombine_Monat_Jahresdurchschnitt 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A06683-89BC-404B-B30A-836D3418287F}" name="PivotTable2" cacheId="4" applyNumberFormats="0" applyBorderFormats="0" applyFontFormats="0" applyPatternFormats="0" applyAlignmentFormats="0" applyWidthHeightFormats="1" dataCaption="Werte" tag="c8fb312d-b366-4728-9c41-bb0753ab40ff" updatedVersion="8" minRefreshableVersion="3" useAutoFormatting="1" rowGrandTotals="0" colGrandTotals="0" itemPrintTitles="1" createdVersion="8" indent="0" outline="1" outlineData="1" multipleFieldFilters="0">
  <location ref="C3:II34" firstHeaderRow="1" firstDataRow="2" firstDataCol="3"/>
  <pivotFields count="5">
    <pivotField dataField="1" subtotalTop="0" showAll="0" defaultSubtotal="0"/>
    <pivotField axis="axisCol" allDrilled="1" subtotalTop="0" showAll="0" dataSourceSort="1" defaultSubtotal="0" defaultAttributeDrillState="1">
      <items count="2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</items>
    </pivotField>
    <pivotField axis="axisRow" allDrilled="1" outline="0" subtotalTop="0" showAll="0" dataSourceSort="1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2"/>
    <field x="4"/>
    <field x="3"/>
  </rowFields>
  <rowItems count="30">
    <i>
      <x/>
      <x/>
      <x/>
    </i>
    <i r="2">
      <x v="1"/>
    </i>
    <i t="default">
      <x/>
    </i>
    <i>
      <x v="1"/>
      <x/>
      <x/>
    </i>
    <i r="2">
      <x v="1"/>
    </i>
    <i t="default">
      <x v="1"/>
    </i>
    <i>
      <x v="2"/>
      <x/>
      <x/>
    </i>
    <i r="2">
      <x v="1"/>
    </i>
    <i t="default">
      <x v="2"/>
    </i>
    <i>
      <x v="3"/>
      <x/>
      <x/>
    </i>
    <i r="2">
      <x v="1"/>
    </i>
    <i t="default">
      <x v="3"/>
    </i>
    <i>
      <x v="4"/>
      <x/>
      <x/>
    </i>
    <i r="2">
      <x v="1"/>
    </i>
    <i t="default">
      <x v="4"/>
    </i>
    <i>
      <x v="5"/>
      <x/>
      <x/>
    </i>
    <i r="2">
      <x v="1"/>
    </i>
    <i t="default">
      <x v="5"/>
    </i>
    <i>
      <x v="6"/>
      <x/>
      <x/>
    </i>
    <i r="2">
      <x v="1"/>
    </i>
    <i t="default">
      <x v="6"/>
    </i>
    <i>
      <x v="7"/>
      <x/>
      <x/>
    </i>
    <i r="2">
      <x v="1"/>
    </i>
    <i t="default">
      <x v="7"/>
    </i>
    <i>
      <x v="8"/>
      <x/>
      <x/>
    </i>
    <i r="2">
      <x v="1"/>
    </i>
    <i t="default">
      <x v="8"/>
    </i>
    <i>
      <x v="9"/>
      <x/>
      <x/>
    </i>
    <i r="2">
      <x v="1"/>
    </i>
    <i t="default">
      <x v="9"/>
    </i>
  </rowItems>
  <colFields count="1">
    <field x="1"/>
  </colFields>
  <colItems count="2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</colItems>
  <dataFields count="1">
    <dataField name="Summe von Wert_absolut" fld="0" baseField="0" baseItem="0"/>
  </dataFields>
  <pivotHierarchies count="8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29"/>
    <rowHierarchyUsage hierarchyUsage="36"/>
    <rowHierarchyUsage hierarchyUsage="33"/>
  </rowHierarchiesUsage>
  <colHierarchiesUsage count="1">
    <colHierarchyUsage hierarchyUsage="16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ombine_Monat_Jahresdurchschnitt 1]"/>
        <x15:activeTabTopLevelEntity name="[DimGEO]"/>
        <x15:activeTabTopLevelEntity name="[DimGEO_JD]"/>
        <x15:activeTabTopLevelEntity name="[DimGeschlecht_JD]"/>
        <x15:activeTabTopLevelEntity name="[DimVariable_JD]"/>
        <x15:activeTabTopLevelEntity name="[FactAMS]"/>
        <x15:activeTabTopLevelEntity name="[FactAMS_Jahresdurchschnit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wrap="none" rtlCol="0"/>
      <a:lstStyle>
        <a:defPPr>
          <a:defRPr sz="800">
            <a:latin typeface="Calibri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46"/>
  <sheetViews>
    <sheetView showGridLines="0" tabSelected="1" zoomScaleNormal="100" workbookViewId="0"/>
  </sheetViews>
  <sheetFormatPr baseColWidth="10" defaultColWidth="11.453125" defaultRowHeight="13.5" x14ac:dyDescent="0.35"/>
  <cols>
    <col min="1" max="1" width="27.54296875" style="23" customWidth="1"/>
    <col min="2" max="2" width="22.7265625" style="23" customWidth="1"/>
    <col min="3" max="5" width="10.7265625" style="23" customWidth="1"/>
    <col min="6" max="6" width="3.54296875" style="23" customWidth="1"/>
    <col min="7" max="7" width="25.7265625" style="23" customWidth="1"/>
    <col min="8" max="8" width="9.7265625" style="23" customWidth="1"/>
    <col min="9" max="15" width="8.7265625" style="23" customWidth="1"/>
    <col min="16" max="16384" width="11.453125" style="23"/>
  </cols>
  <sheetData>
    <row r="1" spans="1:15" ht="4.5" customHeight="1" x14ac:dyDescent="0.3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5" ht="19" x14ac:dyDescent="0.45">
      <c r="A2" s="24" t="s">
        <v>40</v>
      </c>
      <c r="B2" s="22"/>
      <c r="C2" s="25" t="str">
        <f>Auswahl_Bundesland</f>
        <v>Burgenland</v>
      </c>
      <c r="D2" s="22"/>
      <c r="E2" s="67" t="str">
        <f>Zeitraum_Beschriftung</f>
        <v>April 2026</v>
      </c>
      <c r="F2" s="67"/>
      <c r="G2" s="67"/>
      <c r="H2" s="67"/>
      <c r="I2" s="26"/>
      <c r="J2" s="22"/>
      <c r="K2" s="22"/>
    </row>
    <row r="3" spans="1:15" x14ac:dyDescent="0.35">
      <c r="A3" s="61" t="s">
        <v>35</v>
      </c>
      <c r="B3" s="27"/>
      <c r="C3" s="28"/>
      <c r="D3" s="29"/>
      <c r="E3" s="28"/>
      <c r="F3" s="28"/>
      <c r="G3" s="27"/>
      <c r="H3" s="29"/>
      <c r="I3" s="30"/>
      <c r="J3" s="29"/>
      <c r="K3" s="31"/>
    </row>
    <row r="4" spans="1:15" x14ac:dyDescent="0.35">
      <c r="A4" s="32"/>
    </row>
    <row r="5" spans="1:15" ht="14.5" x14ac:dyDescent="0.35">
      <c r="A5" s="33"/>
      <c r="B5" s="34"/>
    </row>
    <row r="6" spans="1:15" ht="14.5" x14ac:dyDescent="0.35">
      <c r="A6" s="34"/>
      <c r="B6" s="34"/>
      <c r="C6" s="34"/>
    </row>
    <row r="7" spans="1:15" ht="14.5" x14ac:dyDescent="0.35">
      <c r="B7" s="34"/>
      <c r="G7" s="35"/>
    </row>
    <row r="8" spans="1:15" ht="15" customHeight="1" x14ac:dyDescent="0.35">
      <c r="C8" s="36"/>
      <c r="D8" s="37"/>
      <c r="E8" s="37"/>
      <c r="H8" s="38"/>
      <c r="I8" s="39"/>
      <c r="J8" s="39"/>
      <c r="K8" s="39"/>
    </row>
    <row r="9" spans="1:15" ht="15" customHeight="1" x14ac:dyDescent="0.35">
      <c r="A9" s="40"/>
      <c r="C9" s="36"/>
      <c r="D9" s="37"/>
      <c r="E9" s="37"/>
      <c r="G9" s="40"/>
      <c r="H9" s="41"/>
      <c r="I9" s="41"/>
      <c r="J9" s="41"/>
      <c r="K9" s="42"/>
      <c r="L9" s="68"/>
      <c r="M9" s="68"/>
      <c r="N9" s="68"/>
      <c r="O9" s="68"/>
    </row>
    <row r="10" spans="1:15" ht="15" customHeight="1" x14ac:dyDescent="0.35">
      <c r="A10" s="43" t="s">
        <v>27</v>
      </c>
      <c r="C10" s="36"/>
      <c r="D10" s="37"/>
      <c r="E10" s="37"/>
      <c r="G10" s="40"/>
      <c r="H10" s="41"/>
      <c r="I10" s="41"/>
      <c r="J10" s="41"/>
      <c r="K10" s="42"/>
      <c r="L10" s="44"/>
      <c r="M10" s="44"/>
      <c r="N10" s="44"/>
      <c r="O10" s="44"/>
    </row>
    <row r="11" spans="1:15" ht="14.5" x14ac:dyDescent="0.35">
      <c r="A11" s="43" t="str">
        <f>"Arbeitslose"</f>
        <v>Arbeitslose</v>
      </c>
      <c r="C11" s="45"/>
      <c r="D11" s="45"/>
      <c r="E11" s="45"/>
      <c r="G11" s="40"/>
      <c r="H11" s="45"/>
      <c r="I11" s="45"/>
      <c r="J11" s="45"/>
      <c r="K11" s="45"/>
      <c r="L11" s="45"/>
      <c r="M11" s="45"/>
      <c r="N11" s="45"/>
      <c r="O11" s="45"/>
    </row>
    <row r="12" spans="1:15" x14ac:dyDescent="0.35">
      <c r="A12" s="62" t="str">
        <f>"("&amp; Geschlecht &amp; ")"</f>
        <v>(Gesamt)</v>
      </c>
      <c r="B12" s="46"/>
      <c r="C12" s="47"/>
      <c r="D12" s="48"/>
      <c r="E12" s="49"/>
      <c r="H12" s="39"/>
      <c r="I12" s="39"/>
      <c r="J12" s="39"/>
      <c r="K12" s="39"/>
      <c r="L12" s="39"/>
      <c r="M12" s="39"/>
      <c r="N12" s="39"/>
      <c r="O12" s="39"/>
    </row>
    <row r="13" spans="1:15" ht="14.5" x14ac:dyDescent="0.35">
      <c r="A13" s="50">
        <f>Indikator!D11</f>
        <v>320316</v>
      </c>
      <c r="B13" s="46"/>
      <c r="C13" s="47"/>
      <c r="D13" s="48"/>
      <c r="E13" s="49"/>
      <c r="H13" s="39"/>
      <c r="I13" s="39"/>
      <c r="J13" s="39"/>
      <c r="K13" s="39"/>
      <c r="L13" s="39"/>
      <c r="M13" s="39"/>
      <c r="N13" s="39"/>
      <c r="O13" s="39"/>
    </row>
    <row r="14" spans="1:15" ht="14.5" x14ac:dyDescent="0.35">
      <c r="A14" s="43" t="str">
        <f>IF(LEFT(Zeitraum_Beschriftung,4)="Jahr","Veränderung zum Vj.","Veränderung zum Vjm.")</f>
        <v>Veränderung zum Vjm.</v>
      </c>
      <c r="B14" s="46"/>
      <c r="C14" s="47"/>
      <c r="D14" s="48"/>
      <c r="E14" s="49"/>
      <c r="H14" s="39"/>
      <c r="I14" s="39"/>
      <c r="J14" s="39"/>
      <c r="K14" s="39"/>
      <c r="L14" s="39"/>
      <c r="M14" s="39"/>
      <c r="N14" s="39"/>
      <c r="O14" s="39"/>
    </row>
    <row r="15" spans="1:15" ht="14.5" x14ac:dyDescent="0.35">
      <c r="A15" s="50" t="str">
        <f>"absolut: " &amp; Verae_absolut_gesamt</f>
        <v>absolut: 8.478</v>
      </c>
      <c r="B15" s="46"/>
      <c r="C15" s="47"/>
      <c r="D15" s="48"/>
      <c r="E15" s="49"/>
      <c r="H15" s="39"/>
      <c r="I15" s="39"/>
      <c r="J15" s="39"/>
      <c r="K15" s="39"/>
      <c r="L15" s="39"/>
      <c r="M15" s="39"/>
      <c r="N15" s="39"/>
      <c r="O15" s="39"/>
    </row>
    <row r="16" spans="1:15" ht="14.5" x14ac:dyDescent="0.35">
      <c r="A16" s="50" t="str">
        <f>"in Prozent: " &amp; Verae_proz_gesamt</f>
        <v>in Prozent: 2,7</v>
      </c>
      <c r="B16" s="46"/>
      <c r="C16" s="47"/>
      <c r="D16" s="48"/>
      <c r="E16" s="49"/>
      <c r="H16" s="39"/>
      <c r="I16" s="39"/>
      <c r="J16" s="39"/>
      <c r="K16" s="39"/>
      <c r="L16" s="39"/>
      <c r="M16" s="39"/>
      <c r="N16" s="39"/>
      <c r="O16" s="39"/>
    </row>
    <row r="17" spans="1:15" x14ac:dyDescent="0.35">
      <c r="B17" s="46"/>
      <c r="C17" s="47"/>
      <c r="D17" s="48"/>
      <c r="E17" s="49"/>
      <c r="H17" s="39"/>
      <c r="I17" s="39"/>
      <c r="J17" s="39"/>
      <c r="K17" s="39"/>
      <c r="L17" s="39"/>
      <c r="M17" s="39"/>
      <c r="N17" s="39"/>
      <c r="O17" s="39"/>
    </row>
    <row r="18" spans="1:15" x14ac:dyDescent="0.35">
      <c r="B18" s="46"/>
      <c r="C18" s="47"/>
      <c r="D18" s="48"/>
      <c r="E18" s="49"/>
      <c r="H18" s="39"/>
      <c r="I18" s="39"/>
      <c r="J18" s="39"/>
      <c r="K18" s="39"/>
      <c r="L18" s="39"/>
      <c r="M18" s="39"/>
      <c r="N18" s="39"/>
      <c r="O18" s="39"/>
    </row>
    <row r="19" spans="1:15" x14ac:dyDescent="0.35">
      <c r="B19" s="46"/>
      <c r="C19" s="47"/>
      <c r="D19" s="48"/>
      <c r="E19" s="49"/>
      <c r="H19" s="39"/>
      <c r="I19" s="39"/>
      <c r="J19" s="39"/>
      <c r="K19" s="39"/>
      <c r="L19" s="39"/>
      <c r="M19" s="39"/>
      <c r="N19" s="39"/>
      <c r="O19" s="39"/>
    </row>
    <row r="20" spans="1:15" ht="15.5" x14ac:dyDescent="0.35">
      <c r="B20" s="69" t="str">
        <f>Kartentitel_Landkarte</f>
        <v>Arbeitslose (Gesamt) nach Bundesländern - April 2026</v>
      </c>
      <c r="C20" s="69"/>
      <c r="D20" s="69"/>
      <c r="E20" s="69" t="e">
        <f>Kartentitel</f>
        <v>#NAME?</v>
      </c>
      <c r="F20" s="69"/>
      <c r="G20" s="69"/>
      <c r="H20" s="69"/>
      <c r="I20" s="69"/>
      <c r="J20" s="69"/>
      <c r="K20" s="69"/>
      <c r="L20" s="39"/>
      <c r="M20" s="39"/>
      <c r="N20" s="39"/>
      <c r="O20" s="39"/>
    </row>
    <row r="21" spans="1:15" x14ac:dyDescent="0.35">
      <c r="B21" s="46"/>
      <c r="C21" s="47"/>
      <c r="D21" s="48"/>
      <c r="E21" s="49"/>
      <c r="H21" s="39"/>
      <c r="I21" s="39"/>
      <c r="J21" s="39"/>
      <c r="K21" s="39"/>
      <c r="L21" s="39"/>
      <c r="M21" s="39"/>
      <c r="N21" s="39"/>
      <c r="O21" s="39"/>
    </row>
    <row r="22" spans="1:15" x14ac:dyDescent="0.35">
      <c r="B22" s="51"/>
      <c r="C22" s="52"/>
      <c r="D22" s="53"/>
      <c r="E22" s="54"/>
      <c r="G22" s="36"/>
      <c r="H22" s="55"/>
      <c r="I22" s="55"/>
      <c r="J22" s="55"/>
      <c r="K22" s="55"/>
      <c r="L22" s="55"/>
      <c r="M22" s="55"/>
      <c r="N22" s="55"/>
      <c r="O22" s="55"/>
    </row>
    <row r="27" spans="1:15" ht="14.5" x14ac:dyDescent="0.35">
      <c r="A27" s="56" t="str">
        <f>Auswahl_Bundesland&amp;":"</f>
        <v>Burgenland:</v>
      </c>
    </row>
    <row r="28" spans="1:15" ht="14.5" x14ac:dyDescent="0.35">
      <c r="A28" s="43" t="str">
        <f>"Arbeitslose"</f>
        <v>Arbeitslose</v>
      </c>
    </row>
    <row r="29" spans="1:15" x14ac:dyDescent="0.35">
      <c r="A29" s="63" t="str">
        <f>"("&amp; Geschlecht &amp; ")"</f>
        <v>(Gesamt)</v>
      </c>
    </row>
    <row r="30" spans="1:15" ht="14.5" x14ac:dyDescent="0.35">
      <c r="A30" s="50">
        <f>Indikator!D13</f>
        <v>8077</v>
      </c>
    </row>
    <row r="31" spans="1:15" ht="14.5" x14ac:dyDescent="0.35">
      <c r="A31" s="43" t="str">
        <f>IF(LEFT(Zeitraum_Beschriftung,4)="Jahr","Veränderung zum Vj.","Veränderung zum Vjm.")</f>
        <v>Veränderung zum Vjm.</v>
      </c>
    </row>
    <row r="32" spans="1:15" ht="14.5" x14ac:dyDescent="0.35">
      <c r="A32" s="50" t="str">
        <f>"absolut: " &amp; Verae_absolut_bld</f>
        <v>absolut: 480</v>
      </c>
    </row>
    <row r="33" spans="1:11" ht="14.5" x14ac:dyDescent="0.35">
      <c r="A33" s="50" t="str">
        <f>"in Prozent: " &amp; Verae_proz_bld</f>
        <v>in Prozent: 6,3</v>
      </c>
    </row>
    <row r="35" spans="1:11" x14ac:dyDescent="0.35">
      <c r="A35" s="57"/>
    </row>
    <row r="36" spans="1:11" ht="15.5" x14ac:dyDescent="0.35">
      <c r="G36" s="58"/>
    </row>
    <row r="37" spans="1:11" x14ac:dyDescent="0.35">
      <c r="C37" s="39"/>
      <c r="D37" s="39"/>
      <c r="E37" s="59"/>
      <c r="F37" s="39"/>
      <c r="H37" s="60"/>
      <c r="I37" s="39"/>
      <c r="J37" s="39"/>
      <c r="K37" s="59"/>
    </row>
    <row r="38" spans="1:11" x14ac:dyDescent="0.35">
      <c r="C38" s="39"/>
      <c r="D38" s="39"/>
      <c r="E38" s="59"/>
      <c r="F38" s="39"/>
      <c r="H38" s="60"/>
      <c r="I38" s="39"/>
      <c r="J38" s="39"/>
      <c r="K38" s="59"/>
    </row>
    <row r="39" spans="1:11" x14ac:dyDescent="0.35">
      <c r="C39" s="39"/>
      <c r="D39" s="39"/>
      <c r="E39" s="59"/>
      <c r="F39" s="39"/>
      <c r="H39" s="60"/>
      <c r="I39" s="39"/>
      <c r="J39" s="39"/>
      <c r="K39" s="59"/>
    </row>
    <row r="40" spans="1:11" x14ac:dyDescent="0.35">
      <c r="C40" s="39"/>
      <c r="D40" s="39"/>
      <c r="E40" s="59"/>
      <c r="F40" s="39"/>
      <c r="H40" s="60"/>
      <c r="I40" s="39"/>
      <c r="J40" s="39"/>
      <c r="K40" s="59"/>
    </row>
    <row r="41" spans="1:11" x14ac:dyDescent="0.35">
      <c r="C41" s="39"/>
      <c r="D41" s="39"/>
      <c r="E41" s="59"/>
      <c r="F41" s="39"/>
      <c r="H41" s="60"/>
      <c r="I41" s="39"/>
      <c r="J41" s="39"/>
      <c r="K41" s="59"/>
    </row>
    <row r="42" spans="1:11" x14ac:dyDescent="0.35">
      <c r="C42" s="39"/>
      <c r="D42" s="39"/>
      <c r="E42" s="59"/>
      <c r="F42" s="39"/>
      <c r="H42" s="60"/>
      <c r="I42" s="39"/>
      <c r="J42" s="39"/>
      <c r="K42" s="59"/>
    </row>
    <row r="43" spans="1:11" x14ac:dyDescent="0.35">
      <c r="C43" s="39"/>
      <c r="D43" s="39"/>
      <c r="E43" s="59"/>
      <c r="F43" s="39"/>
      <c r="H43" s="60"/>
      <c r="I43" s="39"/>
      <c r="J43" s="39"/>
      <c r="K43" s="59"/>
    </row>
    <row r="44" spans="1:11" x14ac:dyDescent="0.35">
      <c r="C44" s="39"/>
      <c r="D44" s="39"/>
      <c r="E44" s="59"/>
      <c r="F44" s="39"/>
      <c r="H44" s="60"/>
      <c r="I44" s="39"/>
      <c r="J44" s="39"/>
      <c r="K44" s="59"/>
    </row>
    <row r="45" spans="1:11" x14ac:dyDescent="0.35">
      <c r="C45" s="39"/>
      <c r="D45" s="39"/>
      <c r="E45" s="59"/>
      <c r="F45" s="39"/>
      <c r="H45" s="60"/>
      <c r="I45" s="39"/>
      <c r="J45" s="39"/>
      <c r="K45" s="59"/>
    </row>
    <row r="46" spans="1:11" x14ac:dyDescent="0.35">
      <c r="C46" s="39"/>
      <c r="D46" s="39"/>
      <c r="E46" s="59"/>
      <c r="F46" s="39"/>
      <c r="H46" s="60"/>
      <c r="I46" s="39"/>
      <c r="J46" s="39"/>
      <c r="K46" s="59"/>
    </row>
  </sheetData>
  <sheetProtection algorithmName="SHA-512" hashValue="E4X1JSwb50oHLEwNR7IRvFfvJTLkF38HRNJQRezLHRhJMrKbjE0Tzttjrb0KMETJD5PSZwBhkgBjgkls54UkTA==" saltValue="Oa1zIt0vCutlCGcv5ilm4Q==" spinCount="100000" sheet="1" scenarios="1"/>
  <mergeCells count="4">
    <mergeCell ref="E2:H2"/>
    <mergeCell ref="L9:M9"/>
    <mergeCell ref="N9:O9"/>
    <mergeCell ref="B20:K20"/>
  </mergeCells>
  <conditionalFormatting sqref="C37:C46">
    <cfRule type="dataBar" priority="47">
      <dataBar showValue="0">
        <cfvo type="min"/>
        <cfvo type="max"/>
        <color rgb="FF375F91"/>
      </dataBar>
      <extLst>
        <ext xmlns:x14="http://schemas.microsoft.com/office/spreadsheetml/2009/9/main" uri="{B025F937-C7B1-47D3-B67F-A62EFF666E3E}">
          <x14:id>{E189AC05-A8EC-425C-A579-A8DE3548D919}</x14:id>
        </ext>
      </extLst>
    </cfRule>
  </conditionalFormatting>
  <conditionalFormatting sqref="E2">
    <cfRule type="expression" dxfId="0" priority="1">
      <formula>LEFT($E$2,4)="Jahr"</formula>
    </cfRule>
  </conditionalFormatting>
  <conditionalFormatting sqref="I8">
    <cfRule type="dataBar" priority="27">
      <dataBar showValue="0">
        <cfvo type="min"/>
        <cfvo type="max"/>
        <color rgb="FF375F91"/>
      </dataBar>
      <extLst>
        <ext xmlns:x14="http://schemas.microsoft.com/office/spreadsheetml/2009/9/main" uri="{B025F937-C7B1-47D3-B67F-A62EFF666E3E}">
          <x14:id>{0C9D43DB-C3F9-4DEC-8592-D8FCF9751D4E}</x14:id>
        </ext>
      </extLst>
    </cfRule>
    <cfRule type="dataBar" priority="28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{AE1E9AD6-831B-4AC6-AD68-F9A04EFE2F44}</x14:id>
        </ext>
      </extLst>
    </cfRule>
  </conditionalFormatting>
  <conditionalFormatting sqref="I37:I46">
    <cfRule type="dataBar" priority="48">
      <dataBar showValue="0">
        <cfvo type="min"/>
        <cfvo type="max"/>
        <color rgb="FF963737"/>
      </dataBar>
      <extLst>
        <ext xmlns:x14="http://schemas.microsoft.com/office/spreadsheetml/2009/9/main" uri="{B025F937-C7B1-47D3-B67F-A62EFF666E3E}">
          <x14:id>{EF18905C-1292-40F7-A83B-6374AB0EF201}</x14:id>
        </ext>
      </extLst>
    </cfRule>
  </conditionalFormatting>
  <conditionalFormatting sqref="K8">
    <cfRule type="dataBar" priority="3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{F7E84E57-4017-4CF2-952D-5611C2DBDEFA}</x14:id>
        </ext>
      </extLst>
    </cfRule>
  </conditionalFormatting>
  <conditionalFormatting sqref="K8:K10">
    <cfRule type="dataBar" priority="34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{FB9033B5-0304-4ED1-B192-46EABD9AF46F}</x14:id>
        </ext>
      </extLst>
    </cfRule>
  </conditionalFormatting>
  <conditionalFormatting sqref="K9:K10">
    <cfRule type="iconSet" priority="32">
      <iconSet iconSet="3Arrows" showValue="0">
        <cfvo type="percent" val="0"/>
        <cfvo type="num" val="0"/>
        <cfvo type="num" val="0"/>
      </iconSet>
    </cfRule>
  </conditionalFormatting>
  <conditionalFormatting sqref="L9:L10">
    <cfRule type="iconSet" priority="24">
      <iconSet iconSet="3Arrows" showValue="0">
        <cfvo type="percent" val="0"/>
        <cfvo type="num" val="0"/>
        <cfvo type="num" val="0"/>
      </iconSet>
    </cfRule>
    <cfRule type="dataBar" priority="25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{509BD96F-6BF6-4A44-898A-ADBEF087B4AE}</x14:id>
        </ext>
      </extLst>
    </cfRule>
  </conditionalFormatting>
  <conditionalFormatting sqref="N9:N10">
    <cfRule type="iconSet" priority="22">
      <iconSet iconSet="3Arrows" showValue="0">
        <cfvo type="percent" val="0"/>
        <cfvo type="num" val="0"/>
        <cfvo type="num" val="0"/>
      </iconSet>
    </cfRule>
    <cfRule type="dataBar" priority="23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{5FCF67B7-4208-40D1-ADED-F3EBC431759C}</x14:id>
        </ext>
      </extLst>
    </cfRule>
  </conditionalFormatting>
  <pageMargins left="0.23622047244094491" right="0.23622047244094491" top="0.43307086614173229" bottom="0.43307086614173229" header="0.35433070866141736" footer="0.35433070866141736"/>
  <pageSetup paperSize="9" fitToHeight="0" orientation="landscape" horizontalDpi="4294967294" verticalDpi="4294967294" r:id="rId1"/>
  <drawing r:id="rId2"/>
  <legacyDrawing r:id="rId3"/>
  <controls>
    <mc:AlternateContent xmlns:mc="http://schemas.openxmlformats.org/markup-compatibility/2006">
      <mc:Choice Requires="x14">
        <control shapeId="612374" r:id="rId4" name="ScrollBar1">
          <controlPr defaultSize="0" autoLine="0" autoPict="0" altText="Scrollbar" linkedCell="Dropdown_Zeitraum!$C$2" r:id="rId5">
            <anchor moveWithCells="1">
              <from>
                <xdr:col>4</xdr:col>
                <xdr:colOff>0</xdr:colOff>
                <xdr:row>1</xdr:row>
                <xdr:rowOff>228600</xdr:rowOff>
              </from>
              <to>
                <xdr:col>8</xdr:col>
                <xdr:colOff>0</xdr:colOff>
                <xdr:row>2</xdr:row>
                <xdr:rowOff>165100</xdr:rowOff>
              </to>
            </anchor>
          </controlPr>
        </control>
      </mc:Choice>
      <mc:Fallback>
        <control shapeId="612374" r:id="rId4" name="ScrollBar1"/>
      </mc:Fallback>
    </mc:AlternateContent>
    <mc:AlternateContent xmlns:mc="http://schemas.openxmlformats.org/markup-compatibility/2006">
      <mc:Choice Requires="x14">
        <control shapeId="612361" r:id="rId6" name="List Box 9">
          <controlPr defaultSize="0" autoLine="0" autoPict="0" altText="Dies ist ein Auswahlfeld für die Bundesländer sowie für Österreich. Es ist nur möglich, ein Bundesland oder nur Österreich auszuwählen.">
            <anchor moveWithCells="1">
              <from>
                <xdr:col>0</xdr:col>
                <xdr:colOff>50800</xdr:colOff>
                <xdr:row>16</xdr:row>
                <xdr:rowOff>95250</xdr:rowOff>
              </from>
              <to>
                <xdr:col>0</xdr:col>
                <xdr:colOff>1574800</xdr:colOff>
                <xdr:row>25</xdr:row>
                <xdr:rowOff>50800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2369" r:id="rId7" name="Group Box 17">
          <controlPr defaultSize="0" autoFill="0" autoPict="0" altText="Dies ist das Auswahlfeld Geschlecht. Es wird zwischen Frauen, Männer und altern. Geschl. und Gesamt unterschieden.">
            <anchor moveWithCells="1">
              <from>
                <xdr:col>0</xdr:col>
                <xdr:colOff>247650</xdr:colOff>
                <xdr:row>4</xdr:row>
                <xdr:rowOff>0</xdr:rowOff>
              </from>
              <to>
                <xdr:col>1</xdr:col>
                <xdr:colOff>76200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2370" r:id="rId8" name="Option Button 18">
          <controlPr defaultSize="0" autoFill="0" autoLine="0" autoPict="0">
            <anchor moveWithCells="1">
              <from>
                <xdr:col>0</xdr:col>
                <xdr:colOff>336550</xdr:colOff>
                <xdr:row>4</xdr:row>
                <xdr:rowOff>12700</xdr:rowOff>
              </from>
              <to>
                <xdr:col>0</xdr:col>
                <xdr:colOff>1162050</xdr:colOff>
                <xdr:row>5</xdr:row>
                <xdr:rowOff>12700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2371" r:id="rId9" name="Option Button 19">
          <controlPr defaultSize="0" autoFill="0" autoLine="0" autoPict="0">
            <anchor moveWithCells="1">
              <from>
                <xdr:col>0</xdr:col>
                <xdr:colOff>336550</xdr:colOff>
                <xdr:row>4</xdr:row>
                <xdr:rowOff>171450</xdr:rowOff>
              </from>
              <to>
                <xdr:col>1</xdr:col>
                <xdr:colOff>0</xdr:colOff>
                <xdr:row>6</xdr:row>
                <xdr:rowOff>12700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2372" r:id="rId10" name="Option Button 20">
          <controlPr defaultSize="0" autoFill="0" autoLine="0" autoPict="0">
            <anchor moveWithCells="1">
              <from>
                <xdr:col>0</xdr:col>
                <xdr:colOff>336550</xdr:colOff>
                <xdr:row>5</xdr:row>
                <xdr:rowOff>184150</xdr:rowOff>
              </from>
              <to>
                <xdr:col>0</xdr:col>
                <xdr:colOff>1219200</xdr:colOff>
                <xdr:row>6</xdr:row>
                <xdr:rowOff>184150</xdr:rowOff>
              </to>
            </anchor>
          </controlPr>
        </control>
      </mc:Choice>
    </mc:AlternateContent>
  </control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283EDDE9-F22A-442A-A63F-B0B4D57B547E}">
            <xm:f>(Indikator!$M$11&gt;0)</xm:f>
            <x14:dxf>
              <font>
                <b/>
                <i val="0"/>
                <color rgb="FFE20613"/>
              </font>
            </x14:dxf>
          </x14:cfRule>
          <xm:sqref>A15</xm:sqref>
        </x14:conditionalFormatting>
        <x14:conditionalFormatting xmlns:xm="http://schemas.microsoft.com/office/excel/2006/main">
          <x14:cfRule type="expression" priority="8" id="{58CAF2E3-E779-485F-A323-8F1D31632E8B}">
            <xm:f>(Indikator!$N$11&gt;0)</xm:f>
            <x14:dxf>
              <font>
                <b/>
                <i val="0"/>
                <color rgb="FFE20613"/>
              </font>
            </x14:dxf>
          </x14:cfRule>
          <xm:sqref>A16</xm:sqref>
        </x14:conditionalFormatting>
        <x14:conditionalFormatting xmlns:xm="http://schemas.microsoft.com/office/excel/2006/main">
          <x14:cfRule type="expression" priority="6" id="{9C4EF4C1-3721-4BAF-8F44-88159D079D2B}">
            <xm:f>(Indikator!$M$13&gt;0)</xm:f>
            <x14:dxf>
              <font>
                <b/>
                <i val="0"/>
                <color rgb="FFE20613"/>
              </font>
            </x14:dxf>
          </x14:cfRule>
          <xm:sqref>A32</xm:sqref>
        </x14:conditionalFormatting>
        <x14:conditionalFormatting xmlns:xm="http://schemas.microsoft.com/office/excel/2006/main">
          <x14:cfRule type="expression" priority="5" id="{7538308C-9DEA-4E09-B5D6-2D1F027EB350}">
            <xm:f>(Indikator!$N$13&gt;0)</xm:f>
            <x14:dxf>
              <font>
                <b/>
                <i val="0"/>
                <color rgb="FFE20613"/>
              </font>
            </x14:dxf>
          </x14:cfRule>
          <xm:sqref>A33</xm:sqref>
        </x14:conditionalFormatting>
        <x14:conditionalFormatting xmlns:xm="http://schemas.microsoft.com/office/excel/2006/main">
          <x14:cfRule type="dataBar" id="{E189AC05-A8EC-425C-A579-A8DE3548D9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C37:C46</xm:sqref>
        </x14:conditionalFormatting>
        <x14:conditionalFormatting xmlns:xm="http://schemas.microsoft.com/office/excel/2006/main">
          <x14:cfRule type="dataBar" id="{0C9D43DB-C3F9-4DEC-8592-D8FCF9751D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1E9AD6-831B-4AC6-AD68-F9A04EFE2F44}">
            <x14:dataBar minLength="0" maxLength="100" gradient="0">
              <x14:cfvo type="autoMin"/>
              <x14:cfvo type="max"/>
              <x14:negativeFillColor rgb="FFFF0000"/>
              <x14:axisColor rgb="FFFFFFFF"/>
            </x14:dataBar>
          </x14:cfRule>
          <xm:sqref>I8</xm:sqref>
        </x14:conditionalFormatting>
        <x14:conditionalFormatting xmlns:xm="http://schemas.microsoft.com/office/excel/2006/main">
          <x14:cfRule type="dataBar" id="{EF18905C-1292-40F7-A83B-6374AB0EF2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I37:I46</xm:sqref>
        </x14:conditionalFormatting>
        <x14:conditionalFormatting xmlns:xm="http://schemas.microsoft.com/office/excel/2006/main">
          <x14:cfRule type="dataBar" id="{F7E84E57-4017-4CF2-952D-5611C2DBDE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</xm:sqref>
        </x14:conditionalFormatting>
        <x14:conditionalFormatting xmlns:xm="http://schemas.microsoft.com/office/excel/2006/main">
          <x14:cfRule type="dataBar" id="{FB9033B5-0304-4ED1-B192-46EABD9AF46F}">
            <x14:dataBar minLength="0" maxLength="100" gradient="0">
              <x14:cfvo type="autoMin"/>
              <x14:cfvo type="max"/>
              <x14:negativeFillColor rgb="FFFF0000"/>
              <x14:axisColor rgb="FFFFFFFF"/>
            </x14:dataBar>
          </x14:cfRule>
          <xm:sqref>K8:K10</xm:sqref>
        </x14:conditionalFormatting>
        <x14:conditionalFormatting xmlns:xm="http://schemas.microsoft.com/office/excel/2006/main">
          <x14:cfRule type="dataBar" id="{509BD96F-6BF6-4A44-898A-ADBEF087B4AE}">
            <x14:dataBar minLength="0" maxLength="100" gradient="0">
              <x14:cfvo type="autoMin"/>
              <x14:cfvo type="max"/>
              <x14:negativeFillColor rgb="FFFF0000"/>
              <x14:axisColor rgb="FFFFFFFF"/>
            </x14:dataBar>
          </x14:cfRule>
          <xm:sqref>L9:L10</xm:sqref>
        </x14:conditionalFormatting>
        <x14:conditionalFormatting xmlns:xm="http://schemas.microsoft.com/office/excel/2006/main">
          <x14:cfRule type="dataBar" id="{5FCF67B7-4208-40D1-ADED-F3EBC431759C}">
            <x14:dataBar minLength="0" maxLength="100" gradient="0">
              <x14:cfvo type="autoMin"/>
              <x14:cfvo type="max"/>
              <x14:negativeFillColor rgb="FFFF0000"/>
              <x14:axisColor rgb="FFFFFFFF"/>
            </x14:dataBar>
          </x14:cfRule>
          <xm:sqref>N9:N10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1"/>
  <sheetViews>
    <sheetView workbookViewId="0"/>
  </sheetViews>
  <sheetFormatPr baseColWidth="10" defaultRowHeight="12.5" x14ac:dyDescent="0.25"/>
  <cols>
    <col min="1" max="1" width="29.453125" bestFit="1" customWidth="1"/>
  </cols>
  <sheetData>
    <row r="1" spans="1:3" x14ac:dyDescent="0.25">
      <c r="A1" t="s">
        <v>31</v>
      </c>
      <c r="B1">
        <v>3</v>
      </c>
      <c r="C1" t="str">
        <f>IF($B$1=1,"Frauen",IF($B$1=2,"Männer und altern. Geschlecht","Gesamt"))</f>
        <v>Gesamt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1132"/>
  <sheetViews>
    <sheetView topLeftCell="A214" workbookViewId="0">
      <selection activeCell="B223" sqref="B223"/>
      <pivotSelection pane="bottomRight" showHeader="1" extendable="1" axis="axisRow" start="221" max="230" activeRow="222" activeCol="1" previousRow="222" previousCol="1" click="1" r:id="rId1">
        <pivotArea dataOnly="0" fieldPosition="0">
          <references count="1">
            <reference field="0" count="1">
              <x v="221"/>
            </reference>
          </references>
        </pivotArea>
      </pivotSelection>
    </sheetView>
  </sheetViews>
  <sheetFormatPr baseColWidth="10" defaultColWidth="11.453125" defaultRowHeight="14.5" x14ac:dyDescent="0.35"/>
  <cols>
    <col min="1" max="1" width="11.453125" style="14"/>
    <col min="2" max="2" width="21.1796875" style="21" bestFit="1" customWidth="1"/>
    <col min="3" max="3" width="17.26953125" style="14" customWidth="1"/>
    <col min="4" max="5" width="15.1796875" style="14" customWidth="1"/>
    <col min="6" max="16384" width="11.453125" style="14"/>
  </cols>
  <sheetData>
    <row r="1" spans="1:7" x14ac:dyDescent="0.35">
      <c r="B1" s="64" t="s">
        <v>41</v>
      </c>
      <c r="C1" t="s">
        <v>0</v>
      </c>
      <c r="D1"/>
    </row>
    <row r="2" spans="1:7" x14ac:dyDescent="0.35">
      <c r="A2" s="14">
        <v>6</v>
      </c>
      <c r="B2" s="66">
        <v>39448</v>
      </c>
      <c r="C2">
        <v>243</v>
      </c>
      <c r="D2" s="65">
        <f>VLOOKUP(Auswahl_Zeitraum,A2:B496,2)</f>
        <v>46113</v>
      </c>
      <c r="E2" s="14" t="str">
        <f>TEXT(LEFT(Zeitraum,5),"TT.MM.")</f>
        <v>01.04.</v>
      </c>
      <c r="F2" s="20">
        <f>Zeitraum</f>
        <v>46113</v>
      </c>
      <c r="G2" s="14" t="str">
        <f>IF(E2="31.12.","Jahresdurchschnitt " &amp; TEXT(Zeitraum,"JJJJ"),TEXT(Zeitraum,"MMMM JJJJ"))</f>
        <v>April 2026</v>
      </c>
    </row>
    <row r="3" spans="1:7" x14ac:dyDescent="0.35">
      <c r="A3" s="14">
        <v>7</v>
      </c>
      <c r="B3" s="66">
        <v>39479</v>
      </c>
      <c r="C3"/>
      <c r="D3"/>
    </row>
    <row r="4" spans="1:7" x14ac:dyDescent="0.35">
      <c r="A4" s="14">
        <v>8</v>
      </c>
      <c r="B4" s="66">
        <v>39508</v>
      </c>
      <c r="C4"/>
      <c r="D4"/>
    </row>
    <row r="5" spans="1:7" x14ac:dyDescent="0.35">
      <c r="A5" s="14">
        <v>9</v>
      </c>
      <c r="B5" s="66">
        <v>39539</v>
      </c>
      <c r="C5"/>
      <c r="D5"/>
    </row>
    <row r="6" spans="1:7" x14ac:dyDescent="0.35">
      <c r="A6" s="14">
        <v>10</v>
      </c>
      <c r="B6" s="66">
        <v>39569</v>
      </c>
      <c r="C6"/>
      <c r="D6"/>
    </row>
    <row r="7" spans="1:7" x14ac:dyDescent="0.35">
      <c r="A7" s="14">
        <v>11</v>
      </c>
      <c r="B7" s="66">
        <v>39600</v>
      </c>
      <c r="C7"/>
      <c r="D7"/>
    </row>
    <row r="8" spans="1:7" x14ac:dyDescent="0.35">
      <c r="A8" s="14">
        <v>12</v>
      </c>
      <c r="B8" s="66">
        <v>39630</v>
      </c>
      <c r="C8"/>
      <c r="D8"/>
    </row>
    <row r="9" spans="1:7" x14ac:dyDescent="0.35">
      <c r="A9" s="14">
        <v>13</v>
      </c>
      <c r="B9" s="66">
        <v>39661</v>
      </c>
      <c r="C9"/>
      <c r="D9"/>
    </row>
    <row r="10" spans="1:7" x14ac:dyDescent="0.35">
      <c r="A10" s="14">
        <v>14</v>
      </c>
      <c r="B10" s="66">
        <v>39692</v>
      </c>
      <c r="C10"/>
      <c r="D10"/>
    </row>
    <row r="11" spans="1:7" x14ac:dyDescent="0.35">
      <c r="A11" s="14">
        <v>15</v>
      </c>
      <c r="B11" s="66">
        <v>39722</v>
      </c>
      <c r="C11"/>
      <c r="D11"/>
    </row>
    <row r="12" spans="1:7" x14ac:dyDescent="0.35">
      <c r="A12" s="14">
        <v>16</v>
      </c>
      <c r="B12" s="66">
        <v>39753</v>
      </c>
      <c r="C12"/>
      <c r="D12"/>
    </row>
    <row r="13" spans="1:7" x14ac:dyDescent="0.35">
      <c r="A13" s="14">
        <v>17</v>
      </c>
      <c r="B13" s="66">
        <v>39783</v>
      </c>
      <c r="C13"/>
      <c r="D13"/>
    </row>
    <row r="14" spans="1:7" x14ac:dyDescent="0.35">
      <c r="A14" s="14">
        <v>18</v>
      </c>
      <c r="B14" s="66">
        <v>39813</v>
      </c>
      <c r="C14"/>
      <c r="D14"/>
    </row>
    <row r="15" spans="1:7" x14ac:dyDescent="0.35">
      <c r="A15" s="14">
        <v>19</v>
      </c>
      <c r="B15" s="66">
        <v>39814</v>
      </c>
      <c r="C15"/>
      <c r="D15"/>
    </row>
    <row r="16" spans="1:7" x14ac:dyDescent="0.35">
      <c r="A16" s="14">
        <v>20</v>
      </c>
      <c r="B16" s="66">
        <v>39845</v>
      </c>
      <c r="C16"/>
      <c r="D16"/>
    </row>
    <row r="17" spans="1:4" x14ac:dyDescent="0.35">
      <c r="A17" s="14">
        <v>21</v>
      </c>
      <c r="B17" s="66">
        <v>39873</v>
      </c>
      <c r="C17"/>
      <c r="D17"/>
    </row>
    <row r="18" spans="1:4" x14ac:dyDescent="0.35">
      <c r="A18" s="14">
        <v>22</v>
      </c>
      <c r="B18" s="66">
        <v>39904</v>
      </c>
      <c r="C18"/>
      <c r="D18"/>
    </row>
    <row r="19" spans="1:4" x14ac:dyDescent="0.35">
      <c r="A19" s="14">
        <v>23</v>
      </c>
      <c r="B19" s="66">
        <v>39934</v>
      </c>
    </row>
    <row r="20" spans="1:4" x14ac:dyDescent="0.35">
      <c r="A20" s="14">
        <v>24</v>
      </c>
      <c r="B20" s="66">
        <v>39965</v>
      </c>
    </row>
    <row r="21" spans="1:4" x14ac:dyDescent="0.35">
      <c r="A21" s="14">
        <v>25</v>
      </c>
      <c r="B21" s="66">
        <v>39995</v>
      </c>
    </row>
    <row r="22" spans="1:4" x14ac:dyDescent="0.35">
      <c r="A22" s="14">
        <v>26</v>
      </c>
      <c r="B22" s="66">
        <v>40026</v>
      </c>
    </row>
    <row r="23" spans="1:4" x14ac:dyDescent="0.35">
      <c r="A23" s="14">
        <v>27</v>
      </c>
      <c r="B23" s="66">
        <v>40057</v>
      </c>
    </row>
    <row r="24" spans="1:4" x14ac:dyDescent="0.35">
      <c r="A24" s="14">
        <v>28</v>
      </c>
      <c r="B24" s="66">
        <v>40087</v>
      </c>
    </row>
    <row r="25" spans="1:4" x14ac:dyDescent="0.35">
      <c r="A25" s="14">
        <v>29</v>
      </c>
      <c r="B25" s="66">
        <v>40118</v>
      </c>
    </row>
    <row r="26" spans="1:4" x14ac:dyDescent="0.35">
      <c r="A26" s="14">
        <v>30</v>
      </c>
      <c r="B26" s="66">
        <v>40148</v>
      </c>
    </row>
    <row r="27" spans="1:4" x14ac:dyDescent="0.35">
      <c r="A27" s="14">
        <v>31</v>
      </c>
      <c r="B27" s="66">
        <v>40178</v>
      </c>
    </row>
    <row r="28" spans="1:4" x14ac:dyDescent="0.35">
      <c r="A28" s="14">
        <v>32</v>
      </c>
      <c r="B28" s="66">
        <v>40179</v>
      </c>
    </row>
    <row r="29" spans="1:4" x14ac:dyDescent="0.35">
      <c r="A29" s="14">
        <v>33</v>
      </c>
      <c r="B29" s="66">
        <v>40210</v>
      </c>
    </row>
    <row r="30" spans="1:4" x14ac:dyDescent="0.35">
      <c r="A30" s="14">
        <v>34</v>
      </c>
      <c r="B30" s="66">
        <v>40238</v>
      </c>
    </row>
    <row r="31" spans="1:4" x14ac:dyDescent="0.35">
      <c r="A31" s="14">
        <v>35</v>
      </c>
      <c r="B31" s="66">
        <v>40269</v>
      </c>
    </row>
    <row r="32" spans="1:4" x14ac:dyDescent="0.35">
      <c r="A32" s="14">
        <v>36</v>
      </c>
      <c r="B32" s="66">
        <v>40299</v>
      </c>
    </row>
    <row r="33" spans="1:2" x14ac:dyDescent="0.35">
      <c r="A33" s="14">
        <v>37</v>
      </c>
      <c r="B33" s="66">
        <v>40330</v>
      </c>
    </row>
    <row r="34" spans="1:2" x14ac:dyDescent="0.35">
      <c r="A34" s="14">
        <v>38</v>
      </c>
      <c r="B34" s="66">
        <v>40360</v>
      </c>
    </row>
    <row r="35" spans="1:2" x14ac:dyDescent="0.35">
      <c r="A35" s="14">
        <v>39</v>
      </c>
      <c r="B35" s="66">
        <v>40391</v>
      </c>
    </row>
    <row r="36" spans="1:2" x14ac:dyDescent="0.35">
      <c r="A36" s="14">
        <v>40</v>
      </c>
      <c r="B36" s="66">
        <v>40422</v>
      </c>
    </row>
    <row r="37" spans="1:2" x14ac:dyDescent="0.35">
      <c r="A37" s="14">
        <v>41</v>
      </c>
      <c r="B37" s="66">
        <v>40452</v>
      </c>
    </row>
    <row r="38" spans="1:2" x14ac:dyDescent="0.35">
      <c r="A38" s="14">
        <v>42</v>
      </c>
      <c r="B38" s="66">
        <v>40483</v>
      </c>
    </row>
    <row r="39" spans="1:2" x14ac:dyDescent="0.35">
      <c r="A39" s="14">
        <v>43</v>
      </c>
      <c r="B39" s="66">
        <v>40513</v>
      </c>
    </row>
    <row r="40" spans="1:2" x14ac:dyDescent="0.35">
      <c r="A40" s="14">
        <v>44</v>
      </c>
      <c r="B40" s="66">
        <v>40543</v>
      </c>
    </row>
    <row r="41" spans="1:2" x14ac:dyDescent="0.35">
      <c r="A41" s="14">
        <v>45</v>
      </c>
      <c r="B41" s="66">
        <v>40544</v>
      </c>
    </row>
    <row r="42" spans="1:2" x14ac:dyDescent="0.35">
      <c r="A42" s="14">
        <v>46</v>
      </c>
      <c r="B42" s="66">
        <v>40575</v>
      </c>
    </row>
    <row r="43" spans="1:2" x14ac:dyDescent="0.35">
      <c r="A43" s="14">
        <v>47</v>
      </c>
      <c r="B43" s="66">
        <v>40603</v>
      </c>
    </row>
    <row r="44" spans="1:2" x14ac:dyDescent="0.35">
      <c r="A44" s="14">
        <v>48</v>
      </c>
      <c r="B44" s="66">
        <v>40634</v>
      </c>
    </row>
    <row r="45" spans="1:2" x14ac:dyDescent="0.35">
      <c r="A45" s="14">
        <v>49</v>
      </c>
      <c r="B45" s="66">
        <v>40664</v>
      </c>
    </row>
    <row r="46" spans="1:2" x14ac:dyDescent="0.35">
      <c r="A46" s="14">
        <v>50</v>
      </c>
      <c r="B46" s="66">
        <v>40695</v>
      </c>
    </row>
    <row r="47" spans="1:2" x14ac:dyDescent="0.35">
      <c r="A47" s="14">
        <v>51</v>
      </c>
      <c r="B47" s="66">
        <v>40725</v>
      </c>
    </row>
    <row r="48" spans="1:2" x14ac:dyDescent="0.35">
      <c r="A48" s="14">
        <v>52</v>
      </c>
      <c r="B48" s="66">
        <v>40756</v>
      </c>
    </row>
    <row r="49" spans="1:2" x14ac:dyDescent="0.35">
      <c r="A49" s="14">
        <v>53</v>
      </c>
      <c r="B49" s="66">
        <v>40787</v>
      </c>
    </row>
    <row r="50" spans="1:2" x14ac:dyDescent="0.35">
      <c r="A50" s="14">
        <v>54</v>
      </c>
      <c r="B50" s="66">
        <v>40817</v>
      </c>
    </row>
    <row r="51" spans="1:2" x14ac:dyDescent="0.35">
      <c r="A51" s="14">
        <v>55</v>
      </c>
      <c r="B51" s="66">
        <v>40848</v>
      </c>
    </row>
    <row r="52" spans="1:2" x14ac:dyDescent="0.35">
      <c r="A52" s="14">
        <v>56</v>
      </c>
      <c r="B52" s="66">
        <v>40878</v>
      </c>
    </row>
    <row r="53" spans="1:2" x14ac:dyDescent="0.35">
      <c r="A53" s="14">
        <v>57</v>
      </c>
      <c r="B53" s="66">
        <v>40908</v>
      </c>
    </row>
    <row r="54" spans="1:2" x14ac:dyDescent="0.35">
      <c r="A54" s="14">
        <v>58</v>
      </c>
      <c r="B54" s="66">
        <v>40909</v>
      </c>
    </row>
    <row r="55" spans="1:2" x14ac:dyDescent="0.35">
      <c r="A55" s="14">
        <v>59</v>
      </c>
      <c r="B55" s="66">
        <v>40940</v>
      </c>
    </row>
    <row r="56" spans="1:2" x14ac:dyDescent="0.35">
      <c r="A56" s="14">
        <v>60</v>
      </c>
      <c r="B56" s="66">
        <v>40969</v>
      </c>
    </row>
    <row r="57" spans="1:2" x14ac:dyDescent="0.35">
      <c r="A57" s="14">
        <v>61</v>
      </c>
      <c r="B57" s="66">
        <v>41000</v>
      </c>
    </row>
    <row r="58" spans="1:2" x14ac:dyDescent="0.35">
      <c r="A58" s="14">
        <v>62</v>
      </c>
      <c r="B58" s="66">
        <v>41030</v>
      </c>
    </row>
    <row r="59" spans="1:2" x14ac:dyDescent="0.35">
      <c r="A59" s="14">
        <v>63</v>
      </c>
      <c r="B59" s="66">
        <v>41061</v>
      </c>
    </row>
    <row r="60" spans="1:2" x14ac:dyDescent="0.35">
      <c r="A60" s="14">
        <v>64</v>
      </c>
      <c r="B60" s="66">
        <v>41091</v>
      </c>
    </row>
    <row r="61" spans="1:2" x14ac:dyDescent="0.35">
      <c r="A61" s="14">
        <v>65</v>
      </c>
      <c r="B61" s="66">
        <v>41122</v>
      </c>
    </row>
    <row r="62" spans="1:2" x14ac:dyDescent="0.35">
      <c r="A62" s="14">
        <v>66</v>
      </c>
      <c r="B62" s="66">
        <v>41153</v>
      </c>
    </row>
    <row r="63" spans="1:2" x14ac:dyDescent="0.35">
      <c r="A63" s="14">
        <v>67</v>
      </c>
      <c r="B63" s="66">
        <v>41183</v>
      </c>
    </row>
    <row r="64" spans="1:2" x14ac:dyDescent="0.35">
      <c r="A64" s="14">
        <v>68</v>
      </c>
      <c r="B64" s="66">
        <v>41214</v>
      </c>
    </row>
    <row r="65" spans="1:2" x14ac:dyDescent="0.35">
      <c r="A65" s="14">
        <v>69</v>
      </c>
      <c r="B65" s="66">
        <v>41244</v>
      </c>
    </row>
    <row r="66" spans="1:2" x14ac:dyDescent="0.35">
      <c r="A66" s="14">
        <v>70</v>
      </c>
      <c r="B66" s="66">
        <v>41274</v>
      </c>
    </row>
    <row r="67" spans="1:2" x14ac:dyDescent="0.35">
      <c r="A67" s="14">
        <v>71</v>
      </c>
      <c r="B67" s="66">
        <v>41275</v>
      </c>
    </row>
    <row r="68" spans="1:2" x14ac:dyDescent="0.35">
      <c r="A68" s="14">
        <v>72</v>
      </c>
      <c r="B68" s="66">
        <v>41306</v>
      </c>
    </row>
    <row r="69" spans="1:2" x14ac:dyDescent="0.35">
      <c r="A69" s="14">
        <v>73</v>
      </c>
      <c r="B69" s="66">
        <v>41334</v>
      </c>
    </row>
    <row r="70" spans="1:2" x14ac:dyDescent="0.35">
      <c r="A70" s="14">
        <v>74</v>
      </c>
      <c r="B70" s="66">
        <v>41365</v>
      </c>
    </row>
    <row r="71" spans="1:2" x14ac:dyDescent="0.35">
      <c r="A71" s="14">
        <v>75</v>
      </c>
      <c r="B71" s="66">
        <v>41395</v>
      </c>
    </row>
    <row r="72" spans="1:2" x14ac:dyDescent="0.35">
      <c r="A72" s="14">
        <v>76</v>
      </c>
      <c r="B72" s="66">
        <v>41426</v>
      </c>
    </row>
    <row r="73" spans="1:2" x14ac:dyDescent="0.35">
      <c r="A73" s="14">
        <v>77</v>
      </c>
      <c r="B73" s="66">
        <v>41456</v>
      </c>
    </row>
    <row r="74" spans="1:2" x14ac:dyDescent="0.35">
      <c r="A74" s="14">
        <v>78</v>
      </c>
      <c r="B74" s="66">
        <v>41487</v>
      </c>
    </row>
    <row r="75" spans="1:2" x14ac:dyDescent="0.35">
      <c r="A75" s="14">
        <v>79</v>
      </c>
      <c r="B75" s="66">
        <v>41518</v>
      </c>
    </row>
    <row r="76" spans="1:2" x14ac:dyDescent="0.35">
      <c r="A76" s="14">
        <v>80</v>
      </c>
      <c r="B76" s="66">
        <v>41548</v>
      </c>
    </row>
    <row r="77" spans="1:2" x14ac:dyDescent="0.35">
      <c r="A77" s="14">
        <v>81</v>
      </c>
      <c r="B77" s="66">
        <v>41579</v>
      </c>
    </row>
    <row r="78" spans="1:2" x14ac:dyDescent="0.35">
      <c r="A78" s="14">
        <v>82</v>
      </c>
      <c r="B78" s="66">
        <v>41609</v>
      </c>
    </row>
    <row r="79" spans="1:2" x14ac:dyDescent="0.35">
      <c r="A79" s="14">
        <v>83</v>
      </c>
      <c r="B79" s="66">
        <v>41639</v>
      </c>
    </row>
    <row r="80" spans="1:2" x14ac:dyDescent="0.35">
      <c r="A80" s="14">
        <v>84</v>
      </c>
      <c r="B80" s="66">
        <v>41640</v>
      </c>
    </row>
    <row r="81" spans="1:2" x14ac:dyDescent="0.35">
      <c r="A81" s="14">
        <v>85</v>
      </c>
      <c r="B81" s="66">
        <v>41671</v>
      </c>
    </row>
    <row r="82" spans="1:2" x14ac:dyDescent="0.35">
      <c r="A82" s="14">
        <v>86</v>
      </c>
      <c r="B82" s="66">
        <v>41699</v>
      </c>
    </row>
    <row r="83" spans="1:2" x14ac:dyDescent="0.35">
      <c r="A83" s="14">
        <v>87</v>
      </c>
      <c r="B83" s="66">
        <v>41730</v>
      </c>
    </row>
    <row r="84" spans="1:2" x14ac:dyDescent="0.35">
      <c r="A84" s="14">
        <v>88</v>
      </c>
      <c r="B84" s="66">
        <v>41760</v>
      </c>
    </row>
    <row r="85" spans="1:2" x14ac:dyDescent="0.35">
      <c r="A85" s="14">
        <v>89</v>
      </c>
      <c r="B85" s="66">
        <v>41791</v>
      </c>
    </row>
    <row r="86" spans="1:2" x14ac:dyDescent="0.35">
      <c r="A86" s="14">
        <v>90</v>
      </c>
      <c r="B86" s="66">
        <v>41821</v>
      </c>
    </row>
    <row r="87" spans="1:2" x14ac:dyDescent="0.35">
      <c r="A87" s="14">
        <v>91</v>
      </c>
      <c r="B87" s="66">
        <v>41852</v>
      </c>
    </row>
    <row r="88" spans="1:2" x14ac:dyDescent="0.35">
      <c r="A88" s="14">
        <v>92</v>
      </c>
      <c r="B88" s="66">
        <v>41883</v>
      </c>
    </row>
    <row r="89" spans="1:2" x14ac:dyDescent="0.35">
      <c r="A89" s="14">
        <v>93</v>
      </c>
      <c r="B89" s="66">
        <v>41913</v>
      </c>
    </row>
    <row r="90" spans="1:2" x14ac:dyDescent="0.35">
      <c r="A90" s="14">
        <v>94</v>
      </c>
      <c r="B90" s="66">
        <v>41944</v>
      </c>
    </row>
    <row r="91" spans="1:2" x14ac:dyDescent="0.35">
      <c r="A91" s="14">
        <v>95</v>
      </c>
      <c r="B91" s="66">
        <v>41974</v>
      </c>
    </row>
    <row r="92" spans="1:2" x14ac:dyDescent="0.35">
      <c r="A92" s="14">
        <v>96</v>
      </c>
      <c r="B92" s="66">
        <v>42004</v>
      </c>
    </row>
    <row r="93" spans="1:2" x14ac:dyDescent="0.35">
      <c r="A93" s="14">
        <v>97</v>
      </c>
      <c r="B93" s="66">
        <v>42005</v>
      </c>
    </row>
    <row r="94" spans="1:2" x14ac:dyDescent="0.35">
      <c r="A94" s="14">
        <v>98</v>
      </c>
      <c r="B94" s="66">
        <v>42036</v>
      </c>
    </row>
    <row r="95" spans="1:2" x14ac:dyDescent="0.35">
      <c r="A95" s="14">
        <v>99</v>
      </c>
      <c r="B95" s="66">
        <v>42064</v>
      </c>
    </row>
    <row r="96" spans="1:2" x14ac:dyDescent="0.35">
      <c r="A96" s="14">
        <v>100</v>
      </c>
      <c r="B96" s="66">
        <v>42095</v>
      </c>
    </row>
    <row r="97" spans="1:2" x14ac:dyDescent="0.35">
      <c r="A97" s="14">
        <v>101</v>
      </c>
      <c r="B97" s="66">
        <v>42125</v>
      </c>
    </row>
    <row r="98" spans="1:2" x14ac:dyDescent="0.35">
      <c r="A98" s="14">
        <v>102</v>
      </c>
      <c r="B98" s="66">
        <v>42156</v>
      </c>
    </row>
    <row r="99" spans="1:2" x14ac:dyDescent="0.35">
      <c r="A99" s="14">
        <v>103</v>
      </c>
      <c r="B99" s="66">
        <v>42186</v>
      </c>
    </row>
    <row r="100" spans="1:2" x14ac:dyDescent="0.35">
      <c r="A100" s="14">
        <v>104</v>
      </c>
      <c r="B100" s="66">
        <v>42217</v>
      </c>
    </row>
    <row r="101" spans="1:2" x14ac:dyDescent="0.35">
      <c r="A101" s="14">
        <v>105</v>
      </c>
      <c r="B101" s="66">
        <v>42248</v>
      </c>
    </row>
    <row r="102" spans="1:2" x14ac:dyDescent="0.35">
      <c r="A102" s="14">
        <v>106</v>
      </c>
      <c r="B102" s="66">
        <v>42278</v>
      </c>
    </row>
    <row r="103" spans="1:2" x14ac:dyDescent="0.35">
      <c r="A103" s="14">
        <v>107</v>
      </c>
      <c r="B103" s="66">
        <v>42309</v>
      </c>
    </row>
    <row r="104" spans="1:2" x14ac:dyDescent="0.35">
      <c r="A104" s="14">
        <v>108</v>
      </c>
      <c r="B104" s="66">
        <v>42339</v>
      </c>
    </row>
    <row r="105" spans="1:2" x14ac:dyDescent="0.35">
      <c r="A105" s="14">
        <v>109</v>
      </c>
      <c r="B105" s="66">
        <v>42369</v>
      </c>
    </row>
    <row r="106" spans="1:2" x14ac:dyDescent="0.35">
      <c r="A106" s="14">
        <v>110</v>
      </c>
      <c r="B106" s="66">
        <v>42370</v>
      </c>
    </row>
    <row r="107" spans="1:2" x14ac:dyDescent="0.35">
      <c r="A107" s="14">
        <v>111</v>
      </c>
      <c r="B107" s="66">
        <v>42401</v>
      </c>
    </row>
    <row r="108" spans="1:2" x14ac:dyDescent="0.35">
      <c r="A108" s="14">
        <v>112</v>
      </c>
      <c r="B108" s="66">
        <v>42430</v>
      </c>
    </row>
    <row r="109" spans="1:2" x14ac:dyDescent="0.35">
      <c r="A109" s="14">
        <v>113</v>
      </c>
      <c r="B109" s="66">
        <v>42461</v>
      </c>
    </row>
    <row r="110" spans="1:2" x14ac:dyDescent="0.35">
      <c r="A110" s="14">
        <v>114</v>
      </c>
      <c r="B110" s="66">
        <v>42491</v>
      </c>
    </row>
    <row r="111" spans="1:2" x14ac:dyDescent="0.35">
      <c r="A111" s="14">
        <v>115</v>
      </c>
      <c r="B111" s="66">
        <v>42522</v>
      </c>
    </row>
    <row r="112" spans="1:2" x14ac:dyDescent="0.35">
      <c r="A112" s="14">
        <v>116</v>
      </c>
      <c r="B112" s="66">
        <v>42552</v>
      </c>
    </row>
    <row r="113" spans="1:2" x14ac:dyDescent="0.35">
      <c r="A113" s="14">
        <v>117</v>
      </c>
      <c r="B113" s="66">
        <v>42583</v>
      </c>
    </row>
    <row r="114" spans="1:2" x14ac:dyDescent="0.35">
      <c r="A114" s="14">
        <v>118</v>
      </c>
      <c r="B114" s="66">
        <v>42614</v>
      </c>
    </row>
    <row r="115" spans="1:2" x14ac:dyDescent="0.35">
      <c r="A115" s="14">
        <v>119</v>
      </c>
      <c r="B115" s="66">
        <v>42644</v>
      </c>
    </row>
    <row r="116" spans="1:2" x14ac:dyDescent="0.35">
      <c r="A116" s="14">
        <v>120</v>
      </c>
      <c r="B116" s="66">
        <v>42675</v>
      </c>
    </row>
    <row r="117" spans="1:2" x14ac:dyDescent="0.35">
      <c r="A117" s="14">
        <v>121</v>
      </c>
      <c r="B117" s="66">
        <v>42705</v>
      </c>
    </row>
    <row r="118" spans="1:2" x14ac:dyDescent="0.35">
      <c r="A118" s="14">
        <v>122</v>
      </c>
      <c r="B118" s="66">
        <v>42735</v>
      </c>
    </row>
    <row r="119" spans="1:2" x14ac:dyDescent="0.35">
      <c r="A119" s="14">
        <v>123</v>
      </c>
      <c r="B119" s="66">
        <v>42736</v>
      </c>
    </row>
    <row r="120" spans="1:2" x14ac:dyDescent="0.35">
      <c r="A120" s="14">
        <v>124</v>
      </c>
      <c r="B120" s="66">
        <v>42767</v>
      </c>
    </row>
    <row r="121" spans="1:2" x14ac:dyDescent="0.35">
      <c r="A121" s="14">
        <v>125</v>
      </c>
      <c r="B121" s="66">
        <v>42795</v>
      </c>
    </row>
    <row r="122" spans="1:2" x14ac:dyDescent="0.35">
      <c r="A122" s="14">
        <v>126</v>
      </c>
      <c r="B122" s="66">
        <v>42826</v>
      </c>
    </row>
    <row r="123" spans="1:2" x14ac:dyDescent="0.35">
      <c r="A123" s="14">
        <v>127</v>
      </c>
      <c r="B123" s="66">
        <v>42856</v>
      </c>
    </row>
    <row r="124" spans="1:2" x14ac:dyDescent="0.35">
      <c r="A124" s="14">
        <v>128</v>
      </c>
      <c r="B124" s="66">
        <v>42887</v>
      </c>
    </row>
    <row r="125" spans="1:2" x14ac:dyDescent="0.35">
      <c r="A125" s="14">
        <v>129</v>
      </c>
      <c r="B125" s="66">
        <v>42917</v>
      </c>
    </row>
    <row r="126" spans="1:2" x14ac:dyDescent="0.35">
      <c r="A126" s="14">
        <v>130</v>
      </c>
      <c r="B126" s="66">
        <v>42948</v>
      </c>
    </row>
    <row r="127" spans="1:2" x14ac:dyDescent="0.35">
      <c r="A127" s="14">
        <v>131</v>
      </c>
      <c r="B127" s="66">
        <v>42979</v>
      </c>
    </row>
    <row r="128" spans="1:2" x14ac:dyDescent="0.35">
      <c r="A128" s="14">
        <v>132</v>
      </c>
      <c r="B128" s="66">
        <v>43009</v>
      </c>
    </row>
    <row r="129" spans="1:2" x14ac:dyDescent="0.35">
      <c r="A129" s="14">
        <v>133</v>
      </c>
      <c r="B129" s="66">
        <v>43040</v>
      </c>
    </row>
    <row r="130" spans="1:2" x14ac:dyDescent="0.35">
      <c r="A130" s="14">
        <v>134</v>
      </c>
      <c r="B130" s="66">
        <v>43070</v>
      </c>
    </row>
    <row r="131" spans="1:2" x14ac:dyDescent="0.35">
      <c r="A131" s="14">
        <v>135</v>
      </c>
      <c r="B131" s="66">
        <v>43100</v>
      </c>
    </row>
    <row r="132" spans="1:2" x14ac:dyDescent="0.35">
      <c r="A132" s="14">
        <v>136</v>
      </c>
      <c r="B132" s="66">
        <v>43101</v>
      </c>
    </row>
    <row r="133" spans="1:2" x14ac:dyDescent="0.35">
      <c r="A133" s="14">
        <v>137</v>
      </c>
      <c r="B133" s="66">
        <v>43132</v>
      </c>
    </row>
    <row r="134" spans="1:2" x14ac:dyDescent="0.35">
      <c r="A134" s="14">
        <v>138</v>
      </c>
      <c r="B134" s="66">
        <v>43160</v>
      </c>
    </row>
    <row r="135" spans="1:2" x14ac:dyDescent="0.35">
      <c r="A135" s="14">
        <v>139</v>
      </c>
      <c r="B135" s="66">
        <v>43191</v>
      </c>
    </row>
    <row r="136" spans="1:2" x14ac:dyDescent="0.35">
      <c r="A136" s="14">
        <v>140</v>
      </c>
      <c r="B136" s="66">
        <v>43221</v>
      </c>
    </row>
    <row r="137" spans="1:2" x14ac:dyDescent="0.35">
      <c r="A137" s="14">
        <v>141</v>
      </c>
      <c r="B137" s="66">
        <v>43252</v>
      </c>
    </row>
    <row r="138" spans="1:2" x14ac:dyDescent="0.35">
      <c r="A138" s="14">
        <v>142</v>
      </c>
      <c r="B138" s="66">
        <v>43282</v>
      </c>
    </row>
    <row r="139" spans="1:2" x14ac:dyDescent="0.35">
      <c r="A139" s="14">
        <v>143</v>
      </c>
      <c r="B139" s="66">
        <v>43313</v>
      </c>
    </row>
    <row r="140" spans="1:2" x14ac:dyDescent="0.35">
      <c r="A140" s="14">
        <v>144</v>
      </c>
      <c r="B140" s="66">
        <v>43344</v>
      </c>
    </row>
    <row r="141" spans="1:2" x14ac:dyDescent="0.35">
      <c r="A141" s="14">
        <v>145</v>
      </c>
      <c r="B141" s="66">
        <v>43374</v>
      </c>
    </row>
    <row r="142" spans="1:2" x14ac:dyDescent="0.35">
      <c r="A142" s="14">
        <v>146</v>
      </c>
      <c r="B142" s="66">
        <v>43405</v>
      </c>
    </row>
    <row r="143" spans="1:2" x14ac:dyDescent="0.35">
      <c r="A143" s="14">
        <v>147</v>
      </c>
      <c r="B143" s="66">
        <v>43435</v>
      </c>
    </row>
    <row r="144" spans="1:2" x14ac:dyDescent="0.35">
      <c r="A144" s="14">
        <v>148</v>
      </c>
      <c r="B144" s="66">
        <v>43465</v>
      </c>
    </row>
    <row r="145" spans="1:2" x14ac:dyDescent="0.35">
      <c r="A145" s="14">
        <v>149</v>
      </c>
      <c r="B145" s="66">
        <v>43466</v>
      </c>
    </row>
    <row r="146" spans="1:2" x14ac:dyDescent="0.35">
      <c r="A146" s="14">
        <v>150</v>
      </c>
      <c r="B146" s="66">
        <v>43497</v>
      </c>
    </row>
    <row r="147" spans="1:2" x14ac:dyDescent="0.35">
      <c r="A147" s="14">
        <v>151</v>
      </c>
      <c r="B147" s="66">
        <v>43525</v>
      </c>
    </row>
    <row r="148" spans="1:2" x14ac:dyDescent="0.35">
      <c r="A148" s="14">
        <v>152</v>
      </c>
      <c r="B148" s="66">
        <v>43556</v>
      </c>
    </row>
    <row r="149" spans="1:2" x14ac:dyDescent="0.35">
      <c r="A149" s="14">
        <v>153</v>
      </c>
      <c r="B149" s="66">
        <v>43586</v>
      </c>
    </row>
    <row r="150" spans="1:2" x14ac:dyDescent="0.35">
      <c r="A150" s="14">
        <v>154</v>
      </c>
      <c r="B150" s="66">
        <v>43617</v>
      </c>
    </row>
    <row r="151" spans="1:2" x14ac:dyDescent="0.35">
      <c r="A151" s="14">
        <v>155</v>
      </c>
      <c r="B151" s="66">
        <v>43647</v>
      </c>
    </row>
    <row r="152" spans="1:2" x14ac:dyDescent="0.35">
      <c r="A152" s="14">
        <v>156</v>
      </c>
      <c r="B152" s="66">
        <v>43678</v>
      </c>
    </row>
    <row r="153" spans="1:2" x14ac:dyDescent="0.35">
      <c r="A153" s="14">
        <v>157</v>
      </c>
      <c r="B153" s="66">
        <v>43709</v>
      </c>
    </row>
    <row r="154" spans="1:2" x14ac:dyDescent="0.35">
      <c r="A154" s="14">
        <v>158</v>
      </c>
      <c r="B154" s="66">
        <v>43739</v>
      </c>
    </row>
    <row r="155" spans="1:2" x14ac:dyDescent="0.35">
      <c r="A155" s="14">
        <v>159</v>
      </c>
      <c r="B155" s="66">
        <v>43770</v>
      </c>
    </row>
    <row r="156" spans="1:2" x14ac:dyDescent="0.35">
      <c r="A156" s="14">
        <v>160</v>
      </c>
      <c r="B156" s="66">
        <v>43800</v>
      </c>
    </row>
    <row r="157" spans="1:2" x14ac:dyDescent="0.35">
      <c r="A157" s="14">
        <v>161</v>
      </c>
      <c r="B157" s="66">
        <v>43830</v>
      </c>
    </row>
    <row r="158" spans="1:2" x14ac:dyDescent="0.35">
      <c r="A158" s="14">
        <v>162</v>
      </c>
      <c r="B158" s="66">
        <v>43831</v>
      </c>
    </row>
    <row r="159" spans="1:2" x14ac:dyDescent="0.35">
      <c r="A159" s="14">
        <v>163</v>
      </c>
      <c r="B159" s="66">
        <v>43862</v>
      </c>
    </row>
    <row r="160" spans="1:2" x14ac:dyDescent="0.35">
      <c r="A160" s="14">
        <v>164</v>
      </c>
      <c r="B160" s="66">
        <v>43891</v>
      </c>
    </row>
    <row r="161" spans="1:2" x14ac:dyDescent="0.35">
      <c r="A161" s="14">
        <v>165</v>
      </c>
      <c r="B161" s="66">
        <v>43922</v>
      </c>
    </row>
    <row r="162" spans="1:2" x14ac:dyDescent="0.35">
      <c r="A162" s="14">
        <v>166</v>
      </c>
      <c r="B162" s="66">
        <v>43952</v>
      </c>
    </row>
    <row r="163" spans="1:2" x14ac:dyDescent="0.35">
      <c r="A163" s="14">
        <v>167</v>
      </c>
      <c r="B163" s="66">
        <v>43983</v>
      </c>
    </row>
    <row r="164" spans="1:2" x14ac:dyDescent="0.35">
      <c r="A164" s="14">
        <v>168</v>
      </c>
      <c r="B164" s="66">
        <v>44013</v>
      </c>
    </row>
    <row r="165" spans="1:2" x14ac:dyDescent="0.35">
      <c r="A165" s="14">
        <v>169</v>
      </c>
      <c r="B165" s="66">
        <v>44044</v>
      </c>
    </row>
    <row r="166" spans="1:2" x14ac:dyDescent="0.35">
      <c r="A166" s="14">
        <v>170</v>
      </c>
      <c r="B166" s="66">
        <v>44075</v>
      </c>
    </row>
    <row r="167" spans="1:2" x14ac:dyDescent="0.35">
      <c r="A167" s="14">
        <v>171</v>
      </c>
      <c r="B167" s="66">
        <v>44105</v>
      </c>
    </row>
    <row r="168" spans="1:2" x14ac:dyDescent="0.35">
      <c r="A168" s="14">
        <v>172</v>
      </c>
      <c r="B168" s="66">
        <v>44136</v>
      </c>
    </row>
    <row r="169" spans="1:2" x14ac:dyDescent="0.35">
      <c r="A169" s="14">
        <v>173</v>
      </c>
      <c r="B169" s="66">
        <v>44166</v>
      </c>
    </row>
    <row r="170" spans="1:2" x14ac:dyDescent="0.35">
      <c r="A170" s="14">
        <v>174</v>
      </c>
      <c r="B170" s="66">
        <v>44196</v>
      </c>
    </row>
    <row r="171" spans="1:2" x14ac:dyDescent="0.35">
      <c r="A171" s="14">
        <v>175</v>
      </c>
      <c r="B171" s="66">
        <v>44197</v>
      </c>
    </row>
    <row r="172" spans="1:2" x14ac:dyDescent="0.35">
      <c r="A172" s="14">
        <v>176</v>
      </c>
      <c r="B172" s="66">
        <v>44228</v>
      </c>
    </row>
    <row r="173" spans="1:2" x14ac:dyDescent="0.35">
      <c r="A173" s="14">
        <v>177</v>
      </c>
      <c r="B173" s="66">
        <v>44256</v>
      </c>
    </row>
    <row r="174" spans="1:2" x14ac:dyDescent="0.35">
      <c r="A174" s="14">
        <v>178</v>
      </c>
      <c r="B174" s="66">
        <v>44287</v>
      </c>
    </row>
    <row r="175" spans="1:2" x14ac:dyDescent="0.35">
      <c r="A175" s="14">
        <v>179</v>
      </c>
      <c r="B175" s="66">
        <v>44317</v>
      </c>
    </row>
    <row r="176" spans="1:2" x14ac:dyDescent="0.35">
      <c r="A176" s="14">
        <v>180</v>
      </c>
      <c r="B176" s="66">
        <v>44348</v>
      </c>
    </row>
    <row r="177" spans="1:2" x14ac:dyDescent="0.35">
      <c r="A177" s="14">
        <v>181</v>
      </c>
      <c r="B177" s="66">
        <v>44378</v>
      </c>
    </row>
    <row r="178" spans="1:2" x14ac:dyDescent="0.35">
      <c r="A178" s="14">
        <v>182</v>
      </c>
      <c r="B178" s="66">
        <v>44409</v>
      </c>
    </row>
    <row r="179" spans="1:2" x14ac:dyDescent="0.35">
      <c r="A179" s="14">
        <v>183</v>
      </c>
      <c r="B179" s="66">
        <v>44440</v>
      </c>
    </row>
    <row r="180" spans="1:2" x14ac:dyDescent="0.35">
      <c r="A180" s="14">
        <v>184</v>
      </c>
      <c r="B180" s="66">
        <v>44470</v>
      </c>
    </row>
    <row r="181" spans="1:2" x14ac:dyDescent="0.35">
      <c r="A181" s="14">
        <v>185</v>
      </c>
      <c r="B181" s="66">
        <v>44501</v>
      </c>
    </row>
    <row r="182" spans="1:2" x14ac:dyDescent="0.35">
      <c r="A182" s="14">
        <v>186</v>
      </c>
      <c r="B182" s="66">
        <v>44531</v>
      </c>
    </row>
    <row r="183" spans="1:2" x14ac:dyDescent="0.35">
      <c r="A183" s="14">
        <v>187</v>
      </c>
      <c r="B183" s="66">
        <v>44561</v>
      </c>
    </row>
    <row r="184" spans="1:2" x14ac:dyDescent="0.35">
      <c r="A184" s="14">
        <v>188</v>
      </c>
      <c r="B184" s="66">
        <v>44562</v>
      </c>
    </row>
    <row r="185" spans="1:2" x14ac:dyDescent="0.35">
      <c r="A185" s="14">
        <v>189</v>
      </c>
      <c r="B185" s="66">
        <v>44593</v>
      </c>
    </row>
    <row r="186" spans="1:2" x14ac:dyDescent="0.35">
      <c r="A186" s="14">
        <v>190</v>
      </c>
      <c r="B186" s="66">
        <v>44621</v>
      </c>
    </row>
    <row r="187" spans="1:2" x14ac:dyDescent="0.35">
      <c r="A187" s="14">
        <v>191</v>
      </c>
      <c r="B187" s="66">
        <v>44652</v>
      </c>
    </row>
    <row r="188" spans="1:2" x14ac:dyDescent="0.35">
      <c r="A188" s="14">
        <v>192</v>
      </c>
      <c r="B188" s="66">
        <v>44682</v>
      </c>
    </row>
    <row r="189" spans="1:2" x14ac:dyDescent="0.35">
      <c r="A189" s="14">
        <v>193</v>
      </c>
      <c r="B189" s="66">
        <v>44713</v>
      </c>
    </row>
    <row r="190" spans="1:2" x14ac:dyDescent="0.35">
      <c r="A190" s="14">
        <v>194</v>
      </c>
      <c r="B190" s="66">
        <v>44743</v>
      </c>
    </row>
    <row r="191" spans="1:2" x14ac:dyDescent="0.35">
      <c r="A191" s="14">
        <v>195</v>
      </c>
      <c r="B191" s="66">
        <v>44774</v>
      </c>
    </row>
    <row r="192" spans="1:2" x14ac:dyDescent="0.35">
      <c r="A192" s="14">
        <v>196</v>
      </c>
      <c r="B192" s="66">
        <v>44805</v>
      </c>
    </row>
    <row r="193" spans="1:2" x14ac:dyDescent="0.35">
      <c r="A193" s="14">
        <v>197</v>
      </c>
      <c r="B193" s="66">
        <v>44835</v>
      </c>
    </row>
    <row r="194" spans="1:2" x14ac:dyDescent="0.35">
      <c r="A194" s="14">
        <v>198</v>
      </c>
      <c r="B194" s="66">
        <v>44866</v>
      </c>
    </row>
    <row r="195" spans="1:2" x14ac:dyDescent="0.35">
      <c r="A195" s="14">
        <v>199</v>
      </c>
      <c r="B195" s="66">
        <v>44896</v>
      </c>
    </row>
    <row r="196" spans="1:2" x14ac:dyDescent="0.35">
      <c r="A196" s="14">
        <v>200</v>
      </c>
      <c r="B196" s="66">
        <v>44926</v>
      </c>
    </row>
    <row r="197" spans="1:2" x14ac:dyDescent="0.35">
      <c r="A197" s="14">
        <v>201</v>
      </c>
      <c r="B197" s="66">
        <v>44927</v>
      </c>
    </row>
    <row r="198" spans="1:2" x14ac:dyDescent="0.35">
      <c r="A198" s="14">
        <v>202</v>
      </c>
      <c r="B198" s="66">
        <v>44958</v>
      </c>
    </row>
    <row r="199" spans="1:2" x14ac:dyDescent="0.35">
      <c r="A199" s="14">
        <v>203</v>
      </c>
      <c r="B199" s="66">
        <v>44986</v>
      </c>
    </row>
    <row r="200" spans="1:2" x14ac:dyDescent="0.35">
      <c r="A200" s="14">
        <v>204</v>
      </c>
      <c r="B200" s="66">
        <v>45017</v>
      </c>
    </row>
    <row r="201" spans="1:2" x14ac:dyDescent="0.35">
      <c r="A201" s="14">
        <v>205</v>
      </c>
      <c r="B201" s="66">
        <v>45047</v>
      </c>
    </row>
    <row r="202" spans="1:2" x14ac:dyDescent="0.35">
      <c r="A202" s="14">
        <v>206</v>
      </c>
      <c r="B202" s="66">
        <v>45078</v>
      </c>
    </row>
    <row r="203" spans="1:2" x14ac:dyDescent="0.35">
      <c r="A203" s="14">
        <v>207</v>
      </c>
      <c r="B203" s="66">
        <v>45108</v>
      </c>
    </row>
    <row r="204" spans="1:2" x14ac:dyDescent="0.35">
      <c r="A204" s="14">
        <v>208</v>
      </c>
      <c r="B204" s="66">
        <v>45139</v>
      </c>
    </row>
    <row r="205" spans="1:2" x14ac:dyDescent="0.35">
      <c r="A205" s="14">
        <v>209</v>
      </c>
      <c r="B205" s="66">
        <v>45170</v>
      </c>
    </row>
    <row r="206" spans="1:2" x14ac:dyDescent="0.35">
      <c r="A206" s="14">
        <v>210</v>
      </c>
      <c r="B206" s="66">
        <v>45200</v>
      </c>
    </row>
    <row r="207" spans="1:2" x14ac:dyDescent="0.35">
      <c r="A207" s="14">
        <v>211</v>
      </c>
      <c r="B207" s="66">
        <v>45231</v>
      </c>
    </row>
    <row r="208" spans="1:2" x14ac:dyDescent="0.35">
      <c r="A208" s="14">
        <v>212</v>
      </c>
      <c r="B208" s="66">
        <v>45261</v>
      </c>
    </row>
    <row r="209" spans="1:2" x14ac:dyDescent="0.35">
      <c r="A209" s="14">
        <v>213</v>
      </c>
      <c r="B209" s="66">
        <v>45291</v>
      </c>
    </row>
    <row r="210" spans="1:2" x14ac:dyDescent="0.35">
      <c r="A210" s="14">
        <v>214</v>
      </c>
      <c r="B210" s="66">
        <v>45292</v>
      </c>
    </row>
    <row r="211" spans="1:2" x14ac:dyDescent="0.35">
      <c r="A211" s="14">
        <v>215</v>
      </c>
      <c r="B211" s="66">
        <v>45323</v>
      </c>
    </row>
    <row r="212" spans="1:2" x14ac:dyDescent="0.35">
      <c r="A212" s="14">
        <v>216</v>
      </c>
      <c r="B212" s="66">
        <v>45352</v>
      </c>
    </row>
    <row r="213" spans="1:2" x14ac:dyDescent="0.35">
      <c r="A213" s="14">
        <v>217</v>
      </c>
      <c r="B213" s="66">
        <v>45383</v>
      </c>
    </row>
    <row r="214" spans="1:2" x14ac:dyDescent="0.35">
      <c r="A214" s="14">
        <v>218</v>
      </c>
      <c r="B214" s="66">
        <v>45413</v>
      </c>
    </row>
    <row r="215" spans="1:2" x14ac:dyDescent="0.35">
      <c r="A215" s="14">
        <v>219</v>
      </c>
      <c r="B215" s="66">
        <v>45444</v>
      </c>
    </row>
    <row r="216" spans="1:2" x14ac:dyDescent="0.35">
      <c r="A216" s="14">
        <v>220</v>
      </c>
      <c r="B216" s="66">
        <v>45474</v>
      </c>
    </row>
    <row r="217" spans="1:2" x14ac:dyDescent="0.35">
      <c r="A217" s="14">
        <v>221</v>
      </c>
      <c r="B217" s="66">
        <v>45505</v>
      </c>
    </row>
    <row r="218" spans="1:2" x14ac:dyDescent="0.35">
      <c r="A218" s="14">
        <v>222</v>
      </c>
      <c r="B218" s="66">
        <v>45536</v>
      </c>
    </row>
    <row r="219" spans="1:2" x14ac:dyDescent="0.35">
      <c r="A219" s="14">
        <v>223</v>
      </c>
      <c r="B219" s="66">
        <v>45566</v>
      </c>
    </row>
    <row r="220" spans="1:2" x14ac:dyDescent="0.35">
      <c r="A220" s="14">
        <v>224</v>
      </c>
      <c r="B220" s="66">
        <v>45597</v>
      </c>
    </row>
    <row r="221" spans="1:2" x14ac:dyDescent="0.35">
      <c r="A221" s="14">
        <v>225</v>
      </c>
      <c r="B221" s="66">
        <v>45627</v>
      </c>
    </row>
    <row r="222" spans="1:2" x14ac:dyDescent="0.35">
      <c r="A222" s="14">
        <v>226</v>
      </c>
      <c r="B222" s="66">
        <v>45657</v>
      </c>
    </row>
    <row r="223" spans="1:2" x14ac:dyDescent="0.35">
      <c r="A223" s="14">
        <v>227</v>
      </c>
      <c r="B223" s="66">
        <v>45658</v>
      </c>
    </row>
    <row r="224" spans="1:2" x14ac:dyDescent="0.35">
      <c r="A224" s="14">
        <v>228</v>
      </c>
      <c r="B224" s="66">
        <v>45689</v>
      </c>
    </row>
    <row r="225" spans="1:2" x14ac:dyDescent="0.35">
      <c r="A225" s="14">
        <v>229</v>
      </c>
      <c r="B225" s="66">
        <v>45717</v>
      </c>
    </row>
    <row r="226" spans="1:2" x14ac:dyDescent="0.35">
      <c r="A226" s="14">
        <v>230</v>
      </c>
      <c r="B226" s="66">
        <v>45748</v>
      </c>
    </row>
    <row r="227" spans="1:2" x14ac:dyDescent="0.35">
      <c r="A227" s="14">
        <v>231</v>
      </c>
      <c r="B227" s="66">
        <v>45778</v>
      </c>
    </row>
    <row r="228" spans="1:2" x14ac:dyDescent="0.35">
      <c r="A228" s="14">
        <v>232</v>
      </c>
      <c r="B228" s="66">
        <v>45809</v>
      </c>
    </row>
    <row r="229" spans="1:2" x14ac:dyDescent="0.35">
      <c r="A229" s="14">
        <v>233</v>
      </c>
      <c r="B229" s="66">
        <v>45839</v>
      </c>
    </row>
    <row r="230" spans="1:2" x14ac:dyDescent="0.35">
      <c r="A230" s="14">
        <v>234</v>
      </c>
      <c r="B230" s="66">
        <v>45870</v>
      </c>
    </row>
    <row r="231" spans="1:2" x14ac:dyDescent="0.35">
      <c r="A231" s="14">
        <v>235</v>
      </c>
      <c r="B231" s="66">
        <v>45901</v>
      </c>
    </row>
    <row r="232" spans="1:2" x14ac:dyDescent="0.35">
      <c r="A232" s="14">
        <v>236</v>
      </c>
      <c r="B232" s="66">
        <v>45931</v>
      </c>
    </row>
    <row r="233" spans="1:2" x14ac:dyDescent="0.35">
      <c r="A233" s="14">
        <v>237</v>
      </c>
      <c r="B233" s="66">
        <v>45962</v>
      </c>
    </row>
    <row r="234" spans="1:2" x14ac:dyDescent="0.35">
      <c r="A234" s="14">
        <v>238</v>
      </c>
      <c r="B234" s="66">
        <v>45992</v>
      </c>
    </row>
    <row r="235" spans="1:2" x14ac:dyDescent="0.35">
      <c r="A235" s="14">
        <v>239</v>
      </c>
      <c r="B235" s="66">
        <v>46022</v>
      </c>
    </row>
    <row r="236" spans="1:2" x14ac:dyDescent="0.35">
      <c r="A236" s="14">
        <v>240</v>
      </c>
      <c r="B236" s="66">
        <v>46023</v>
      </c>
    </row>
    <row r="237" spans="1:2" x14ac:dyDescent="0.35">
      <c r="A237" s="14">
        <v>241</v>
      </c>
      <c r="B237" s="66">
        <v>46054</v>
      </c>
    </row>
    <row r="238" spans="1:2" x14ac:dyDescent="0.35">
      <c r="A238" s="14">
        <v>242</v>
      </c>
      <c r="B238" s="66">
        <v>46082</v>
      </c>
    </row>
    <row r="239" spans="1:2" x14ac:dyDescent="0.35">
      <c r="A239" s="14">
        <v>243</v>
      </c>
      <c r="B239" s="66">
        <v>46113</v>
      </c>
    </row>
    <row r="240" spans="1:2" x14ac:dyDescent="0.35">
      <c r="A240" s="14">
        <v>244</v>
      </c>
      <c r="B240"/>
    </row>
    <row r="241" spans="1:2" x14ac:dyDescent="0.35">
      <c r="A241" s="14">
        <v>245</v>
      </c>
      <c r="B241"/>
    </row>
    <row r="242" spans="1:2" x14ac:dyDescent="0.35">
      <c r="A242" s="14">
        <v>246</v>
      </c>
      <c r="B242"/>
    </row>
    <row r="243" spans="1:2" x14ac:dyDescent="0.35">
      <c r="A243" s="14">
        <v>247</v>
      </c>
      <c r="B243"/>
    </row>
    <row r="244" spans="1:2" x14ac:dyDescent="0.35">
      <c r="A244" s="14">
        <v>248</v>
      </c>
      <c r="B244"/>
    </row>
    <row r="245" spans="1:2" x14ac:dyDescent="0.35">
      <c r="A245" s="14">
        <v>249</v>
      </c>
      <c r="B245"/>
    </row>
    <row r="246" spans="1:2" x14ac:dyDescent="0.35">
      <c r="A246" s="14">
        <v>250</v>
      </c>
      <c r="B246"/>
    </row>
    <row r="247" spans="1:2" x14ac:dyDescent="0.35">
      <c r="A247" s="14">
        <v>251</v>
      </c>
      <c r="B247"/>
    </row>
    <row r="248" spans="1:2" x14ac:dyDescent="0.35">
      <c r="A248" s="14">
        <v>252</v>
      </c>
      <c r="B248"/>
    </row>
    <row r="249" spans="1:2" x14ac:dyDescent="0.35">
      <c r="A249" s="14">
        <v>253</v>
      </c>
      <c r="B249"/>
    </row>
    <row r="250" spans="1:2" x14ac:dyDescent="0.35">
      <c r="A250" s="14">
        <v>254</v>
      </c>
      <c r="B250"/>
    </row>
    <row r="251" spans="1:2" x14ac:dyDescent="0.35">
      <c r="A251" s="14">
        <v>255</v>
      </c>
      <c r="B251"/>
    </row>
    <row r="252" spans="1:2" x14ac:dyDescent="0.35">
      <c r="A252" s="14">
        <v>256</v>
      </c>
      <c r="B252"/>
    </row>
    <row r="253" spans="1:2" x14ac:dyDescent="0.35">
      <c r="A253" s="14">
        <v>257</v>
      </c>
      <c r="B253"/>
    </row>
    <row r="254" spans="1:2" x14ac:dyDescent="0.35">
      <c r="A254" s="14">
        <v>258</v>
      </c>
      <c r="B254"/>
    </row>
    <row r="255" spans="1:2" x14ac:dyDescent="0.35">
      <c r="A255" s="14">
        <v>259</v>
      </c>
      <c r="B255"/>
    </row>
    <row r="256" spans="1:2" x14ac:dyDescent="0.35">
      <c r="A256" s="14">
        <v>260</v>
      </c>
      <c r="B256"/>
    </row>
    <row r="257" spans="1:2" x14ac:dyDescent="0.35">
      <c r="A257" s="14">
        <v>261</v>
      </c>
      <c r="B257"/>
    </row>
    <row r="258" spans="1:2" x14ac:dyDescent="0.35">
      <c r="A258" s="14">
        <v>262</v>
      </c>
      <c r="B258"/>
    </row>
    <row r="259" spans="1:2" x14ac:dyDescent="0.35">
      <c r="A259" s="14">
        <v>263</v>
      </c>
      <c r="B259"/>
    </row>
    <row r="260" spans="1:2" x14ac:dyDescent="0.35">
      <c r="A260" s="14">
        <v>264</v>
      </c>
      <c r="B260"/>
    </row>
    <row r="261" spans="1:2" x14ac:dyDescent="0.35">
      <c r="A261" s="14">
        <v>265</v>
      </c>
      <c r="B261"/>
    </row>
    <row r="262" spans="1:2" x14ac:dyDescent="0.35">
      <c r="A262" s="14">
        <v>266</v>
      </c>
      <c r="B262"/>
    </row>
    <row r="263" spans="1:2" x14ac:dyDescent="0.35">
      <c r="A263" s="14">
        <v>267</v>
      </c>
      <c r="B263"/>
    </row>
    <row r="264" spans="1:2" x14ac:dyDescent="0.35">
      <c r="A264" s="14">
        <v>268</v>
      </c>
      <c r="B264"/>
    </row>
    <row r="265" spans="1:2" x14ac:dyDescent="0.35">
      <c r="A265" s="14">
        <v>269</v>
      </c>
      <c r="B265"/>
    </row>
    <row r="266" spans="1:2" x14ac:dyDescent="0.35">
      <c r="A266" s="14">
        <v>270</v>
      </c>
      <c r="B266"/>
    </row>
    <row r="267" spans="1:2" x14ac:dyDescent="0.35">
      <c r="A267" s="14">
        <v>271</v>
      </c>
      <c r="B267"/>
    </row>
    <row r="268" spans="1:2" x14ac:dyDescent="0.35">
      <c r="A268" s="14">
        <v>272</v>
      </c>
      <c r="B268"/>
    </row>
    <row r="269" spans="1:2" x14ac:dyDescent="0.35">
      <c r="A269" s="14">
        <v>273</v>
      </c>
      <c r="B269"/>
    </row>
    <row r="270" spans="1:2" x14ac:dyDescent="0.35">
      <c r="A270" s="14">
        <v>274</v>
      </c>
      <c r="B270"/>
    </row>
    <row r="271" spans="1:2" x14ac:dyDescent="0.35">
      <c r="A271" s="14">
        <v>275</v>
      </c>
      <c r="B271"/>
    </row>
    <row r="272" spans="1:2" x14ac:dyDescent="0.35">
      <c r="A272" s="14">
        <v>276</v>
      </c>
      <c r="B272"/>
    </row>
    <row r="273" spans="1:2" x14ac:dyDescent="0.35">
      <c r="A273" s="14">
        <v>277</v>
      </c>
      <c r="B273"/>
    </row>
    <row r="274" spans="1:2" x14ac:dyDescent="0.35">
      <c r="A274" s="14">
        <v>278</v>
      </c>
      <c r="B274"/>
    </row>
    <row r="275" spans="1:2" x14ac:dyDescent="0.35">
      <c r="A275" s="14">
        <v>279</v>
      </c>
      <c r="B275"/>
    </row>
    <row r="276" spans="1:2" x14ac:dyDescent="0.35">
      <c r="A276" s="14">
        <v>280</v>
      </c>
      <c r="B276"/>
    </row>
    <row r="277" spans="1:2" x14ac:dyDescent="0.35">
      <c r="A277" s="14">
        <v>281</v>
      </c>
      <c r="B277"/>
    </row>
    <row r="278" spans="1:2" x14ac:dyDescent="0.35">
      <c r="A278" s="14">
        <v>282</v>
      </c>
      <c r="B278"/>
    </row>
    <row r="279" spans="1:2" x14ac:dyDescent="0.35">
      <c r="A279" s="14">
        <v>283</v>
      </c>
      <c r="B279"/>
    </row>
    <row r="280" spans="1:2" x14ac:dyDescent="0.35">
      <c r="A280" s="14">
        <v>284</v>
      </c>
      <c r="B280"/>
    </row>
    <row r="281" spans="1:2" x14ac:dyDescent="0.35">
      <c r="A281" s="14">
        <v>285</v>
      </c>
      <c r="B281"/>
    </row>
    <row r="282" spans="1:2" x14ac:dyDescent="0.35">
      <c r="A282" s="14">
        <v>286</v>
      </c>
      <c r="B282"/>
    </row>
    <row r="283" spans="1:2" x14ac:dyDescent="0.35">
      <c r="A283" s="14">
        <v>287</v>
      </c>
      <c r="B283"/>
    </row>
    <row r="284" spans="1:2" x14ac:dyDescent="0.35">
      <c r="A284" s="14">
        <v>288</v>
      </c>
      <c r="B284"/>
    </row>
    <row r="285" spans="1:2" x14ac:dyDescent="0.35">
      <c r="A285" s="14">
        <v>289</v>
      </c>
      <c r="B285"/>
    </row>
    <row r="286" spans="1:2" x14ac:dyDescent="0.35">
      <c r="A286" s="14">
        <v>290</v>
      </c>
      <c r="B286"/>
    </row>
    <row r="287" spans="1:2" x14ac:dyDescent="0.35">
      <c r="A287" s="14">
        <v>291</v>
      </c>
      <c r="B287"/>
    </row>
    <row r="288" spans="1:2" x14ac:dyDescent="0.35">
      <c r="A288" s="14">
        <v>292</v>
      </c>
      <c r="B288"/>
    </row>
    <row r="289" spans="1:2" x14ac:dyDescent="0.35">
      <c r="A289" s="14">
        <v>293</v>
      </c>
      <c r="B289"/>
    </row>
    <row r="290" spans="1:2" x14ac:dyDescent="0.35">
      <c r="A290" s="14">
        <v>294</v>
      </c>
      <c r="B290"/>
    </row>
    <row r="291" spans="1:2" x14ac:dyDescent="0.35">
      <c r="A291" s="14">
        <v>295</v>
      </c>
      <c r="B291"/>
    </row>
    <row r="292" spans="1:2" x14ac:dyDescent="0.35">
      <c r="A292" s="14">
        <v>296</v>
      </c>
      <c r="B292"/>
    </row>
    <row r="293" spans="1:2" x14ac:dyDescent="0.35">
      <c r="A293" s="14">
        <v>297</v>
      </c>
      <c r="B293"/>
    </row>
    <row r="294" spans="1:2" x14ac:dyDescent="0.35">
      <c r="A294" s="14">
        <v>298</v>
      </c>
      <c r="B294"/>
    </row>
    <row r="295" spans="1:2" x14ac:dyDescent="0.35">
      <c r="A295" s="14">
        <v>299</v>
      </c>
      <c r="B295"/>
    </row>
    <row r="296" spans="1:2" x14ac:dyDescent="0.35">
      <c r="A296" s="14">
        <v>300</v>
      </c>
      <c r="B296"/>
    </row>
    <row r="297" spans="1:2" x14ac:dyDescent="0.35">
      <c r="A297" s="14">
        <v>301</v>
      </c>
      <c r="B297"/>
    </row>
    <row r="298" spans="1:2" x14ac:dyDescent="0.35">
      <c r="A298" s="14">
        <v>302</v>
      </c>
      <c r="B298"/>
    </row>
    <row r="299" spans="1:2" x14ac:dyDescent="0.35">
      <c r="A299" s="14">
        <v>303</v>
      </c>
      <c r="B299"/>
    </row>
    <row r="300" spans="1:2" x14ac:dyDescent="0.35">
      <c r="A300" s="14">
        <v>304</v>
      </c>
      <c r="B300"/>
    </row>
    <row r="301" spans="1:2" x14ac:dyDescent="0.35">
      <c r="A301" s="14">
        <v>305</v>
      </c>
      <c r="B301"/>
    </row>
    <row r="302" spans="1:2" x14ac:dyDescent="0.35">
      <c r="A302" s="14">
        <v>306</v>
      </c>
      <c r="B302"/>
    </row>
    <row r="303" spans="1:2" x14ac:dyDescent="0.35">
      <c r="A303" s="14">
        <v>307</v>
      </c>
      <c r="B303"/>
    </row>
    <row r="304" spans="1:2" x14ac:dyDescent="0.35">
      <c r="A304" s="14">
        <v>308</v>
      </c>
      <c r="B304"/>
    </row>
    <row r="305" spans="1:2" x14ac:dyDescent="0.35">
      <c r="A305" s="14">
        <v>309</v>
      </c>
      <c r="B305"/>
    </row>
    <row r="306" spans="1:2" x14ac:dyDescent="0.35">
      <c r="A306" s="14">
        <v>310</v>
      </c>
      <c r="B306"/>
    </row>
    <row r="307" spans="1:2" x14ac:dyDescent="0.35">
      <c r="A307" s="14">
        <v>311</v>
      </c>
      <c r="B307"/>
    </row>
    <row r="308" spans="1:2" x14ac:dyDescent="0.35">
      <c r="A308" s="14">
        <v>312</v>
      </c>
      <c r="B308"/>
    </row>
    <row r="309" spans="1:2" x14ac:dyDescent="0.35">
      <c r="A309" s="14">
        <v>313</v>
      </c>
      <c r="B309"/>
    </row>
    <row r="310" spans="1:2" x14ac:dyDescent="0.35">
      <c r="A310" s="14">
        <v>314</v>
      </c>
      <c r="B310"/>
    </row>
    <row r="311" spans="1:2" x14ac:dyDescent="0.35">
      <c r="A311" s="14">
        <v>315</v>
      </c>
      <c r="B311"/>
    </row>
    <row r="312" spans="1:2" x14ac:dyDescent="0.35">
      <c r="A312" s="14">
        <v>316</v>
      </c>
      <c r="B312"/>
    </row>
    <row r="313" spans="1:2" x14ac:dyDescent="0.35">
      <c r="A313" s="14">
        <v>317</v>
      </c>
      <c r="B313"/>
    </row>
    <row r="314" spans="1:2" x14ac:dyDescent="0.35">
      <c r="A314" s="14">
        <v>318</v>
      </c>
      <c r="B314"/>
    </row>
    <row r="315" spans="1:2" x14ac:dyDescent="0.35">
      <c r="A315" s="14">
        <v>319</v>
      </c>
      <c r="B315"/>
    </row>
    <row r="316" spans="1:2" x14ac:dyDescent="0.35">
      <c r="A316" s="14">
        <v>320</v>
      </c>
      <c r="B316"/>
    </row>
    <row r="317" spans="1:2" x14ac:dyDescent="0.35">
      <c r="A317" s="14">
        <v>321</v>
      </c>
      <c r="B317"/>
    </row>
    <row r="318" spans="1:2" x14ac:dyDescent="0.35">
      <c r="A318" s="14">
        <v>322</v>
      </c>
      <c r="B318"/>
    </row>
    <row r="319" spans="1:2" x14ac:dyDescent="0.35">
      <c r="A319" s="14">
        <v>323</v>
      </c>
      <c r="B319"/>
    </row>
    <row r="320" spans="1:2" x14ac:dyDescent="0.35">
      <c r="A320" s="14">
        <v>324</v>
      </c>
      <c r="B320"/>
    </row>
    <row r="321" spans="1:2" x14ac:dyDescent="0.35">
      <c r="A321" s="14">
        <v>325</v>
      </c>
      <c r="B321"/>
    </row>
    <row r="322" spans="1:2" x14ac:dyDescent="0.35">
      <c r="A322" s="14">
        <v>326</v>
      </c>
      <c r="B322"/>
    </row>
    <row r="323" spans="1:2" x14ac:dyDescent="0.35">
      <c r="A323" s="14">
        <v>327</v>
      </c>
      <c r="B323"/>
    </row>
    <row r="324" spans="1:2" x14ac:dyDescent="0.35">
      <c r="A324" s="14">
        <v>328</v>
      </c>
      <c r="B324"/>
    </row>
    <row r="325" spans="1:2" x14ac:dyDescent="0.35">
      <c r="A325" s="14">
        <v>329</v>
      </c>
      <c r="B325"/>
    </row>
    <row r="326" spans="1:2" x14ac:dyDescent="0.35">
      <c r="A326" s="14">
        <v>330</v>
      </c>
      <c r="B326"/>
    </row>
    <row r="327" spans="1:2" x14ac:dyDescent="0.35">
      <c r="A327" s="14">
        <v>331</v>
      </c>
      <c r="B327"/>
    </row>
    <row r="328" spans="1:2" x14ac:dyDescent="0.35">
      <c r="A328" s="14">
        <v>332</v>
      </c>
      <c r="B328"/>
    </row>
    <row r="329" spans="1:2" x14ac:dyDescent="0.35">
      <c r="A329" s="14">
        <v>333</v>
      </c>
      <c r="B329"/>
    </row>
    <row r="330" spans="1:2" x14ac:dyDescent="0.35">
      <c r="A330" s="14">
        <v>334</v>
      </c>
      <c r="B330"/>
    </row>
    <row r="331" spans="1:2" x14ac:dyDescent="0.35">
      <c r="A331" s="14">
        <v>335</v>
      </c>
      <c r="B331"/>
    </row>
    <row r="332" spans="1:2" x14ac:dyDescent="0.35">
      <c r="A332" s="14">
        <v>336</v>
      </c>
      <c r="B332"/>
    </row>
    <row r="333" spans="1:2" x14ac:dyDescent="0.35">
      <c r="A333" s="14">
        <v>337</v>
      </c>
      <c r="B333"/>
    </row>
    <row r="334" spans="1:2" x14ac:dyDescent="0.35">
      <c r="A334" s="14">
        <v>338</v>
      </c>
      <c r="B334"/>
    </row>
    <row r="335" spans="1:2" x14ac:dyDescent="0.35">
      <c r="A335" s="14">
        <v>339</v>
      </c>
      <c r="B335"/>
    </row>
    <row r="336" spans="1:2" x14ac:dyDescent="0.35">
      <c r="A336" s="14">
        <v>340</v>
      </c>
      <c r="B336"/>
    </row>
    <row r="337" spans="1:2" x14ac:dyDescent="0.35">
      <c r="A337" s="14">
        <v>341</v>
      </c>
      <c r="B337"/>
    </row>
    <row r="338" spans="1:2" x14ac:dyDescent="0.35">
      <c r="A338" s="14">
        <v>342</v>
      </c>
      <c r="B338"/>
    </row>
    <row r="339" spans="1:2" x14ac:dyDescent="0.35">
      <c r="A339" s="14">
        <v>343</v>
      </c>
      <c r="B339"/>
    </row>
    <row r="340" spans="1:2" x14ac:dyDescent="0.35">
      <c r="A340" s="14">
        <v>344</v>
      </c>
      <c r="B340"/>
    </row>
    <row r="341" spans="1:2" x14ac:dyDescent="0.35">
      <c r="A341" s="14">
        <v>345</v>
      </c>
      <c r="B341"/>
    </row>
    <row r="342" spans="1:2" x14ac:dyDescent="0.35">
      <c r="A342" s="14">
        <v>346</v>
      </c>
      <c r="B342"/>
    </row>
    <row r="343" spans="1:2" x14ac:dyDescent="0.35">
      <c r="A343" s="14">
        <v>347</v>
      </c>
      <c r="B343"/>
    </row>
    <row r="344" spans="1:2" x14ac:dyDescent="0.35">
      <c r="A344" s="14">
        <v>348</v>
      </c>
      <c r="B344"/>
    </row>
    <row r="345" spans="1:2" x14ac:dyDescent="0.35">
      <c r="A345" s="14">
        <v>349</v>
      </c>
      <c r="B345"/>
    </row>
    <row r="346" spans="1:2" x14ac:dyDescent="0.35">
      <c r="A346" s="14">
        <v>350</v>
      </c>
      <c r="B346"/>
    </row>
    <row r="347" spans="1:2" x14ac:dyDescent="0.35">
      <c r="A347" s="14">
        <v>351</v>
      </c>
      <c r="B347"/>
    </row>
    <row r="348" spans="1:2" x14ac:dyDescent="0.35">
      <c r="A348" s="14">
        <v>352</v>
      </c>
      <c r="B348"/>
    </row>
    <row r="349" spans="1:2" x14ac:dyDescent="0.35">
      <c r="A349" s="14">
        <v>353</v>
      </c>
      <c r="B349"/>
    </row>
    <row r="350" spans="1:2" x14ac:dyDescent="0.35">
      <c r="A350" s="14">
        <v>354</v>
      </c>
      <c r="B350"/>
    </row>
    <row r="351" spans="1:2" x14ac:dyDescent="0.35">
      <c r="A351" s="14">
        <v>355</v>
      </c>
      <c r="B351"/>
    </row>
    <row r="352" spans="1:2" x14ac:dyDescent="0.35">
      <c r="A352" s="14">
        <v>356</v>
      </c>
      <c r="B352"/>
    </row>
    <row r="353" spans="1:2" x14ac:dyDescent="0.35">
      <c r="A353" s="14">
        <v>357</v>
      </c>
      <c r="B353"/>
    </row>
    <row r="354" spans="1:2" x14ac:dyDescent="0.35">
      <c r="A354" s="14">
        <v>358</v>
      </c>
      <c r="B354"/>
    </row>
    <row r="355" spans="1:2" x14ac:dyDescent="0.35">
      <c r="A355" s="14">
        <v>359</v>
      </c>
      <c r="B355"/>
    </row>
    <row r="356" spans="1:2" x14ac:dyDescent="0.35">
      <c r="A356" s="14">
        <v>360</v>
      </c>
      <c r="B356"/>
    </row>
    <row r="357" spans="1:2" x14ac:dyDescent="0.35">
      <c r="A357" s="14">
        <v>361</v>
      </c>
      <c r="B357"/>
    </row>
    <row r="358" spans="1:2" x14ac:dyDescent="0.35">
      <c r="A358" s="14">
        <v>362</v>
      </c>
      <c r="B358"/>
    </row>
    <row r="359" spans="1:2" x14ac:dyDescent="0.35">
      <c r="A359" s="14">
        <v>363</v>
      </c>
      <c r="B359"/>
    </row>
    <row r="360" spans="1:2" x14ac:dyDescent="0.35">
      <c r="A360" s="14">
        <v>364</v>
      </c>
      <c r="B360"/>
    </row>
    <row r="361" spans="1:2" x14ac:dyDescent="0.35">
      <c r="A361" s="14">
        <v>365</v>
      </c>
      <c r="B361"/>
    </row>
    <row r="362" spans="1:2" x14ac:dyDescent="0.35">
      <c r="A362" s="14">
        <v>366</v>
      </c>
      <c r="B362"/>
    </row>
    <row r="363" spans="1:2" x14ac:dyDescent="0.35">
      <c r="A363" s="14">
        <v>367</v>
      </c>
      <c r="B363"/>
    </row>
    <row r="364" spans="1:2" x14ac:dyDescent="0.35">
      <c r="A364" s="14">
        <v>368</v>
      </c>
      <c r="B364"/>
    </row>
    <row r="365" spans="1:2" x14ac:dyDescent="0.35">
      <c r="A365" s="14">
        <v>369</v>
      </c>
      <c r="B365"/>
    </row>
    <row r="366" spans="1:2" x14ac:dyDescent="0.35">
      <c r="A366" s="14">
        <v>370</v>
      </c>
      <c r="B366"/>
    </row>
    <row r="367" spans="1:2" x14ac:dyDescent="0.35">
      <c r="A367" s="14">
        <v>371</v>
      </c>
      <c r="B367"/>
    </row>
    <row r="368" spans="1:2" x14ac:dyDescent="0.35">
      <c r="A368" s="14">
        <v>372</v>
      </c>
      <c r="B368"/>
    </row>
    <row r="369" spans="1:2" x14ac:dyDescent="0.35">
      <c r="A369" s="14">
        <v>373</v>
      </c>
      <c r="B369"/>
    </row>
    <row r="370" spans="1:2" x14ac:dyDescent="0.35">
      <c r="A370" s="14">
        <v>374</v>
      </c>
      <c r="B370"/>
    </row>
    <row r="371" spans="1:2" x14ac:dyDescent="0.35">
      <c r="A371" s="14">
        <v>375</v>
      </c>
      <c r="B371"/>
    </row>
    <row r="372" spans="1:2" x14ac:dyDescent="0.35">
      <c r="A372" s="14">
        <v>376</v>
      </c>
      <c r="B372"/>
    </row>
    <row r="373" spans="1:2" x14ac:dyDescent="0.35">
      <c r="A373" s="14">
        <v>377</v>
      </c>
      <c r="B373"/>
    </row>
    <row r="374" spans="1:2" x14ac:dyDescent="0.35">
      <c r="A374" s="14">
        <v>378</v>
      </c>
      <c r="B374"/>
    </row>
    <row r="375" spans="1:2" x14ac:dyDescent="0.35">
      <c r="A375" s="14">
        <v>379</v>
      </c>
      <c r="B375"/>
    </row>
    <row r="376" spans="1:2" x14ac:dyDescent="0.35">
      <c r="A376" s="14">
        <v>380</v>
      </c>
      <c r="B376"/>
    </row>
    <row r="377" spans="1:2" x14ac:dyDescent="0.35">
      <c r="A377" s="14">
        <v>381</v>
      </c>
      <c r="B377"/>
    </row>
    <row r="378" spans="1:2" x14ac:dyDescent="0.35">
      <c r="A378" s="14">
        <v>382</v>
      </c>
      <c r="B378"/>
    </row>
    <row r="379" spans="1:2" x14ac:dyDescent="0.35">
      <c r="A379" s="14">
        <v>383</v>
      </c>
      <c r="B379"/>
    </row>
    <row r="380" spans="1:2" x14ac:dyDescent="0.35">
      <c r="A380" s="14">
        <v>384</v>
      </c>
      <c r="B380"/>
    </row>
    <row r="381" spans="1:2" x14ac:dyDescent="0.35">
      <c r="A381" s="14">
        <v>385</v>
      </c>
      <c r="B381"/>
    </row>
    <row r="382" spans="1:2" x14ac:dyDescent="0.35">
      <c r="A382" s="14">
        <v>386</v>
      </c>
      <c r="B382"/>
    </row>
    <row r="383" spans="1:2" x14ac:dyDescent="0.35">
      <c r="A383" s="14">
        <v>387</v>
      </c>
      <c r="B383"/>
    </row>
    <row r="384" spans="1:2" x14ac:dyDescent="0.35">
      <c r="A384" s="14">
        <v>388</v>
      </c>
      <c r="B384"/>
    </row>
    <row r="385" spans="1:2" x14ac:dyDescent="0.35">
      <c r="A385" s="14">
        <v>389</v>
      </c>
      <c r="B385"/>
    </row>
    <row r="386" spans="1:2" x14ac:dyDescent="0.35">
      <c r="A386" s="14">
        <v>390</v>
      </c>
      <c r="B386"/>
    </row>
    <row r="387" spans="1:2" x14ac:dyDescent="0.35">
      <c r="A387" s="14">
        <v>391</v>
      </c>
      <c r="B387"/>
    </row>
    <row r="388" spans="1:2" x14ac:dyDescent="0.35">
      <c r="A388" s="14">
        <v>392</v>
      </c>
      <c r="B388"/>
    </row>
    <row r="389" spans="1:2" x14ac:dyDescent="0.35">
      <c r="A389" s="14">
        <v>393</v>
      </c>
      <c r="B389"/>
    </row>
    <row r="390" spans="1:2" x14ac:dyDescent="0.35">
      <c r="A390" s="14">
        <v>394</v>
      </c>
      <c r="B390"/>
    </row>
    <row r="391" spans="1:2" x14ac:dyDescent="0.35">
      <c r="A391" s="14">
        <v>395</v>
      </c>
      <c r="B391"/>
    </row>
    <row r="392" spans="1:2" x14ac:dyDescent="0.35">
      <c r="A392" s="14">
        <v>396</v>
      </c>
      <c r="B392"/>
    </row>
    <row r="393" spans="1:2" x14ac:dyDescent="0.35">
      <c r="A393" s="14">
        <v>397</v>
      </c>
      <c r="B393"/>
    </row>
    <row r="394" spans="1:2" x14ac:dyDescent="0.35">
      <c r="A394" s="14">
        <v>398</v>
      </c>
      <c r="B394"/>
    </row>
    <row r="395" spans="1:2" x14ac:dyDescent="0.35">
      <c r="A395" s="14">
        <v>399</v>
      </c>
      <c r="B395"/>
    </row>
    <row r="396" spans="1:2" x14ac:dyDescent="0.35">
      <c r="A396" s="14">
        <v>400</v>
      </c>
      <c r="B396"/>
    </row>
    <row r="397" spans="1:2" x14ac:dyDescent="0.35">
      <c r="A397" s="14">
        <v>401</v>
      </c>
      <c r="B397"/>
    </row>
    <row r="398" spans="1:2" x14ac:dyDescent="0.35">
      <c r="A398" s="14">
        <v>402</v>
      </c>
      <c r="B398"/>
    </row>
    <row r="399" spans="1:2" x14ac:dyDescent="0.35">
      <c r="A399" s="14">
        <v>403</v>
      </c>
      <c r="B399"/>
    </row>
    <row r="400" spans="1:2" x14ac:dyDescent="0.35">
      <c r="A400" s="14">
        <v>404</v>
      </c>
      <c r="B400"/>
    </row>
    <row r="401" spans="1:2" x14ac:dyDescent="0.35">
      <c r="A401" s="14">
        <v>405</v>
      </c>
      <c r="B401"/>
    </row>
    <row r="402" spans="1:2" x14ac:dyDescent="0.35">
      <c r="A402" s="14">
        <v>406</v>
      </c>
      <c r="B402"/>
    </row>
    <row r="403" spans="1:2" x14ac:dyDescent="0.35">
      <c r="A403" s="14">
        <v>407</v>
      </c>
      <c r="B403"/>
    </row>
    <row r="404" spans="1:2" x14ac:dyDescent="0.35">
      <c r="A404" s="14">
        <v>408</v>
      </c>
      <c r="B404"/>
    </row>
    <row r="405" spans="1:2" x14ac:dyDescent="0.35">
      <c r="A405" s="14">
        <v>409</v>
      </c>
      <c r="B405"/>
    </row>
    <row r="406" spans="1:2" x14ac:dyDescent="0.35">
      <c r="A406" s="14">
        <v>410</v>
      </c>
      <c r="B406"/>
    </row>
    <row r="407" spans="1:2" x14ac:dyDescent="0.35">
      <c r="A407" s="14">
        <v>411</v>
      </c>
      <c r="B407"/>
    </row>
    <row r="408" spans="1:2" x14ac:dyDescent="0.35">
      <c r="A408" s="14">
        <v>412</v>
      </c>
      <c r="B408"/>
    </row>
    <row r="409" spans="1:2" x14ac:dyDescent="0.35">
      <c r="A409" s="14">
        <v>413</v>
      </c>
      <c r="B409"/>
    </row>
    <row r="410" spans="1:2" x14ac:dyDescent="0.35">
      <c r="A410" s="14">
        <v>414</v>
      </c>
      <c r="B410"/>
    </row>
    <row r="411" spans="1:2" x14ac:dyDescent="0.35">
      <c r="A411" s="14">
        <v>415</v>
      </c>
      <c r="B411"/>
    </row>
    <row r="412" spans="1:2" x14ac:dyDescent="0.35">
      <c r="A412" s="14">
        <v>416</v>
      </c>
      <c r="B412"/>
    </row>
    <row r="413" spans="1:2" x14ac:dyDescent="0.35">
      <c r="A413" s="14">
        <v>417</v>
      </c>
      <c r="B413"/>
    </row>
    <row r="414" spans="1:2" x14ac:dyDescent="0.35">
      <c r="A414" s="14">
        <v>418</v>
      </c>
      <c r="B414"/>
    </row>
    <row r="415" spans="1:2" x14ac:dyDescent="0.35">
      <c r="A415" s="14">
        <v>419</v>
      </c>
      <c r="B415"/>
    </row>
    <row r="416" spans="1:2" x14ac:dyDescent="0.35">
      <c r="A416" s="14">
        <v>420</v>
      </c>
      <c r="B416"/>
    </row>
    <row r="417" spans="1:2" x14ac:dyDescent="0.35">
      <c r="A417" s="14">
        <v>421</v>
      </c>
      <c r="B417"/>
    </row>
    <row r="418" spans="1:2" x14ac:dyDescent="0.35">
      <c r="A418" s="14">
        <v>422</v>
      </c>
      <c r="B418"/>
    </row>
    <row r="419" spans="1:2" x14ac:dyDescent="0.35">
      <c r="A419" s="14">
        <v>423</v>
      </c>
      <c r="B419"/>
    </row>
    <row r="420" spans="1:2" x14ac:dyDescent="0.35">
      <c r="A420" s="14">
        <v>424</v>
      </c>
      <c r="B420"/>
    </row>
    <row r="421" spans="1:2" x14ac:dyDescent="0.35">
      <c r="A421" s="14">
        <v>425</v>
      </c>
      <c r="B421"/>
    </row>
    <row r="422" spans="1:2" x14ac:dyDescent="0.35">
      <c r="A422" s="14">
        <v>426</v>
      </c>
      <c r="B422"/>
    </row>
    <row r="423" spans="1:2" x14ac:dyDescent="0.35">
      <c r="A423" s="14">
        <v>427</v>
      </c>
      <c r="B423"/>
    </row>
    <row r="424" spans="1:2" x14ac:dyDescent="0.35">
      <c r="A424" s="14">
        <v>428</v>
      </c>
      <c r="B424"/>
    </row>
    <row r="425" spans="1:2" x14ac:dyDescent="0.35">
      <c r="A425" s="14">
        <v>429</v>
      </c>
      <c r="B425"/>
    </row>
    <row r="426" spans="1:2" x14ac:dyDescent="0.35">
      <c r="A426" s="14">
        <v>430</v>
      </c>
      <c r="B426"/>
    </row>
    <row r="427" spans="1:2" x14ac:dyDescent="0.35">
      <c r="A427" s="14">
        <v>431</v>
      </c>
      <c r="B427"/>
    </row>
    <row r="428" spans="1:2" x14ac:dyDescent="0.35">
      <c r="A428" s="14">
        <v>432</v>
      </c>
      <c r="B428"/>
    </row>
    <row r="429" spans="1:2" x14ac:dyDescent="0.35">
      <c r="A429" s="14">
        <v>433</v>
      </c>
      <c r="B429"/>
    </row>
    <row r="430" spans="1:2" x14ac:dyDescent="0.35">
      <c r="A430" s="14">
        <v>434</v>
      </c>
      <c r="B430"/>
    </row>
    <row r="431" spans="1:2" x14ac:dyDescent="0.35">
      <c r="A431" s="14">
        <v>435</v>
      </c>
      <c r="B431"/>
    </row>
    <row r="432" spans="1:2" x14ac:dyDescent="0.35">
      <c r="A432" s="14">
        <v>436</v>
      </c>
      <c r="B432"/>
    </row>
    <row r="433" spans="1:2" x14ac:dyDescent="0.35">
      <c r="A433" s="14">
        <v>437</v>
      </c>
      <c r="B433"/>
    </row>
    <row r="434" spans="1:2" x14ac:dyDescent="0.35">
      <c r="A434" s="14">
        <v>438</v>
      </c>
      <c r="B434"/>
    </row>
    <row r="435" spans="1:2" x14ac:dyDescent="0.35">
      <c r="A435" s="14">
        <v>439</v>
      </c>
      <c r="B435"/>
    </row>
    <row r="436" spans="1:2" x14ac:dyDescent="0.35">
      <c r="A436" s="14">
        <v>440</v>
      </c>
      <c r="B436"/>
    </row>
    <row r="437" spans="1:2" x14ac:dyDescent="0.35">
      <c r="A437" s="14">
        <v>441</v>
      </c>
      <c r="B437"/>
    </row>
    <row r="438" spans="1:2" x14ac:dyDescent="0.35">
      <c r="A438" s="14">
        <v>442</v>
      </c>
      <c r="B438"/>
    </row>
    <row r="439" spans="1:2" x14ac:dyDescent="0.35">
      <c r="A439" s="14">
        <v>443</v>
      </c>
      <c r="B439"/>
    </row>
    <row r="440" spans="1:2" x14ac:dyDescent="0.35">
      <c r="A440" s="14">
        <v>444</v>
      </c>
      <c r="B440"/>
    </row>
    <row r="441" spans="1:2" x14ac:dyDescent="0.35">
      <c r="A441" s="14">
        <v>445</v>
      </c>
      <c r="B441"/>
    </row>
    <row r="442" spans="1:2" x14ac:dyDescent="0.35">
      <c r="A442" s="14">
        <v>446</v>
      </c>
      <c r="B442"/>
    </row>
    <row r="443" spans="1:2" x14ac:dyDescent="0.35">
      <c r="A443" s="14">
        <v>447</v>
      </c>
      <c r="B443"/>
    </row>
    <row r="444" spans="1:2" x14ac:dyDescent="0.35">
      <c r="A444" s="14">
        <v>448</v>
      </c>
      <c r="B444"/>
    </row>
    <row r="445" spans="1:2" x14ac:dyDescent="0.35">
      <c r="A445" s="14">
        <v>449</v>
      </c>
      <c r="B445"/>
    </row>
    <row r="446" spans="1:2" x14ac:dyDescent="0.35">
      <c r="A446" s="14">
        <v>450</v>
      </c>
      <c r="B446"/>
    </row>
    <row r="447" spans="1:2" x14ac:dyDescent="0.35">
      <c r="A447" s="14">
        <v>451</v>
      </c>
      <c r="B447"/>
    </row>
    <row r="448" spans="1:2" x14ac:dyDescent="0.35">
      <c r="A448" s="14">
        <v>452</v>
      </c>
      <c r="B448"/>
    </row>
    <row r="449" spans="1:2" x14ac:dyDescent="0.35">
      <c r="A449" s="14">
        <v>453</v>
      </c>
      <c r="B449"/>
    </row>
    <row r="450" spans="1:2" x14ac:dyDescent="0.35">
      <c r="A450" s="14">
        <v>454</v>
      </c>
      <c r="B450"/>
    </row>
    <row r="451" spans="1:2" x14ac:dyDescent="0.35">
      <c r="A451" s="14">
        <v>455</v>
      </c>
      <c r="B451"/>
    </row>
    <row r="452" spans="1:2" x14ac:dyDescent="0.35">
      <c r="A452" s="14">
        <v>456</v>
      </c>
      <c r="B452"/>
    </row>
    <row r="453" spans="1:2" x14ac:dyDescent="0.35">
      <c r="A453" s="14">
        <v>457</v>
      </c>
      <c r="B453"/>
    </row>
    <row r="454" spans="1:2" x14ac:dyDescent="0.35">
      <c r="A454" s="14">
        <v>458</v>
      </c>
      <c r="B454"/>
    </row>
    <row r="455" spans="1:2" x14ac:dyDescent="0.35">
      <c r="A455" s="14">
        <v>459</v>
      </c>
      <c r="B455"/>
    </row>
    <row r="456" spans="1:2" x14ac:dyDescent="0.35">
      <c r="A456" s="14">
        <v>460</v>
      </c>
      <c r="B456"/>
    </row>
    <row r="457" spans="1:2" x14ac:dyDescent="0.35">
      <c r="A457" s="14">
        <v>461</v>
      </c>
      <c r="B457"/>
    </row>
    <row r="458" spans="1:2" x14ac:dyDescent="0.35">
      <c r="A458" s="14">
        <v>462</v>
      </c>
      <c r="B458"/>
    </row>
    <row r="459" spans="1:2" x14ac:dyDescent="0.35">
      <c r="A459" s="14">
        <v>463</v>
      </c>
      <c r="B459"/>
    </row>
    <row r="460" spans="1:2" x14ac:dyDescent="0.35">
      <c r="A460" s="14">
        <v>464</v>
      </c>
      <c r="B460"/>
    </row>
    <row r="461" spans="1:2" x14ac:dyDescent="0.35">
      <c r="A461" s="14">
        <v>465</v>
      </c>
      <c r="B461"/>
    </row>
    <row r="462" spans="1:2" x14ac:dyDescent="0.35">
      <c r="A462" s="14">
        <v>466</v>
      </c>
      <c r="B462"/>
    </row>
    <row r="463" spans="1:2" x14ac:dyDescent="0.35">
      <c r="A463" s="14">
        <v>467</v>
      </c>
      <c r="B463"/>
    </row>
    <row r="464" spans="1:2" x14ac:dyDescent="0.35">
      <c r="A464" s="14">
        <v>468</v>
      </c>
      <c r="B464"/>
    </row>
    <row r="465" spans="1:2" x14ac:dyDescent="0.35">
      <c r="A465" s="14">
        <v>469</v>
      </c>
      <c r="B465"/>
    </row>
    <row r="466" spans="1:2" x14ac:dyDescent="0.35">
      <c r="A466" s="14">
        <v>470</v>
      </c>
      <c r="B466"/>
    </row>
    <row r="467" spans="1:2" x14ac:dyDescent="0.35">
      <c r="A467" s="14">
        <v>471</v>
      </c>
      <c r="B467"/>
    </row>
    <row r="468" spans="1:2" x14ac:dyDescent="0.35">
      <c r="A468" s="14">
        <v>472</v>
      </c>
      <c r="B468"/>
    </row>
    <row r="469" spans="1:2" x14ac:dyDescent="0.35">
      <c r="A469" s="14">
        <v>473</v>
      </c>
      <c r="B469"/>
    </row>
    <row r="470" spans="1:2" x14ac:dyDescent="0.35">
      <c r="A470" s="14">
        <v>474</v>
      </c>
      <c r="B470"/>
    </row>
    <row r="471" spans="1:2" x14ac:dyDescent="0.35">
      <c r="A471" s="14">
        <v>475</v>
      </c>
      <c r="B471"/>
    </row>
    <row r="472" spans="1:2" x14ac:dyDescent="0.35">
      <c r="A472" s="14">
        <v>476</v>
      </c>
      <c r="B472"/>
    </row>
    <row r="473" spans="1:2" x14ac:dyDescent="0.35">
      <c r="A473" s="14">
        <v>477</v>
      </c>
      <c r="B473"/>
    </row>
    <row r="474" spans="1:2" x14ac:dyDescent="0.35">
      <c r="A474" s="14">
        <v>478</v>
      </c>
      <c r="B474"/>
    </row>
    <row r="475" spans="1:2" x14ac:dyDescent="0.35">
      <c r="A475" s="14">
        <v>479</v>
      </c>
      <c r="B475"/>
    </row>
    <row r="476" spans="1:2" x14ac:dyDescent="0.35">
      <c r="A476" s="14">
        <v>480</v>
      </c>
      <c r="B476"/>
    </row>
    <row r="477" spans="1:2" x14ac:dyDescent="0.35">
      <c r="A477" s="14">
        <v>481</v>
      </c>
      <c r="B477"/>
    </row>
    <row r="478" spans="1:2" x14ac:dyDescent="0.35">
      <c r="A478" s="14">
        <v>482</v>
      </c>
      <c r="B478"/>
    </row>
    <row r="479" spans="1:2" x14ac:dyDescent="0.35">
      <c r="A479" s="14">
        <v>483</v>
      </c>
      <c r="B479"/>
    </row>
    <row r="480" spans="1:2" x14ac:dyDescent="0.35">
      <c r="A480" s="14">
        <v>484</v>
      </c>
      <c r="B480"/>
    </row>
    <row r="481" spans="1:2" x14ac:dyDescent="0.35">
      <c r="A481" s="14">
        <v>485</v>
      </c>
      <c r="B481"/>
    </row>
    <row r="482" spans="1:2" x14ac:dyDescent="0.35">
      <c r="A482" s="14">
        <v>486</v>
      </c>
      <c r="B482"/>
    </row>
    <row r="483" spans="1:2" x14ac:dyDescent="0.35">
      <c r="A483" s="14">
        <v>487</v>
      </c>
      <c r="B483"/>
    </row>
    <row r="484" spans="1:2" x14ac:dyDescent="0.35">
      <c r="A484" s="14">
        <v>488</v>
      </c>
      <c r="B484"/>
    </row>
    <row r="485" spans="1:2" x14ac:dyDescent="0.35">
      <c r="A485" s="14">
        <v>489</v>
      </c>
      <c r="B485"/>
    </row>
    <row r="486" spans="1:2" x14ac:dyDescent="0.35">
      <c r="A486" s="14">
        <v>490</v>
      </c>
      <c r="B486"/>
    </row>
    <row r="487" spans="1:2" x14ac:dyDescent="0.35">
      <c r="A487" s="14">
        <v>491</v>
      </c>
      <c r="B487"/>
    </row>
    <row r="488" spans="1:2" x14ac:dyDescent="0.35">
      <c r="A488" s="14">
        <v>492</v>
      </c>
      <c r="B488"/>
    </row>
    <row r="489" spans="1:2" x14ac:dyDescent="0.35">
      <c r="A489" s="14">
        <v>493</v>
      </c>
      <c r="B489"/>
    </row>
    <row r="490" spans="1:2" x14ac:dyDescent="0.35">
      <c r="A490" s="14">
        <v>494</v>
      </c>
      <c r="B490"/>
    </row>
    <row r="491" spans="1:2" x14ac:dyDescent="0.35">
      <c r="A491" s="14">
        <v>495</v>
      </c>
      <c r="B491"/>
    </row>
    <row r="492" spans="1:2" x14ac:dyDescent="0.35">
      <c r="A492" s="14">
        <v>496</v>
      </c>
      <c r="B492"/>
    </row>
    <row r="493" spans="1:2" x14ac:dyDescent="0.35">
      <c r="A493" s="14">
        <v>497</v>
      </c>
      <c r="B493"/>
    </row>
    <row r="494" spans="1:2" x14ac:dyDescent="0.35">
      <c r="A494" s="14">
        <v>498</v>
      </c>
      <c r="B494"/>
    </row>
    <row r="495" spans="1:2" x14ac:dyDescent="0.35">
      <c r="A495" s="14">
        <v>499</v>
      </c>
      <c r="B495"/>
    </row>
    <row r="496" spans="1:2" x14ac:dyDescent="0.35">
      <c r="A496" s="14">
        <v>500</v>
      </c>
      <c r="B496"/>
    </row>
    <row r="497" spans="2:2" x14ac:dyDescent="0.35">
      <c r="B497"/>
    </row>
    <row r="498" spans="2:2" x14ac:dyDescent="0.35">
      <c r="B498"/>
    </row>
    <row r="499" spans="2:2" x14ac:dyDescent="0.35">
      <c r="B499"/>
    </row>
    <row r="500" spans="2:2" x14ac:dyDescent="0.35">
      <c r="B500"/>
    </row>
    <row r="501" spans="2:2" x14ac:dyDescent="0.35">
      <c r="B501"/>
    </row>
    <row r="502" spans="2:2" x14ac:dyDescent="0.35">
      <c r="B502"/>
    </row>
    <row r="503" spans="2:2" x14ac:dyDescent="0.35">
      <c r="B503"/>
    </row>
    <row r="504" spans="2:2" x14ac:dyDescent="0.35">
      <c r="B504"/>
    </row>
    <row r="505" spans="2:2" x14ac:dyDescent="0.35">
      <c r="B505"/>
    </row>
    <row r="506" spans="2:2" x14ac:dyDescent="0.35">
      <c r="B506"/>
    </row>
    <row r="507" spans="2:2" x14ac:dyDescent="0.35">
      <c r="B507"/>
    </row>
    <row r="508" spans="2:2" x14ac:dyDescent="0.35">
      <c r="B508"/>
    </row>
    <row r="509" spans="2:2" x14ac:dyDescent="0.35">
      <c r="B509"/>
    </row>
    <row r="510" spans="2:2" x14ac:dyDescent="0.35">
      <c r="B510"/>
    </row>
    <row r="511" spans="2:2" x14ac:dyDescent="0.35">
      <c r="B511"/>
    </row>
    <row r="512" spans="2:2" x14ac:dyDescent="0.35">
      <c r="B512"/>
    </row>
    <row r="513" spans="2:2" x14ac:dyDescent="0.35">
      <c r="B513"/>
    </row>
    <row r="514" spans="2:2" x14ac:dyDescent="0.35">
      <c r="B514"/>
    </row>
    <row r="515" spans="2:2" x14ac:dyDescent="0.35">
      <c r="B515"/>
    </row>
    <row r="516" spans="2:2" x14ac:dyDescent="0.35">
      <c r="B516"/>
    </row>
    <row r="517" spans="2:2" x14ac:dyDescent="0.35">
      <c r="B517"/>
    </row>
    <row r="518" spans="2:2" x14ac:dyDescent="0.35">
      <c r="B518"/>
    </row>
    <row r="519" spans="2:2" x14ac:dyDescent="0.35">
      <c r="B519"/>
    </row>
    <row r="520" spans="2:2" x14ac:dyDescent="0.35">
      <c r="B520"/>
    </row>
    <row r="521" spans="2:2" x14ac:dyDescent="0.35">
      <c r="B521"/>
    </row>
    <row r="522" spans="2:2" x14ac:dyDescent="0.35">
      <c r="B522"/>
    </row>
    <row r="523" spans="2:2" x14ac:dyDescent="0.35">
      <c r="B523"/>
    </row>
    <row r="524" spans="2:2" x14ac:dyDescent="0.35">
      <c r="B524"/>
    </row>
    <row r="525" spans="2:2" x14ac:dyDescent="0.35">
      <c r="B525"/>
    </row>
    <row r="526" spans="2:2" x14ac:dyDescent="0.35">
      <c r="B526"/>
    </row>
    <row r="527" spans="2:2" x14ac:dyDescent="0.35">
      <c r="B527"/>
    </row>
    <row r="528" spans="2:2" x14ac:dyDescent="0.35">
      <c r="B528"/>
    </row>
    <row r="529" spans="2:2" x14ac:dyDescent="0.35">
      <c r="B529"/>
    </row>
    <row r="530" spans="2:2" x14ac:dyDescent="0.35">
      <c r="B530"/>
    </row>
    <row r="531" spans="2:2" x14ac:dyDescent="0.35">
      <c r="B531"/>
    </row>
    <row r="532" spans="2:2" x14ac:dyDescent="0.35">
      <c r="B532"/>
    </row>
    <row r="533" spans="2:2" x14ac:dyDescent="0.35">
      <c r="B533"/>
    </row>
    <row r="534" spans="2:2" x14ac:dyDescent="0.35">
      <c r="B534"/>
    </row>
    <row r="535" spans="2:2" x14ac:dyDescent="0.35">
      <c r="B535"/>
    </row>
    <row r="536" spans="2:2" x14ac:dyDescent="0.35">
      <c r="B536"/>
    </row>
    <row r="537" spans="2:2" x14ac:dyDescent="0.35">
      <c r="B537"/>
    </row>
    <row r="538" spans="2:2" x14ac:dyDescent="0.35">
      <c r="B538"/>
    </row>
    <row r="539" spans="2:2" x14ac:dyDescent="0.35">
      <c r="B539"/>
    </row>
    <row r="540" spans="2:2" x14ac:dyDescent="0.35">
      <c r="B540"/>
    </row>
    <row r="541" spans="2:2" x14ac:dyDescent="0.35">
      <c r="B541"/>
    </row>
    <row r="542" spans="2:2" x14ac:dyDescent="0.35">
      <c r="B542"/>
    </row>
    <row r="543" spans="2:2" x14ac:dyDescent="0.35">
      <c r="B543"/>
    </row>
    <row r="544" spans="2:2" x14ac:dyDescent="0.35">
      <c r="B544"/>
    </row>
    <row r="545" spans="2:2" x14ac:dyDescent="0.35">
      <c r="B545"/>
    </row>
    <row r="546" spans="2:2" x14ac:dyDescent="0.35">
      <c r="B546"/>
    </row>
    <row r="547" spans="2:2" x14ac:dyDescent="0.35">
      <c r="B547"/>
    </row>
    <row r="548" spans="2:2" x14ac:dyDescent="0.35">
      <c r="B548"/>
    </row>
    <row r="549" spans="2:2" x14ac:dyDescent="0.35">
      <c r="B549"/>
    </row>
    <row r="550" spans="2:2" x14ac:dyDescent="0.35">
      <c r="B550"/>
    </row>
    <row r="551" spans="2:2" x14ac:dyDescent="0.35">
      <c r="B551"/>
    </row>
    <row r="552" spans="2:2" x14ac:dyDescent="0.35">
      <c r="B552"/>
    </row>
    <row r="553" spans="2:2" x14ac:dyDescent="0.35">
      <c r="B553"/>
    </row>
    <row r="554" spans="2:2" x14ac:dyDescent="0.35">
      <c r="B554"/>
    </row>
    <row r="555" spans="2:2" x14ac:dyDescent="0.35">
      <c r="B555"/>
    </row>
    <row r="556" spans="2:2" x14ac:dyDescent="0.35">
      <c r="B556"/>
    </row>
    <row r="557" spans="2:2" x14ac:dyDescent="0.35">
      <c r="B557"/>
    </row>
    <row r="558" spans="2:2" x14ac:dyDescent="0.35">
      <c r="B558"/>
    </row>
    <row r="559" spans="2:2" x14ac:dyDescent="0.35">
      <c r="B559"/>
    </row>
    <row r="560" spans="2:2" x14ac:dyDescent="0.35">
      <c r="B560"/>
    </row>
    <row r="561" spans="2:2" x14ac:dyDescent="0.35">
      <c r="B561"/>
    </row>
    <row r="562" spans="2:2" x14ac:dyDescent="0.35">
      <c r="B562"/>
    </row>
    <row r="563" spans="2:2" x14ac:dyDescent="0.35">
      <c r="B563"/>
    </row>
    <row r="564" spans="2:2" x14ac:dyDescent="0.35">
      <c r="B564"/>
    </row>
    <row r="565" spans="2:2" x14ac:dyDescent="0.35">
      <c r="B565"/>
    </row>
    <row r="566" spans="2:2" x14ac:dyDescent="0.35">
      <c r="B566"/>
    </row>
    <row r="567" spans="2:2" x14ac:dyDescent="0.35">
      <c r="B567"/>
    </row>
    <row r="568" spans="2:2" x14ac:dyDescent="0.35">
      <c r="B568"/>
    </row>
    <row r="569" spans="2:2" x14ac:dyDescent="0.35">
      <c r="B569"/>
    </row>
    <row r="570" spans="2:2" x14ac:dyDescent="0.35">
      <c r="B570"/>
    </row>
    <row r="571" spans="2:2" x14ac:dyDescent="0.35">
      <c r="B571"/>
    </row>
    <row r="572" spans="2:2" x14ac:dyDescent="0.35">
      <c r="B572"/>
    </row>
    <row r="573" spans="2:2" x14ac:dyDescent="0.35">
      <c r="B573"/>
    </row>
    <row r="574" spans="2:2" x14ac:dyDescent="0.35">
      <c r="B574"/>
    </row>
    <row r="575" spans="2:2" x14ac:dyDescent="0.35">
      <c r="B575"/>
    </row>
    <row r="576" spans="2:2" x14ac:dyDescent="0.35">
      <c r="B576"/>
    </row>
    <row r="577" spans="2:2" x14ac:dyDescent="0.35">
      <c r="B577"/>
    </row>
    <row r="578" spans="2:2" x14ac:dyDescent="0.35">
      <c r="B578"/>
    </row>
    <row r="579" spans="2:2" x14ac:dyDescent="0.35">
      <c r="B579"/>
    </row>
    <row r="580" spans="2:2" x14ac:dyDescent="0.35">
      <c r="B580"/>
    </row>
    <row r="581" spans="2:2" x14ac:dyDescent="0.35">
      <c r="B581"/>
    </row>
    <row r="582" spans="2:2" x14ac:dyDescent="0.35">
      <c r="B582"/>
    </row>
    <row r="583" spans="2:2" x14ac:dyDescent="0.35">
      <c r="B583"/>
    </row>
    <row r="584" spans="2:2" x14ac:dyDescent="0.35">
      <c r="B584"/>
    </row>
    <row r="585" spans="2:2" x14ac:dyDescent="0.35">
      <c r="B585"/>
    </row>
    <row r="586" spans="2:2" x14ac:dyDescent="0.35">
      <c r="B586"/>
    </row>
    <row r="587" spans="2:2" x14ac:dyDescent="0.35">
      <c r="B587"/>
    </row>
    <row r="588" spans="2:2" x14ac:dyDescent="0.35">
      <c r="B588"/>
    </row>
    <row r="589" spans="2:2" x14ac:dyDescent="0.35">
      <c r="B589"/>
    </row>
    <row r="590" spans="2:2" x14ac:dyDescent="0.35">
      <c r="B590"/>
    </row>
    <row r="591" spans="2:2" x14ac:dyDescent="0.35">
      <c r="B591"/>
    </row>
    <row r="592" spans="2:2" x14ac:dyDescent="0.35">
      <c r="B592"/>
    </row>
    <row r="593" spans="2:2" x14ac:dyDescent="0.35">
      <c r="B593"/>
    </row>
    <row r="594" spans="2:2" x14ac:dyDescent="0.35">
      <c r="B594"/>
    </row>
    <row r="595" spans="2:2" x14ac:dyDescent="0.35">
      <c r="B595"/>
    </row>
    <row r="596" spans="2:2" x14ac:dyDescent="0.35">
      <c r="B596"/>
    </row>
    <row r="597" spans="2:2" x14ac:dyDescent="0.35">
      <c r="B597"/>
    </row>
    <row r="598" spans="2:2" x14ac:dyDescent="0.35">
      <c r="B598"/>
    </row>
    <row r="599" spans="2:2" x14ac:dyDescent="0.35">
      <c r="B599"/>
    </row>
    <row r="600" spans="2:2" x14ac:dyDescent="0.35">
      <c r="B600"/>
    </row>
    <row r="601" spans="2:2" x14ac:dyDescent="0.35">
      <c r="B601"/>
    </row>
    <row r="602" spans="2:2" x14ac:dyDescent="0.35">
      <c r="B602"/>
    </row>
    <row r="603" spans="2:2" x14ac:dyDescent="0.35">
      <c r="B603"/>
    </row>
    <row r="604" spans="2:2" x14ac:dyDescent="0.35">
      <c r="B604"/>
    </row>
    <row r="605" spans="2:2" x14ac:dyDescent="0.35">
      <c r="B605"/>
    </row>
    <row r="606" spans="2:2" x14ac:dyDescent="0.35">
      <c r="B606"/>
    </row>
    <row r="607" spans="2:2" x14ac:dyDescent="0.35">
      <c r="B607"/>
    </row>
    <row r="608" spans="2:2" x14ac:dyDescent="0.35">
      <c r="B608"/>
    </row>
    <row r="609" spans="2:2" x14ac:dyDescent="0.35">
      <c r="B609"/>
    </row>
    <row r="610" spans="2:2" x14ac:dyDescent="0.35">
      <c r="B610"/>
    </row>
    <row r="611" spans="2:2" x14ac:dyDescent="0.35">
      <c r="B611"/>
    </row>
    <row r="612" spans="2:2" x14ac:dyDescent="0.35">
      <c r="B612"/>
    </row>
    <row r="613" spans="2:2" x14ac:dyDescent="0.35">
      <c r="B613"/>
    </row>
    <row r="614" spans="2:2" x14ac:dyDescent="0.35">
      <c r="B614"/>
    </row>
    <row r="615" spans="2:2" x14ac:dyDescent="0.35">
      <c r="B615"/>
    </row>
    <row r="616" spans="2:2" x14ac:dyDescent="0.35">
      <c r="B616"/>
    </row>
    <row r="617" spans="2:2" x14ac:dyDescent="0.35">
      <c r="B617"/>
    </row>
    <row r="618" spans="2:2" x14ac:dyDescent="0.35">
      <c r="B618"/>
    </row>
    <row r="619" spans="2:2" x14ac:dyDescent="0.35">
      <c r="B619"/>
    </row>
    <row r="620" spans="2:2" x14ac:dyDescent="0.35">
      <c r="B620"/>
    </row>
    <row r="621" spans="2:2" x14ac:dyDescent="0.35">
      <c r="B621"/>
    </row>
    <row r="622" spans="2:2" x14ac:dyDescent="0.35">
      <c r="B622"/>
    </row>
    <row r="623" spans="2:2" x14ac:dyDescent="0.35">
      <c r="B623"/>
    </row>
    <row r="624" spans="2:2" x14ac:dyDescent="0.35">
      <c r="B624"/>
    </row>
    <row r="625" spans="2:2" x14ac:dyDescent="0.35">
      <c r="B625"/>
    </row>
    <row r="626" spans="2:2" x14ac:dyDescent="0.35">
      <c r="B626"/>
    </row>
    <row r="627" spans="2:2" x14ac:dyDescent="0.35">
      <c r="B627"/>
    </row>
    <row r="628" spans="2:2" x14ac:dyDescent="0.35">
      <c r="B628"/>
    </row>
    <row r="629" spans="2:2" x14ac:dyDescent="0.35">
      <c r="B629"/>
    </row>
    <row r="630" spans="2:2" x14ac:dyDescent="0.35">
      <c r="B630"/>
    </row>
    <row r="631" spans="2:2" x14ac:dyDescent="0.35">
      <c r="B631"/>
    </row>
    <row r="632" spans="2:2" x14ac:dyDescent="0.35">
      <c r="B632"/>
    </row>
    <row r="633" spans="2:2" x14ac:dyDescent="0.35">
      <c r="B633"/>
    </row>
    <row r="634" spans="2:2" x14ac:dyDescent="0.35">
      <c r="B634"/>
    </row>
    <row r="635" spans="2:2" x14ac:dyDescent="0.35">
      <c r="B635"/>
    </row>
    <row r="636" spans="2:2" x14ac:dyDescent="0.35">
      <c r="B636"/>
    </row>
    <row r="637" spans="2:2" x14ac:dyDescent="0.35">
      <c r="B637"/>
    </row>
    <row r="638" spans="2:2" x14ac:dyDescent="0.35">
      <c r="B638"/>
    </row>
    <row r="639" spans="2:2" x14ac:dyDescent="0.35">
      <c r="B639"/>
    </row>
    <row r="640" spans="2:2" x14ac:dyDescent="0.35">
      <c r="B640"/>
    </row>
    <row r="641" spans="2:2" x14ac:dyDescent="0.35">
      <c r="B641"/>
    </row>
    <row r="642" spans="2:2" x14ac:dyDescent="0.35">
      <c r="B642"/>
    </row>
    <row r="643" spans="2:2" x14ac:dyDescent="0.35">
      <c r="B643"/>
    </row>
    <row r="644" spans="2:2" x14ac:dyDescent="0.35">
      <c r="B644"/>
    </row>
    <row r="645" spans="2:2" x14ac:dyDescent="0.35">
      <c r="B645"/>
    </row>
    <row r="646" spans="2:2" x14ac:dyDescent="0.35">
      <c r="B646"/>
    </row>
    <row r="647" spans="2:2" x14ac:dyDescent="0.35">
      <c r="B647"/>
    </row>
    <row r="648" spans="2:2" x14ac:dyDescent="0.35">
      <c r="B648"/>
    </row>
    <row r="649" spans="2:2" x14ac:dyDescent="0.35">
      <c r="B649"/>
    </row>
    <row r="650" spans="2:2" x14ac:dyDescent="0.35">
      <c r="B650"/>
    </row>
    <row r="651" spans="2:2" x14ac:dyDescent="0.35">
      <c r="B651"/>
    </row>
    <row r="652" spans="2:2" x14ac:dyDescent="0.35">
      <c r="B652"/>
    </row>
    <row r="653" spans="2:2" x14ac:dyDescent="0.35">
      <c r="B653"/>
    </row>
    <row r="654" spans="2:2" x14ac:dyDescent="0.35">
      <c r="B654"/>
    </row>
    <row r="655" spans="2:2" x14ac:dyDescent="0.35">
      <c r="B655"/>
    </row>
    <row r="656" spans="2:2" x14ac:dyDescent="0.35">
      <c r="B656"/>
    </row>
    <row r="657" spans="2:2" x14ac:dyDescent="0.35">
      <c r="B657"/>
    </row>
    <row r="658" spans="2:2" x14ac:dyDescent="0.35">
      <c r="B658"/>
    </row>
    <row r="659" spans="2:2" x14ac:dyDescent="0.35">
      <c r="B659"/>
    </row>
    <row r="660" spans="2:2" x14ac:dyDescent="0.35">
      <c r="B660"/>
    </row>
    <row r="661" spans="2:2" x14ac:dyDescent="0.35">
      <c r="B661"/>
    </row>
    <row r="662" spans="2:2" x14ac:dyDescent="0.35">
      <c r="B662"/>
    </row>
    <row r="663" spans="2:2" x14ac:dyDescent="0.35">
      <c r="B663"/>
    </row>
    <row r="664" spans="2:2" x14ac:dyDescent="0.35">
      <c r="B664"/>
    </row>
    <row r="665" spans="2:2" x14ac:dyDescent="0.35">
      <c r="B665"/>
    </row>
    <row r="666" spans="2:2" x14ac:dyDescent="0.35">
      <c r="B666"/>
    </row>
    <row r="667" spans="2:2" x14ac:dyDescent="0.35">
      <c r="B667"/>
    </row>
    <row r="668" spans="2:2" x14ac:dyDescent="0.35">
      <c r="B668"/>
    </row>
    <row r="669" spans="2:2" x14ac:dyDescent="0.35">
      <c r="B669"/>
    </row>
    <row r="670" spans="2:2" x14ac:dyDescent="0.35">
      <c r="B670"/>
    </row>
    <row r="671" spans="2:2" x14ac:dyDescent="0.35">
      <c r="B671"/>
    </row>
    <row r="672" spans="2:2" x14ac:dyDescent="0.35">
      <c r="B672"/>
    </row>
    <row r="673" spans="2:2" x14ac:dyDescent="0.35">
      <c r="B673"/>
    </row>
    <row r="674" spans="2:2" x14ac:dyDescent="0.35">
      <c r="B674"/>
    </row>
    <row r="675" spans="2:2" x14ac:dyDescent="0.35">
      <c r="B675"/>
    </row>
    <row r="676" spans="2:2" x14ac:dyDescent="0.35">
      <c r="B676"/>
    </row>
    <row r="677" spans="2:2" x14ac:dyDescent="0.35">
      <c r="B677"/>
    </row>
    <row r="678" spans="2:2" x14ac:dyDescent="0.35">
      <c r="B678"/>
    </row>
    <row r="679" spans="2:2" x14ac:dyDescent="0.35">
      <c r="B679"/>
    </row>
    <row r="680" spans="2:2" x14ac:dyDescent="0.35">
      <c r="B680"/>
    </row>
    <row r="681" spans="2:2" x14ac:dyDescent="0.35">
      <c r="B681"/>
    </row>
    <row r="682" spans="2:2" x14ac:dyDescent="0.35">
      <c r="B682"/>
    </row>
    <row r="683" spans="2:2" x14ac:dyDescent="0.35">
      <c r="B683"/>
    </row>
    <row r="684" spans="2:2" x14ac:dyDescent="0.35">
      <c r="B684"/>
    </row>
    <row r="685" spans="2:2" x14ac:dyDescent="0.35">
      <c r="B685"/>
    </row>
    <row r="686" spans="2:2" x14ac:dyDescent="0.35">
      <c r="B686"/>
    </row>
    <row r="687" spans="2:2" x14ac:dyDescent="0.35">
      <c r="B687"/>
    </row>
    <row r="688" spans="2:2" x14ac:dyDescent="0.35">
      <c r="B688"/>
    </row>
    <row r="689" spans="2:2" x14ac:dyDescent="0.35">
      <c r="B689"/>
    </row>
    <row r="690" spans="2:2" x14ac:dyDescent="0.35">
      <c r="B690"/>
    </row>
    <row r="691" spans="2:2" x14ac:dyDescent="0.35">
      <c r="B691"/>
    </row>
    <row r="692" spans="2:2" x14ac:dyDescent="0.35">
      <c r="B692"/>
    </row>
    <row r="693" spans="2:2" x14ac:dyDescent="0.35">
      <c r="B693"/>
    </row>
    <row r="694" spans="2:2" x14ac:dyDescent="0.35">
      <c r="B694"/>
    </row>
    <row r="695" spans="2:2" x14ac:dyDescent="0.35">
      <c r="B695"/>
    </row>
    <row r="696" spans="2:2" x14ac:dyDescent="0.35">
      <c r="B696"/>
    </row>
    <row r="697" spans="2:2" x14ac:dyDescent="0.35">
      <c r="B697"/>
    </row>
    <row r="698" spans="2:2" x14ac:dyDescent="0.35">
      <c r="B698"/>
    </row>
    <row r="699" spans="2:2" x14ac:dyDescent="0.35">
      <c r="B699"/>
    </row>
    <row r="700" spans="2:2" x14ac:dyDescent="0.35">
      <c r="B700"/>
    </row>
    <row r="701" spans="2:2" x14ac:dyDescent="0.35">
      <c r="B701"/>
    </row>
    <row r="702" spans="2:2" x14ac:dyDescent="0.35">
      <c r="B702"/>
    </row>
    <row r="703" spans="2:2" x14ac:dyDescent="0.35">
      <c r="B703"/>
    </row>
    <row r="704" spans="2:2" x14ac:dyDescent="0.35">
      <c r="B704"/>
    </row>
    <row r="705" spans="2:2" x14ac:dyDescent="0.35">
      <c r="B705"/>
    </row>
    <row r="706" spans="2:2" x14ac:dyDescent="0.35">
      <c r="B706"/>
    </row>
    <row r="707" spans="2:2" x14ac:dyDescent="0.35">
      <c r="B707"/>
    </row>
    <row r="708" spans="2:2" x14ac:dyDescent="0.35">
      <c r="B708"/>
    </row>
    <row r="709" spans="2:2" x14ac:dyDescent="0.35">
      <c r="B709"/>
    </row>
    <row r="710" spans="2:2" x14ac:dyDescent="0.35">
      <c r="B710"/>
    </row>
    <row r="711" spans="2:2" x14ac:dyDescent="0.35">
      <c r="B711"/>
    </row>
    <row r="712" spans="2:2" x14ac:dyDescent="0.35">
      <c r="B712"/>
    </row>
    <row r="713" spans="2:2" x14ac:dyDescent="0.35">
      <c r="B713"/>
    </row>
    <row r="714" spans="2:2" x14ac:dyDescent="0.35">
      <c r="B714"/>
    </row>
    <row r="715" spans="2:2" x14ac:dyDescent="0.35">
      <c r="B715"/>
    </row>
    <row r="716" spans="2:2" x14ac:dyDescent="0.35">
      <c r="B716"/>
    </row>
    <row r="717" spans="2:2" x14ac:dyDescent="0.35">
      <c r="B717"/>
    </row>
    <row r="718" spans="2:2" x14ac:dyDescent="0.35">
      <c r="B718"/>
    </row>
    <row r="719" spans="2:2" x14ac:dyDescent="0.35">
      <c r="B719"/>
    </row>
    <row r="720" spans="2:2" x14ac:dyDescent="0.35">
      <c r="B720"/>
    </row>
    <row r="721" spans="2:2" x14ac:dyDescent="0.35">
      <c r="B721"/>
    </row>
    <row r="722" spans="2:2" x14ac:dyDescent="0.35">
      <c r="B722"/>
    </row>
    <row r="723" spans="2:2" x14ac:dyDescent="0.35">
      <c r="B723"/>
    </row>
    <row r="724" spans="2:2" x14ac:dyDescent="0.35">
      <c r="B724"/>
    </row>
    <row r="725" spans="2:2" x14ac:dyDescent="0.35">
      <c r="B725"/>
    </row>
    <row r="726" spans="2:2" x14ac:dyDescent="0.35">
      <c r="B726"/>
    </row>
    <row r="727" spans="2:2" x14ac:dyDescent="0.35">
      <c r="B727"/>
    </row>
    <row r="728" spans="2:2" x14ac:dyDescent="0.35">
      <c r="B728"/>
    </row>
    <row r="729" spans="2:2" x14ac:dyDescent="0.35">
      <c r="B729"/>
    </row>
    <row r="730" spans="2:2" x14ac:dyDescent="0.35">
      <c r="B730"/>
    </row>
    <row r="731" spans="2:2" x14ac:dyDescent="0.35">
      <c r="B731"/>
    </row>
    <row r="732" spans="2:2" x14ac:dyDescent="0.35">
      <c r="B732"/>
    </row>
    <row r="733" spans="2:2" x14ac:dyDescent="0.35">
      <c r="B733"/>
    </row>
    <row r="734" spans="2:2" x14ac:dyDescent="0.35">
      <c r="B734"/>
    </row>
    <row r="735" spans="2:2" x14ac:dyDescent="0.35">
      <c r="B735"/>
    </row>
    <row r="736" spans="2:2" x14ac:dyDescent="0.35">
      <c r="B736"/>
    </row>
    <row r="737" spans="2:2" x14ac:dyDescent="0.35">
      <c r="B737"/>
    </row>
    <row r="738" spans="2:2" x14ac:dyDescent="0.35">
      <c r="B738"/>
    </row>
    <row r="739" spans="2:2" x14ac:dyDescent="0.35">
      <c r="B739"/>
    </row>
    <row r="740" spans="2:2" x14ac:dyDescent="0.35">
      <c r="B740"/>
    </row>
    <row r="741" spans="2:2" x14ac:dyDescent="0.35">
      <c r="B741"/>
    </row>
    <row r="742" spans="2:2" x14ac:dyDescent="0.35">
      <c r="B742"/>
    </row>
    <row r="743" spans="2:2" x14ac:dyDescent="0.35">
      <c r="B743"/>
    </row>
    <row r="744" spans="2:2" x14ac:dyDescent="0.35">
      <c r="B744"/>
    </row>
    <row r="745" spans="2:2" x14ac:dyDescent="0.35">
      <c r="B745"/>
    </row>
    <row r="746" spans="2:2" x14ac:dyDescent="0.35">
      <c r="B746"/>
    </row>
    <row r="747" spans="2:2" x14ac:dyDescent="0.35">
      <c r="B747"/>
    </row>
    <row r="748" spans="2:2" x14ac:dyDescent="0.35">
      <c r="B748"/>
    </row>
    <row r="749" spans="2:2" x14ac:dyDescent="0.35">
      <c r="B749"/>
    </row>
    <row r="750" spans="2:2" x14ac:dyDescent="0.35">
      <c r="B750"/>
    </row>
    <row r="751" spans="2:2" x14ac:dyDescent="0.35">
      <c r="B751"/>
    </row>
    <row r="752" spans="2:2" x14ac:dyDescent="0.35">
      <c r="B752"/>
    </row>
    <row r="753" spans="2:2" x14ac:dyDescent="0.35">
      <c r="B753"/>
    </row>
    <row r="754" spans="2:2" x14ac:dyDescent="0.35">
      <c r="B754"/>
    </row>
    <row r="755" spans="2:2" x14ac:dyDescent="0.35">
      <c r="B755"/>
    </row>
    <row r="756" spans="2:2" x14ac:dyDescent="0.35">
      <c r="B756"/>
    </row>
    <row r="757" spans="2:2" x14ac:dyDescent="0.35">
      <c r="B757"/>
    </row>
    <row r="758" spans="2:2" x14ac:dyDescent="0.35">
      <c r="B758"/>
    </row>
    <row r="759" spans="2:2" x14ac:dyDescent="0.35">
      <c r="B759"/>
    </row>
    <row r="760" spans="2:2" x14ac:dyDescent="0.35">
      <c r="B760"/>
    </row>
    <row r="761" spans="2:2" x14ac:dyDescent="0.35">
      <c r="B761"/>
    </row>
    <row r="762" spans="2:2" x14ac:dyDescent="0.35">
      <c r="B762"/>
    </row>
    <row r="763" spans="2:2" x14ac:dyDescent="0.35">
      <c r="B763"/>
    </row>
    <row r="764" spans="2:2" x14ac:dyDescent="0.35">
      <c r="B764"/>
    </row>
    <row r="765" spans="2:2" x14ac:dyDescent="0.35">
      <c r="B765"/>
    </row>
    <row r="766" spans="2:2" x14ac:dyDescent="0.35">
      <c r="B766"/>
    </row>
    <row r="767" spans="2:2" x14ac:dyDescent="0.35">
      <c r="B767"/>
    </row>
    <row r="768" spans="2:2" x14ac:dyDescent="0.35">
      <c r="B768"/>
    </row>
    <row r="769" spans="2:2" x14ac:dyDescent="0.35">
      <c r="B769"/>
    </row>
    <row r="770" spans="2:2" x14ac:dyDescent="0.35">
      <c r="B770"/>
    </row>
    <row r="771" spans="2:2" x14ac:dyDescent="0.35">
      <c r="B771"/>
    </row>
    <row r="772" spans="2:2" x14ac:dyDescent="0.35">
      <c r="B772"/>
    </row>
    <row r="773" spans="2:2" x14ac:dyDescent="0.35">
      <c r="B773"/>
    </row>
    <row r="774" spans="2:2" x14ac:dyDescent="0.35">
      <c r="B774"/>
    </row>
    <row r="775" spans="2:2" x14ac:dyDescent="0.35">
      <c r="B775"/>
    </row>
    <row r="776" spans="2:2" x14ac:dyDescent="0.35">
      <c r="B776"/>
    </row>
    <row r="777" spans="2:2" x14ac:dyDescent="0.35">
      <c r="B777"/>
    </row>
    <row r="778" spans="2:2" x14ac:dyDescent="0.35">
      <c r="B778"/>
    </row>
    <row r="779" spans="2:2" x14ac:dyDescent="0.35">
      <c r="B779"/>
    </row>
    <row r="780" spans="2:2" x14ac:dyDescent="0.35">
      <c r="B780"/>
    </row>
    <row r="781" spans="2:2" x14ac:dyDescent="0.35">
      <c r="B781"/>
    </row>
    <row r="782" spans="2:2" x14ac:dyDescent="0.35">
      <c r="B782"/>
    </row>
    <row r="783" spans="2:2" x14ac:dyDescent="0.35">
      <c r="B783"/>
    </row>
    <row r="784" spans="2:2" x14ac:dyDescent="0.35">
      <c r="B784"/>
    </row>
    <row r="785" spans="2:2" x14ac:dyDescent="0.35">
      <c r="B785"/>
    </row>
    <row r="786" spans="2:2" x14ac:dyDescent="0.35">
      <c r="B786"/>
    </row>
    <row r="787" spans="2:2" x14ac:dyDescent="0.35">
      <c r="B787"/>
    </row>
    <row r="788" spans="2:2" x14ac:dyDescent="0.35">
      <c r="B788"/>
    </row>
    <row r="789" spans="2:2" x14ac:dyDescent="0.35">
      <c r="B789"/>
    </row>
    <row r="790" spans="2:2" x14ac:dyDescent="0.35">
      <c r="B790"/>
    </row>
    <row r="791" spans="2:2" x14ac:dyDescent="0.35">
      <c r="B791"/>
    </row>
    <row r="792" spans="2:2" x14ac:dyDescent="0.35">
      <c r="B792"/>
    </row>
    <row r="793" spans="2:2" x14ac:dyDescent="0.35">
      <c r="B793"/>
    </row>
    <row r="794" spans="2:2" x14ac:dyDescent="0.35">
      <c r="B794"/>
    </row>
    <row r="795" spans="2:2" x14ac:dyDescent="0.35">
      <c r="B795"/>
    </row>
    <row r="796" spans="2:2" x14ac:dyDescent="0.35">
      <c r="B796"/>
    </row>
    <row r="797" spans="2:2" x14ac:dyDescent="0.35">
      <c r="B797"/>
    </row>
    <row r="798" spans="2:2" x14ac:dyDescent="0.35">
      <c r="B798"/>
    </row>
    <row r="799" spans="2:2" x14ac:dyDescent="0.35">
      <c r="B799"/>
    </row>
    <row r="800" spans="2:2" x14ac:dyDescent="0.35">
      <c r="B800"/>
    </row>
    <row r="801" spans="2:2" x14ac:dyDescent="0.35">
      <c r="B801"/>
    </row>
    <row r="802" spans="2:2" x14ac:dyDescent="0.35">
      <c r="B802"/>
    </row>
    <row r="803" spans="2:2" x14ac:dyDescent="0.35">
      <c r="B803"/>
    </row>
    <row r="804" spans="2:2" x14ac:dyDescent="0.35">
      <c r="B804"/>
    </row>
    <row r="805" spans="2:2" x14ac:dyDescent="0.35">
      <c r="B805"/>
    </row>
    <row r="806" spans="2:2" x14ac:dyDescent="0.35">
      <c r="B806"/>
    </row>
    <row r="807" spans="2:2" x14ac:dyDescent="0.35">
      <c r="B807"/>
    </row>
    <row r="808" spans="2:2" x14ac:dyDescent="0.35">
      <c r="B808"/>
    </row>
    <row r="809" spans="2:2" x14ac:dyDescent="0.35">
      <c r="B809"/>
    </row>
    <row r="810" spans="2:2" x14ac:dyDescent="0.35">
      <c r="B810"/>
    </row>
    <row r="811" spans="2:2" x14ac:dyDescent="0.35">
      <c r="B811"/>
    </row>
    <row r="812" spans="2:2" x14ac:dyDescent="0.35">
      <c r="B812"/>
    </row>
    <row r="813" spans="2:2" x14ac:dyDescent="0.35">
      <c r="B813"/>
    </row>
    <row r="814" spans="2:2" x14ac:dyDescent="0.35">
      <c r="B814"/>
    </row>
    <row r="815" spans="2:2" x14ac:dyDescent="0.35">
      <c r="B815"/>
    </row>
    <row r="816" spans="2:2" x14ac:dyDescent="0.35">
      <c r="B816"/>
    </row>
    <row r="817" spans="2:2" x14ac:dyDescent="0.35">
      <c r="B817"/>
    </row>
    <row r="818" spans="2:2" x14ac:dyDescent="0.35">
      <c r="B818"/>
    </row>
    <row r="819" spans="2:2" x14ac:dyDescent="0.35">
      <c r="B819"/>
    </row>
    <row r="820" spans="2:2" x14ac:dyDescent="0.35">
      <c r="B820"/>
    </row>
    <row r="821" spans="2:2" x14ac:dyDescent="0.35">
      <c r="B821"/>
    </row>
    <row r="822" spans="2:2" x14ac:dyDescent="0.35">
      <c r="B822"/>
    </row>
    <row r="823" spans="2:2" x14ac:dyDescent="0.35">
      <c r="B823"/>
    </row>
    <row r="824" spans="2:2" x14ac:dyDescent="0.35">
      <c r="B824"/>
    </row>
    <row r="825" spans="2:2" x14ac:dyDescent="0.35">
      <c r="B825"/>
    </row>
    <row r="826" spans="2:2" x14ac:dyDescent="0.35">
      <c r="B826"/>
    </row>
    <row r="827" spans="2:2" x14ac:dyDescent="0.35">
      <c r="B827"/>
    </row>
    <row r="828" spans="2:2" x14ac:dyDescent="0.35">
      <c r="B828"/>
    </row>
    <row r="829" spans="2:2" x14ac:dyDescent="0.35">
      <c r="B829"/>
    </row>
    <row r="830" spans="2:2" x14ac:dyDescent="0.35">
      <c r="B830"/>
    </row>
    <row r="831" spans="2:2" x14ac:dyDescent="0.35">
      <c r="B831"/>
    </row>
    <row r="832" spans="2:2" x14ac:dyDescent="0.35">
      <c r="B832"/>
    </row>
    <row r="833" spans="2:2" x14ac:dyDescent="0.35">
      <c r="B833"/>
    </row>
    <row r="834" spans="2:2" x14ac:dyDescent="0.35">
      <c r="B834"/>
    </row>
    <row r="835" spans="2:2" x14ac:dyDescent="0.35">
      <c r="B835"/>
    </row>
    <row r="836" spans="2:2" x14ac:dyDescent="0.35">
      <c r="B836"/>
    </row>
    <row r="837" spans="2:2" x14ac:dyDescent="0.35">
      <c r="B837"/>
    </row>
    <row r="838" spans="2:2" x14ac:dyDescent="0.35">
      <c r="B838"/>
    </row>
    <row r="839" spans="2:2" x14ac:dyDescent="0.35">
      <c r="B839"/>
    </row>
    <row r="840" spans="2:2" x14ac:dyDescent="0.35">
      <c r="B840"/>
    </row>
    <row r="841" spans="2:2" x14ac:dyDescent="0.35">
      <c r="B841"/>
    </row>
    <row r="842" spans="2:2" x14ac:dyDescent="0.35">
      <c r="B842"/>
    </row>
    <row r="843" spans="2:2" x14ac:dyDescent="0.35">
      <c r="B843"/>
    </row>
    <row r="844" spans="2:2" x14ac:dyDescent="0.35">
      <c r="B844"/>
    </row>
    <row r="845" spans="2:2" x14ac:dyDescent="0.35">
      <c r="B845"/>
    </row>
    <row r="846" spans="2:2" x14ac:dyDescent="0.35">
      <c r="B846"/>
    </row>
    <row r="847" spans="2:2" x14ac:dyDescent="0.35">
      <c r="B847"/>
    </row>
    <row r="848" spans="2:2" x14ac:dyDescent="0.35">
      <c r="B848"/>
    </row>
    <row r="849" spans="2:2" x14ac:dyDescent="0.35">
      <c r="B849"/>
    </row>
    <row r="850" spans="2:2" x14ac:dyDescent="0.35">
      <c r="B850"/>
    </row>
    <row r="851" spans="2:2" x14ac:dyDescent="0.35">
      <c r="B851"/>
    </row>
    <row r="852" spans="2:2" x14ac:dyDescent="0.35">
      <c r="B852"/>
    </row>
    <row r="853" spans="2:2" x14ac:dyDescent="0.35">
      <c r="B853"/>
    </row>
    <row r="854" spans="2:2" x14ac:dyDescent="0.35">
      <c r="B854"/>
    </row>
    <row r="855" spans="2:2" x14ac:dyDescent="0.35">
      <c r="B855"/>
    </row>
    <row r="856" spans="2:2" x14ac:dyDescent="0.35">
      <c r="B856"/>
    </row>
    <row r="857" spans="2:2" x14ac:dyDescent="0.35">
      <c r="B857"/>
    </row>
    <row r="858" spans="2:2" x14ac:dyDescent="0.35">
      <c r="B858"/>
    </row>
    <row r="859" spans="2:2" x14ac:dyDescent="0.35">
      <c r="B859"/>
    </row>
    <row r="860" spans="2:2" x14ac:dyDescent="0.35">
      <c r="B860"/>
    </row>
    <row r="861" spans="2:2" x14ac:dyDescent="0.35">
      <c r="B861"/>
    </row>
    <row r="862" spans="2:2" x14ac:dyDescent="0.35">
      <c r="B862"/>
    </row>
    <row r="863" spans="2:2" x14ac:dyDescent="0.35">
      <c r="B863"/>
    </row>
    <row r="864" spans="2:2" x14ac:dyDescent="0.35">
      <c r="B864"/>
    </row>
    <row r="865" spans="2:2" x14ac:dyDescent="0.35">
      <c r="B865"/>
    </row>
    <row r="866" spans="2:2" x14ac:dyDescent="0.35">
      <c r="B866"/>
    </row>
    <row r="867" spans="2:2" x14ac:dyDescent="0.35">
      <c r="B867"/>
    </row>
    <row r="868" spans="2:2" x14ac:dyDescent="0.35">
      <c r="B868"/>
    </row>
    <row r="869" spans="2:2" x14ac:dyDescent="0.35">
      <c r="B869"/>
    </row>
    <row r="870" spans="2:2" x14ac:dyDescent="0.35">
      <c r="B870"/>
    </row>
    <row r="871" spans="2:2" x14ac:dyDescent="0.35">
      <c r="B871"/>
    </row>
    <row r="872" spans="2:2" x14ac:dyDescent="0.35">
      <c r="B872"/>
    </row>
    <row r="873" spans="2:2" x14ac:dyDescent="0.35">
      <c r="B873"/>
    </row>
    <row r="874" spans="2:2" x14ac:dyDescent="0.35">
      <c r="B874"/>
    </row>
    <row r="875" spans="2:2" x14ac:dyDescent="0.35">
      <c r="B875"/>
    </row>
    <row r="876" spans="2:2" x14ac:dyDescent="0.35">
      <c r="B876"/>
    </row>
    <row r="877" spans="2:2" x14ac:dyDescent="0.35">
      <c r="B877"/>
    </row>
    <row r="878" spans="2:2" x14ac:dyDescent="0.35">
      <c r="B878"/>
    </row>
    <row r="879" spans="2:2" x14ac:dyDescent="0.35">
      <c r="B879"/>
    </row>
    <row r="880" spans="2:2" x14ac:dyDescent="0.35">
      <c r="B880"/>
    </row>
    <row r="881" spans="2:2" x14ac:dyDescent="0.35">
      <c r="B881"/>
    </row>
    <row r="882" spans="2:2" x14ac:dyDescent="0.35">
      <c r="B882"/>
    </row>
    <row r="883" spans="2:2" x14ac:dyDescent="0.35">
      <c r="B883"/>
    </row>
    <row r="884" spans="2:2" x14ac:dyDescent="0.35">
      <c r="B884"/>
    </row>
    <row r="885" spans="2:2" x14ac:dyDescent="0.35">
      <c r="B885"/>
    </row>
    <row r="886" spans="2:2" x14ac:dyDescent="0.35">
      <c r="B886"/>
    </row>
    <row r="887" spans="2:2" x14ac:dyDescent="0.35">
      <c r="B887"/>
    </row>
    <row r="888" spans="2:2" x14ac:dyDescent="0.35">
      <c r="B888"/>
    </row>
    <row r="889" spans="2:2" x14ac:dyDescent="0.35">
      <c r="B889"/>
    </row>
    <row r="890" spans="2:2" x14ac:dyDescent="0.35">
      <c r="B890"/>
    </row>
    <row r="891" spans="2:2" x14ac:dyDescent="0.35">
      <c r="B891"/>
    </row>
    <row r="892" spans="2:2" x14ac:dyDescent="0.35">
      <c r="B892"/>
    </row>
    <row r="893" spans="2:2" x14ac:dyDescent="0.35">
      <c r="B893"/>
    </row>
    <row r="894" spans="2:2" x14ac:dyDescent="0.35">
      <c r="B894"/>
    </row>
    <row r="895" spans="2:2" x14ac:dyDescent="0.35">
      <c r="B895"/>
    </row>
    <row r="896" spans="2:2" x14ac:dyDescent="0.35">
      <c r="B896"/>
    </row>
    <row r="897" spans="2:2" x14ac:dyDescent="0.35">
      <c r="B897"/>
    </row>
    <row r="898" spans="2:2" x14ac:dyDescent="0.35">
      <c r="B898"/>
    </row>
    <row r="899" spans="2:2" x14ac:dyDescent="0.35">
      <c r="B899"/>
    </row>
    <row r="900" spans="2:2" x14ac:dyDescent="0.35">
      <c r="B900"/>
    </row>
    <row r="901" spans="2:2" x14ac:dyDescent="0.35">
      <c r="B901"/>
    </row>
    <row r="902" spans="2:2" x14ac:dyDescent="0.35">
      <c r="B902"/>
    </row>
    <row r="903" spans="2:2" x14ac:dyDescent="0.35">
      <c r="B903"/>
    </row>
    <row r="904" spans="2:2" x14ac:dyDescent="0.35">
      <c r="B904"/>
    </row>
    <row r="905" spans="2:2" x14ac:dyDescent="0.35">
      <c r="B905"/>
    </row>
    <row r="906" spans="2:2" x14ac:dyDescent="0.35">
      <c r="B906"/>
    </row>
    <row r="907" spans="2:2" x14ac:dyDescent="0.35">
      <c r="B907"/>
    </row>
    <row r="908" spans="2:2" x14ac:dyDescent="0.35">
      <c r="B908"/>
    </row>
    <row r="909" spans="2:2" x14ac:dyDescent="0.35">
      <c r="B909"/>
    </row>
    <row r="910" spans="2:2" x14ac:dyDescent="0.35">
      <c r="B910"/>
    </row>
    <row r="911" spans="2:2" x14ac:dyDescent="0.35">
      <c r="B911"/>
    </row>
    <row r="912" spans="2:2" x14ac:dyDescent="0.35">
      <c r="B912"/>
    </row>
    <row r="913" spans="2:2" x14ac:dyDescent="0.35">
      <c r="B913"/>
    </row>
    <row r="914" spans="2:2" x14ac:dyDescent="0.35">
      <c r="B914"/>
    </row>
    <row r="915" spans="2:2" x14ac:dyDescent="0.35">
      <c r="B915"/>
    </row>
    <row r="916" spans="2:2" x14ac:dyDescent="0.35">
      <c r="B916"/>
    </row>
    <row r="917" spans="2:2" x14ac:dyDescent="0.35">
      <c r="B917"/>
    </row>
    <row r="918" spans="2:2" x14ac:dyDescent="0.35">
      <c r="B918"/>
    </row>
    <row r="919" spans="2:2" x14ac:dyDescent="0.35">
      <c r="B919"/>
    </row>
    <row r="920" spans="2:2" x14ac:dyDescent="0.35">
      <c r="B920"/>
    </row>
    <row r="921" spans="2:2" x14ac:dyDescent="0.35">
      <c r="B921"/>
    </row>
    <row r="922" spans="2:2" x14ac:dyDescent="0.35">
      <c r="B922"/>
    </row>
    <row r="923" spans="2:2" x14ac:dyDescent="0.35">
      <c r="B923"/>
    </row>
    <row r="924" spans="2:2" x14ac:dyDescent="0.35">
      <c r="B924"/>
    </row>
    <row r="925" spans="2:2" x14ac:dyDescent="0.35">
      <c r="B925"/>
    </row>
    <row r="926" spans="2:2" x14ac:dyDescent="0.35">
      <c r="B926"/>
    </row>
    <row r="927" spans="2:2" x14ac:dyDescent="0.35">
      <c r="B927"/>
    </row>
    <row r="928" spans="2:2" x14ac:dyDescent="0.35">
      <c r="B928"/>
    </row>
    <row r="929" spans="2:2" x14ac:dyDescent="0.35">
      <c r="B929"/>
    </row>
    <row r="930" spans="2:2" x14ac:dyDescent="0.35">
      <c r="B930"/>
    </row>
    <row r="931" spans="2:2" x14ac:dyDescent="0.35">
      <c r="B931"/>
    </row>
    <row r="932" spans="2:2" x14ac:dyDescent="0.35">
      <c r="B932"/>
    </row>
    <row r="933" spans="2:2" x14ac:dyDescent="0.35">
      <c r="B933"/>
    </row>
    <row r="934" spans="2:2" x14ac:dyDescent="0.35">
      <c r="B934"/>
    </row>
    <row r="935" spans="2:2" x14ac:dyDescent="0.35">
      <c r="B935"/>
    </row>
    <row r="936" spans="2:2" x14ac:dyDescent="0.35">
      <c r="B936"/>
    </row>
    <row r="937" spans="2:2" x14ac:dyDescent="0.35">
      <c r="B937"/>
    </row>
    <row r="938" spans="2:2" x14ac:dyDescent="0.35">
      <c r="B938"/>
    </row>
    <row r="939" spans="2:2" x14ac:dyDescent="0.35">
      <c r="B939"/>
    </row>
    <row r="940" spans="2:2" x14ac:dyDescent="0.35">
      <c r="B940"/>
    </row>
    <row r="941" spans="2:2" x14ac:dyDescent="0.35">
      <c r="B941"/>
    </row>
    <row r="942" spans="2:2" x14ac:dyDescent="0.35">
      <c r="B942"/>
    </row>
    <row r="943" spans="2:2" x14ac:dyDescent="0.35">
      <c r="B943"/>
    </row>
    <row r="944" spans="2:2" x14ac:dyDescent="0.35">
      <c r="B944"/>
    </row>
    <row r="945" spans="2:2" x14ac:dyDescent="0.35">
      <c r="B945"/>
    </row>
    <row r="946" spans="2:2" x14ac:dyDescent="0.35">
      <c r="B946"/>
    </row>
    <row r="947" spans="2:2" x14ac:dyDescent="0.35">
      <c r="B947"/>
    </row>
    <row r="948" spans="2:2" x14ac:dyDescent="0.35">
      <c r="B948"/>
    </row>
    <row r="949" spans="2:2" x14ac:dyDescent="0.35">
      <c r="B949"/>
    </row>
    <row r="950" spans="2:2" x14ac:dyDescent="0.35">
      <c r="B950"/>
    </row>
    <row r="951" spans="2:2" x14ac:dyDescent="0.35">
      <c r="B951"/>
    </row>
    <row r="952" spans="2:2" x14ac:dyDescent="0.35">
      <c r="B952"/>
    </row>
    <row r="953" spans="2:2" x14ac:dyDescent="0.35">
      <c r="B953"/>
    </row>
    <row r="954" spans="2:2" x14ac:dyDescent="0.35">
      <c r="B954"/>
    </row>
    <row r="955" spans="2:2" x14ac:dyDescent="0.35">
      <c r="B955"/>
    </row>
    <row r="956" spans="2:2" x14ac:dyDescent="0.35">
      <c r="B956"/>
    </row>
    <row r="957" spans="2:2" x14ac:dyDescent="0.35">
      <c r="B957"/>
    </row>
    <row r="958" spans="2:2" x14ac:dyDescent="0.35">
      <c r="B958"/>
    </row>
    <row r="959" spans="2:2" x14ac:dyDescent="0.35">
      <c r="B959"/>
    </row>
    <row r="960" spans="2:2" x14ac:dyDescent="0.35">
      <c r="B960"/>
    </row>
    <row r="961" spans="2:2" x14ac:dyDescent="0.35">
      <c r="B961"/>
    </row>
    <row r="962" spans="2:2" x14ac:dyDescent="0.35">
      <c r="B962"/>
    </row>
    <row r="963" spans="2:2" x14ac:dyDescent="0.35">
      <c r="B963"/>
    </row>
    <row r="964" spans="2:2" x14ac:dyDescent="0.35">
      <c r="B964"/>
    </row>
    <row r="965" spans="2:2" x14ac:dyDescent="0.35">
      <c r="B965"/>
    </row>
    <row r="966" spans="2:2" x14ac:dyDescent="0.35">
      <c r="B966"/>
    </row>
    <row r="967" spans="2:2" x14ac:dyDescent="0.35">
      <c r="B967"/>
    </row>
    <row r="968" spans="2:2" x14ac:dyDescent="0.35">
      <c r="B968"/>
    </row>
    <row r="969" spans="2:2" x14ac:dyDescent="0.35">
      <c r="B969"/>
    </row>
    <row r="970" spans="2:2" x14ac:dyDescent="0.35">
      <c r="B970"/>
    </row>
    <row r="971" spans="2:2" x14ac:dyDescent="0.35">
      <c r="B971"/>
    </row>
    <row r="972" spans="2:2" x14ac:dyDescent="0.35">
      <c r="B972"/>
    </row>
    <row r="973" spans="2:2" x14ac:dyDescent="0.35">
      <c r="B973"/>
    </row>
    <row r="974" spans="2:2" x14ac:dyDescent="0.35">
      <c r="B974"/>
    </row>
    <row r="975" spans="2:2" x14ac:dyDescent="0.35">
      <c r="B975"/>
    </row>
    <row r="976" spans="2:2" x14ac:dyDescent="0.35">
      <c r="B976"/>
    </row>
    <row r="977" spans="2:2" x14ac:dyDescent="0.35">
      <c r="B977"/>
    </row>
    <row r="978" spans="2:2" x14ac:dyDescent="0.35">
      <c r="B978"/>
    </row>
    <row r="979" spans="2:2" x14ac:dyDescent="0.35">
      <c r="B979"/>
    </row>
    <row r="980" spans="2:2" x14ac:dyDescent="0.35">
      <c r="B980"/>
    </row>
    <row r="981" spans="2:2" x14ac:dyDescent="0.35">
      <c r="B981"/>
    </row>
    <row r="982" spans="2:2" x14ac:dyDescent="0.35">
      <c r="B982"/>
    </row>
    <row r="983" spans="2:2" x14ac:dyDescent="0.35">
      <c r="B983"/>
    </row>
    <row r="984" spans="2:2" x14ac:dyDescent="0.35">
      <c r="B984"/>
    </row>
    <row r="985" spans="2:2" x14ac:dyDescent="0.35">
      <c r="B985"/>
    </row>
    <row r="986" spans="2:2" x14ac:dyDescent="0.35">
      <c r="B986"/>
    </row>
    <row r="987" spans="2:2" x14ac:dyDescent="0.35">
      <c r="B987"/>
    </row>
    <row r="988" spans="2:2" x14ac:dyDescent="0.35">
      <c r="B988"/>
    </row>
    <row r="989" spans="2:2" x14ac:dyDescent="0.35">
      <c r="B989"/>
    </row>
    <row r="990" spans="2:2" x14ac:dyDescent="0.35">
      <c r="B990"/>
    </row>
    <row r="991" spans="2:2" x14ac:dyDescent="0.35">
      <c r="B991"/>
    </row>
    <row r="992" spans="2:2" x14ac:dyDescent="0.35">
      <c r="B992"/>
    </row>
    <row r="993" spans="2:2" x14ac:dyDescent="0.35">
      <c r="B993"/>
    </row>
    <row r="994" spans="2:2" x14ac:dyDescent="0.35">
      <c r="B994"/>
    </row>
    <row r="995" spans="2:2" x14ac:dyDescent="0.35">
      <c r="B995"/>
    </row>
    <row r="996" spans="2:2" x14ac:dyDescent="0.35">
      <c r="B996"/>
    </row>
    <row r="997" spans="2:2" x14ac:dyDescent="0.35">
      <c r="B997"/>
    </row>
    <row r="998" spans="2:2" x14ac:dyDescent="0.35">
      <c r="B998"/>
    </row>
    <row r="999" spans="2:2" x14ac:dyDescent="0.35">
      <c r="B999"/>
    </row>
    <row r="1000" spans="2:2" x14ac:dyDescent="0.35">
      <c r="B1000"/>
    </row>
    <row r="1001" spans="2:2" x14ac:dyDescent="0.35">
      <c r="B1001"/>
    </row>
    <row r="1002" spans="2:2" x14ac:dyDescent="0.35">
      <c r="B1002"/>
    </row>
    <row r="1003" spans="2:2" x14ac:dyDescent="0.35">
      <c r="B1003"/>
    </row>
    <row r="1004" spans="2:2" x14ac:dyDescent="0.35">
      <c r="B1004"/>
    </row>
    <row r="1005" spans="2:2" x14ac:dyDescent="0.35">
      <c r="B1005"/>
    </row>
    <row r="1006" spans="2:2" x14ac:dyDescent="0.35">
      <c r="B1006"/>
    </row>
    <row r="1007" spans="2:2" x14ac:dyDescent="0.35">
      <c r="B1007"/>
    </row>
    <row r="1008" spans="2:2" x14ac:dyDescent="0.35">
      <c r="B1008"/>
    </row>
    <row r="1009" spans="2:2" x14ac:dyDescent="0.35">
      <c r="B1009"/>
    </row>
    <row r="1010" spans="2:2" x14ac:dyDescent="0.35">
      <c r="B1010"/>
    </row>
    <row r="1011" spans="2:2" x14ac:dyDescent="0.35">
      <c r="B1011"/>
    </row>
    <row r="1012" spans="2:2" x14ac:dyDescent="0.35">
      <c r="B1012"/>
    </row>
    <row r="1013" spans="2:2" x14ac:dyDescent="0.35">
      <c r="B1013"/>
    </row>
    <row r="1014" spans="2:2" x14ac:dyDescent="0.35">
      <c r="B1014"/>
    </row>
    <row r="1015" spans="2:2" x14ac:dyDescent="0.35">
      <c r="B1015"/>
    </row>
    <row r="1016" spans="2:2" x14ac:dyDescent="0.35">
      <c r="B1016"/>
    </row>
    <row r="1017" spans="2:2" x14ac:dyDescent="0.35">
      <c r="B1017"/>
    </row>
    <row r="1018" spans="2:2" x14ac:dyDescent="0.35">
      <c r="B1018"/>
    </row>
    <row r="1019" spans="2:2" x14ac:dyDescent="0.35">
      <c r="B1019"/>
    </row>
    <row r="1020" spans="2:2" x14ac:dyDescent="0.35">
      <c r="B1020"/>
    </row>
    <row r="1021" spans="2:2" x14ac:dyDescent="0.35">
      <c r="B1021"/>
    </row>
    <row r="1022" spans="2:2" x14ac:dyDescent="0.35">
      <c r="B1022"/>
    </row>
    <row r="1023" spans="2:2" x14ac:dyDescent="0.35">
      <c r="B1023"/>
    </row>
    <row r="1024" spans="2:2" x14ac:dyDescent="0.35">
      <c r="B1024"/>
    </row>
    <row r="1025" spans="2:2" x14ac:dyDescent="0.35">
      <c r="B1025"/>
    </row>
    <row r="1026" spans="2:2" x14ac:dyDescent="0.35">
      <c r="B1026"/>
    </row>
    <row r="1027" spans="2:2" x14ac:dyDescent="0.35">
      <c r="B1027"/>
    </row>
    <row r="1028" spans="2:2" x14ac:dyDescent="0.35">
      <c r="B1028"/>
    </row>
    <row r="1029" spans="2:2" x14ac:dyDescent="0.35">
      <c r="B1029"/>
    </row>
    <row r="1030" spans="2:2" x14ac:dyDescent="0.35">
      <c r="B1030"/>
    </row>
    <row r="1031" spans="2:2" x14ac:dyDescent="0.35">
      <c r="B1031"/>
    </row>
    <row r="1032" spans="2:2" x14ac:dyDescent="0.35">
      <c r="B1032"/>
    </row>
    <row r="1033" spans="2:2" x14ac:dyDescent="0.35">
      <c r="B1033"/>
    </row>
    <row r="1034" spans="2:2" x14ac:dyDescent="0.35">
      <c r="B1034"/>
    </row>
    <row r="1035" spans="2:2" x14ac:dyDescent="0.35">
      <c r="B1035"/>
    </row>
    <row r="1036" spans="2:2" x14ac:dyDescent="0.35">
      <c r="B1036"/>
    </row>
    <row r="1037" spans="2:2" x14ac:dyDescent="0.35">
      <c r="B1037"/>
    </row>
    <row r="1038" spans="2:2" x14ac:dyDescent="0.35">
      <c r="B1038"/>
    </row>
    <row r="1039" spans="2:2" x14ac:dyDescent="0.35">
      <c r="B1039"/>
    </row>
    <row r="1040" spans="2:2" x14ac:dyDescent="0.35">
      <c r="B1040"/>
    </row>
    <row r="1041" spans="2:2" x14ac:dyDescent="0.35">
      <c r="B1041"/>
    </row>
    <row r="1042" spans="2:2" x14ac:dyDescent="0.35">
      <c r="B1042"/>
    </row>
    <row r="1043" spans="2:2" x14ac:dyDescent="0.35">
      <c r="B1043"/>
    </row>
    <row r="1044" spans="2:2" x14ac:dyDescent="0.35">
      <c r="B1044"/>
    </row>
    <row r="1045" spans="2:2" x14ac:dyDescent="0.35">
      <c r="B1045"/>
    </row>
    <row r="1046" spans="2:2" x14ac:dyDescent="0.35">
      <c r="B1046"/>
    </row>
    <row r="1047" spans="2:2" x14ac:dyDescent="0.35">
      <c r="B1047"/>
    </row>
    <row r="1048" spans="2:2" x14ac:dyDescent="0.35">
      <c r="B1048"/>
    </row>
    <row r="1049" spans="2:2" x14ac:dyDescent="0.35">
      <c r="B1049"/>
    </row>
    <row r="1050" spans="2:2" x14ac:dyDescent="0.35">
      <c r="B1050"/>
    </row>
    <row r="1051" spans="2:2" x14ac:dyDescent="0.35">
      <c r="B1051"/>
    </row>
    <row r="1052" spans="2:2" x14ac:dyDescent="0.35">
      <c r="B1052"/>
    </row>
    <row r="1053" spans="2:2" x14ac:dyDescent="0.35">
      <c r="B1053"/>
    </row>
    <row r="1054" spans="2:2" x14ac:dyDescent="0.35">
      <c r="B1054"/>
    </row>
    <row r="1055" spans="2:2" x14ac:dyDescent="0.35">
      <c r="B1055"/>
    </row>
    <row r="1056" spans="2:2" x14ac:dyDescent="0.35">
      <c r="B1056"/>
    </row>
    <row r="1057" spans="2:2" x14ac:dyDescent="0.35">
      <c r="B1057"/>
    </row>
    <row r="1058" spans="2:2" x14ac:dyDescent="0.35">
      <c r="B1058"/>
    </row>
    <row r="1059" spans="2:2" x14ac:dyDescent="0.35">
      <c r="B1059"/>
    </row>
    <row r="1060" spans="2:2" x14ac:dyDescent="0.35">
      <c r="B1060"/>
    </row>
    <row r="1061" spans="2:2" x14ac:dyDescent="0.35">
      <c r="B1061"/>
    </row>
    <row r="1062" spans="2:2" x14ac:dyDescent="0.35">
      <c r="B1062"/>
    </row>
    <row r="1063" spans="2:2" x14ac:dyDescent="0.35">
      <c r="B1063"/>
    </row>
    <row r="1064" spans="2:2" x14ac:dyDescent="0.35">
      <c r="B1064"/>
    </row>
    <row r="1065" spans="2:2" x14ac:dyDescent="0.35">
      <c r="B1065"/>
    </row>
    <row r="1066" spans="2:2" x14ac:dyDescent="0.35">
      <c r="B1066"/>
    </row>
    <row r="1067" spans="2:2" x14ac:dyDescent="0.35">
      <c r="B1067"/>
    </row>
    <row r="1068" spans="2:2" x14ac:dyDescent="0.35">
      <c r="B1068"/>
    </row>
    <row r="1069" spans="2:2" x14ac:dyDescent="0.35">
      <c r="B1069"/>
    </row>
    <row r="1070" spans="2:2" x14ac:dyDescent="0.35">
      <c r="B1070"/>
    </row>
    <row r="1071" spans="2:2" x14ac:dyDescent="0.35">
      <c r="B1071"/>
    </row>
    <row r="1072" spans="2:2" x14ac:dyDescent="0.35">
      <c r="B1072"/>
    </row>
    <row r="1073" spans="2:2" x14ac:dyDescent="0.35">
      <c r="B1073"/>
    </row>
    <row r="1074" spans="2:2" x14ac:dyDescent="0.35">
      <c r="B1074"/>
    </row>
    <row r="1075" spans="2:2" x14ac:dyDescent="0.35">
      <c r="B1075"/>
    </row>
    <row r="1076" spans="2:2" x14ac:dyDescent="0.35">
      <c r="B1076"/>
    </row>
    <row r="1077" spans="2:2" x14ac:dyDescent="0.35">
      <c r="B1077"/>
    </row>
    <row r="1078" spans="2:2" x14ac:dyDescent="0.35">
      <c r="B1078"/>
    </row>
    <row r="1079" spans="2:2" x14ac:dyDescent="0.35">
      <c r="B1079"/>
    </row>
    <row r="1080" spans="2:2" x14ac:dyDescent="0.35">
      <c r="B1080"/>
    </row>
    <row r="1081" spans="2:2" x14ac:dyDescent="0.35">
      <c r="B1081"/>
    </row>
    <row r="1082" spans="2:2" x14ac:dyDescent="0.35">
      <c r="B1082"/>
    </row>
    <row r="1083" spans="2:2" x14ac:dyDescent="0.35">
      <c r="B1083"/>
    </row>
    <row r="1084" spans="2:2" x14ac:dyDescent="0.35">
      <c r="B1084"/>
    </row>
    <row r="1085" spans="2:2" x14ac:dyDescent="0.35">
      <c r="B1085"/>
    </row>
    <row r="1086" spans="2:2" x14ac:dyDescent="0.35">
      <c r="B1086"/>
    </row>
    <row r="1087" spans="2:2" x14ac:dyDescent="0.35">
      <c r="B1087"/>
    </row>
    <row r="1088" spans="2:2" x14ac:dyDescent="0.35">
      <c r="B1088"/>
    </row>
    <row r="1089" spans="2:2" x14ac:dyDescent="0.35">
      <c r="B1089"/>
    </row>
    <row r="1090" spans="2:2" x14ac:dyDescent="0.35">
      <c r="B1090"/>
    </row>
    <row r="1091" spans="2:2" x14ac:dyDescent="0.35">
      <c r="B1091"/>
    </row>
    <row r="1092" spans="2:2" x14ac:dyDescent="0.35">
      <c r="B1092"/>
    </row>
    <row r="1093" spans="2:2" x14ac:dyDescent="0.35">
      <c r="B1093"/>
    </row>
    <row r="1094" spans="2:2" x14ac:dyDescent="0.35">
      <c r="B1094"/>
    </row>
    <row r="1095" spans="2:2" x14ac:dyDescent="0.35">
      <c r="B1095"/>
    </row>
    <row r="1096" spans="2:2" x14ac:dyDescent="0.35">
      <c r="B1096"/>
    </row>
    <row r="1097" spans="2:2" x14ac:dyDescent="0.35">
      <c r="B1097"/>
    </row>
    <row r="1098" spans="2:2" x14ac:dyDescent="0.35">
      <c r="B1098"/>
    </row>
    <row r="1099" spans="2:2" x14ac:dyDescent="0.35">
      <c r="B1099"/>
    </row>
    <row r="1100" spans="2:2" x14ac:dyDescent="0.35">
      <c r="B1100"/>
    </row>
    <row r="1101" spans="2:2" x14ac:dyDescent="0.35">
      <c r="B1101"/>
    </row>
    <row r="1102" spans="2:2" x14ac:dyDescent="0.35">
      <c r="B1102"/>
    </row>
    <row r="1103" spans="2:2" x14ac:dyDescent="0.35">
      <c r="B1103"/>
    </row>
    <row r="1104" spans="2:2" x14ac:dyDescent="0.35">
      <c r="B1104"/>
    </row>
    <row r="1105" spans="2:2" x14ac:dyDescent="0.35">
      <c r="B1105"/>
    </row>
    <row r="1106" spans="2:2" x14ac:dyDescent="0.35">
      <c r="B1106"/>
    </row>
    <row r="1107" spans="2:2" x14ac:dyDescent="0.35">
      <c r="B1107"/>
    </row>
    <row r="1108" spans="2:2" x14ac:dyDescent="0.35">
      <c r="B1108"/>
    </row>
    <row r="1109" spans="2:2" x14ac:dyDescent="0.35">
      <c r="B1109"/>
    </row>
    <row r="1110" spans="2:2" x14ac:dyDescent="0.35">
      <c r="B1110"/>
    </row>
    <row r="1111" spans="2:2" x14ac:dyDescent="0.35">
      <c r="B1111"/>
    </row>
    <row r="1112" spans="2:2" x14ac:dyDescent="0.35">
      <c r="B1112"/>
    </row>
    <row r="1113" spans="2:2" x14ac:dyDescent="0.35">
      <c r="B1113"/>
    </row>
    <row r="1114" spans="2:2" x14ac:dyDescent="0.35">
      <c r="B1114"/>
    </row>
    <row r="1115" spans="2:2" x14ac:dyDescent="0.35">
      <c r="B1115"/>
    </row>
    <row r="1116" spans="2:2" x14ac:dyDescent="0.35">
      <c r="B1116"/>
    </row>
    <row r="1117" spans="2:2" x14ac:dyDescent="0.35">
      <c r="B1117"/>
    </row>
    <row r="1118" spans="2:2" x14ac:dyDescent="0.35">
      <c r="B1118"/>
    </row>
    <row r="1119" spans="2:2" x14ac:dyDescent="0.35">
      <c r="B1119"/>
    </row>
    <row r="1120" spans="2:2" x14ac:dyDescent="0.35">
      <c r="B1120"/>
    </row>
    <row r="1121" spans="2:2" x14ac:dyDescent="0.35">
      <c r="B1121"/>
    </row>
    <row r="1122" spans="2:2" x14ac:dyDescent="0.35">
      <c r="B1122"/>
    </row>
    <row r="1123" spans="2:2" x14ac:dyDescent="0.35">
      <c r="B1123"/>
    </row>
    <row r="1124" spans="2:2" x14ac:dyDescent="0.35">
      <c r="B1124"/>
    </row>
    <row r="1125" spans="2:2" x14ac:dyDescent="0.35">
      <c r="B1125"/>
    </row>
    <row r="1126" spans="2:2" x14ac:dyDescent="0.35">
      <c r="B1126"/>
    </row>
    <row r="1127" spans="2:2" x14ac:dyDescent="0.35">
      <c r="B1127"/>
    </row>
    <row r="1128" spans="2:2" x14ac:dyDescent="0.35">
      <c r="B1128"/>
    </row>
    <row r="1129" spans="2:2" x14ac:dyDescent="0.35">
      <c r="B1129"/>
    </row>
    <row r="1130" spans="2:2" x14ac:dyDescent="0.35">
      <c r="B1130"/>
    </row>
    <row r="1131" spans="2:2" x14ac:dyDescent="0.35">
      <c r="B1131"/>
    </row>
    <row r="1132" spans="2:2" x14ac:dyDescent="0.35">
      <c r="B1132"/>
    </row>
  </sheetData>
  <pageMargins left="0.7" right="0.7" top="0.78740157499999996" bottom="0.78740157499999996" header="0.3" footer="0.3"/>
  <pageSetup paperSize="9" orientation="portrait" horizontalDpi="4294967293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D31"/>
  <sheetViews>
    <sheetView workbookViewId="0"/>
  </sheetViews>
  <sheetFormatPr baseColWidth="10" defaultColWidth="11.453125" defaultRowHeight="14.5" x14ac:dyDescent="0.35"/>
  <cols>
    <col min="1" max="1" width="19.81640625" style="12" customWidth="1"/>
    <col min="2" max="2" width="17.26953125" style="12" customWidth="1"/>
    <col min="3" max="16" width="15.1796875" style="12" customWidth="1"/>
    <col min="17" max="17" width="20.453125" style="12" customWidth="1"/>
    <col min="18" max="20" width="17.26953125" style="12" customWidth="1"/>
    <col min="21" max="21" width="9.7265625" style="12" customWidth="1"/>
    <col min="22" max="22" width="15.1796875" style="12" customWidth="1"/>
    <col min="23" max="23" width="9.7265625" style="12" customWidth="1"/>
    <col min="24" max="24" width="15.1796875" style="12" customWidth="1"/>
    <col min="25" max="25" width="9.7265625" style="12" customWidth="1"/>
    <col min="26" max="26" width="15.1796875" style="12" customWidth="1"/>
    <col min="27" max="27" width="9.7265625" style="12" customWidth="1"/>
    <col min="28" max="28" width="15.1796875" style="12" customWidth="1"/>
    <col min="29" max="29" width="9.7265625" style="12" customWidth="1"/>
    <col min="30" max="30" width="15.1796875" style="12" customWidth="1"/>
    <col min="31" max="31" width="9.7265625" style="12" customWidth="1"/>
    <col min="32" max="32" width="15.1796875" style="12" customWidth="1"/>
    <col min="33" max="33" width="9.7265625" style="12" customWidth="1"/>
    <col min="34" max="34" width="20.453125" style="12" customWidth="1"/>
    <col min="35" max="35" width="9.7265625" style="12" customWidth="1"/>
    <col min="36" max="36" width="17.26953125" style="12" customWidth="1"/>
    <col min="37" max="37" width="9.7265625" style="12" customWidth="1"/>
    <col min="38" max="38" width="24.7265625" style="12" bestFit="1" customWidth="1"/>
    <col min="39" max="39" width="15.1796875" style="12" customWidth="1"/>
    <col min="40" max="40" width="9.7265625" style="12" customWidth="1"/>
    <col min="41" max="41" width="24.7265625" style="12" bestFit="1" customWidth="1"/>
    <col min="42" max="42" width="15.1796875" style="12" customWidth="1"/>
    <col min="43" max="43" width="9.7265625" style="12" customWidth="1"/>
    <col min="44" max="44" width="24.7265625" style="12" bestFit="1" customWidth="1"/>
    <col min="45" max="45" width="15.1796875" style="12" customWidth="1"/>
    <col min="46" max="46" width="9.7265625" style="12" customWidth="1"/>
    <col min="47" max="47" width="24.7265625" style="12" bestFit="1" customWidth="1"/>
    <col min="48" max="48" width="15.1796875" style="12" customWidth="1"/>
    <col min="49" max="49" width="9.7265625" style="12" customWidth="1"/>
    <col min="50" max="50" width="24.7265625" style="12" bestFit="1" customWidth="1"/>
    <col min="51" max="51" width="20.453125" style="12" customWidth="1"/>
    <col min="52" max="52" width="9.7265625" style="12" customWidth="1"/>
    <col min="53" max="53" width="29.81640625" style="12" bestFit="1" customWidth="1"/>
    <col min="54" max="54" width="17.26953125" style="12" customWidth="1"/>
    <col min="55" max="55" width="20.453125" style="12" bestFit="1" customWidth="1"/>
    <col min="56" max="56" width="9.7265625" style="12" bestFit="1" customWidth="1"/>
    <col min="57" max="57" width="29.81640625" style="12" bestFit="1" customWidth="1"/>
    <col min="58" max="58" width="9.81640625" style="12" bestFit="1" customWidth="1"/>
    <col min="59" max="59" width="17.7265625" style="12" bestFit="1" customWidth="1"/>
    <col min="60" max="61" width="17.26953125" style="12" bestFit="1" customWidth="1"/>
    <col min="62" max="16384" width="11.453125" style="12"/>
  </cols>
  <sheetData>
    <row r="1" spans="1:4" x14ac:dyDescent="0.35">
      <c r="C1" t="s">
        <v>0</v>
      </c>
      <c r="D1" s="12" t="s">
        <v>24</v>
      </c>
    </row>
    <row r="2" spans="1:4" x14ac:dyDescent="0.35">
      <c r="A2" s="12">
        <v>1</v>
      </c>
      <c r="B2" t="s">
        <v>10</v>
      </c>
      <c r="C2" s="12">
        <v>2</v>
      </c>
      <c r="D2" s="12" t="str">
        <f>LOOKUP(C2,A2:B11)</f>
        <v>Burgenland</v>
      </c>
    </row>
    <row r="3" spans="1:4" x14ac:dyDescent="0.35">
      <c r="A3" s="12">
        <v>2</v>
      </c>
      <c r="B3" t="s">
        <v>1</v>
      </c>
      <c r="C3"/>
    </row>
    <row r="4" spans="1:4" x14ac:dyDescent="0.35">
      <c r="A4" s="12">
        <v>3</v>
      </c>
      <c r="B4" t="s">
        <v>2</v>
      </c>
      <c r="C4"/>
    </row>
    <row r="5" spans="1:4" x14ac:dyDescent="0.35">
      <c r="A5" s="12">
        <v>4</v>
      </c>
      <c r="B5" t="s">
        <v>3</v>
      </c>
      <c r="C5"/>
    </row>
    <row r="6" spans="1:4" x14ac:dyDescent="0.35">
      <c r="A6" s="12">
        <v>5</v>
      </c>
      <c r="B6" t="s">
        <v>4</v>
      </c>
      <c r="C6"/>
    </row>
    <row r="7" spans="1:4" x14ac:dyDescent="0.35">
      <c r="A7" s="12">
        <v>6</v>
      </c>
      <c r="B7" t="s">
        <v>5</v>
      </c>
      <c r="C7"/>
    </row>
    <row r="8" spans="1:4" x14ac:dyDescent="0.35">
      <c r="A8" s="12">
        <v>7</v>
      </c>
      <c r="B8" t="s">
        <v>6</v>
      </c>
      <c r="C8"/>
    </row>
    <row r="9" spans="1:4" x14ac:dyDescent="0.35">
      <c r="A9" s="12">
        <v>8</v>
      </c>
      <c r="B9" t="s">
        <v>7</v>
      </c>
      <c r="C9"/>
    </row>
    <row r="10" spans="1:4" x14ac:dyDescent="0.35">
      <c r="A10" s="12">
        <v>9</v>
      </c>
      <c r="B10" t="s">
        <v>8</v>
      </c>
      <c r="C10"/>
    </row>
    <row r="11" spans="1:4" x14ac:dyDescent="0.35">
      <c r="A11" s="12">
        <v>10</v>
      </c>
      <c r="B11" t="s">
        <v>9</v>
      </c>
      <c r="C11"/>
    </row>
    <row r="13" spans="1:4" x14ac:dyDescent="0.35">
      <c r="A13"/>
      <c r="B13"/>
    </row>
    <row r="14" spans="1:4" x14ac:dyDescent="0.35">
      <c r="A14"/>
      <c r="B14"/>
    </row>
    <row r="15" spans="1:4" x14ac:dyDescent="0.35">
      <c r="A15"/>
      <c r="B15"/>
    </row>
    <row r="16" spans="1:4" x14ac:dyDescent="0.35">
      <c r="A16"/>
      <c r="B16"/>
    </row>
    <row r="17" spans="1:2" x14ac:dyDescent="0.35">
      <c r="A17"/>
      <c r="B17"/>
    </row>
    <row r="18" spans="1:2" x14ac:dyDescent="0.35">
      <c r="A18"/>
      <c r="B18"/>
    </row>
    <row r="19" spans="1:2" x14ac:dyDescent="0.35">
      <c r="A19"/>
    </row>
    <row r="20" spans="1:2" x14ac:dyDescent="0.35">
      <c r="A20"/>
    </row>
    <row r="21" spans="1:2" x14ac:dyDescent="0.35">
      <c r="A21"/>
    </row>
    <row r="22" spans="1:2" x14ac:dyDescent="0.35">
      <c r="A22"/>
    </row>
    <row r="23" spans="1:2" x14ac:dyDescent="0.35">
      <c r="A23"/>
    </row>
    <row r="24" spans="1:2" x14ac:dyDescent="0.35">
      <c r="A24"/>
    </row>
    <row r="25" spans="1:2" x14ac:dyDescent="0.35">
      <c r="A25"/>
    </row>
    <row r="26" spans="1:2" x14ac:dyDescent="0.35">
      <c r="A26"/>
    </row>
    <row r="27" spans="1:2" x14ac:dyDescent="0.35">
      <c r="A27"/>
    </row>
    <row r="28" spans="1:2" x14ac:dyDescent="0.35">
      <c r="A28"/>
    </row>
    <row r="29" spans="1:2" x14ac:dyDescent="0.35">
      <c r="A29"/>
    </row>
    <row r="30" spans="1:2" x14ac:dyDescent="0.35">
      <c r="A30"/>
    </row>
    <row r="31" spans="1:2" x14ac:dyDescent="0.35">
      <c r="A31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5C001-8F0D-4A4E-A99D-4D6CDFCC51B6}">
  <sheetPr codeName="Tabelle5"/>
  <dimension ref="A1:ZZ34"/>
  <sheetViews>
    <sheetView topLeftCell="HX1" workbookViewId="0">
      <selection activeCell="HX17" sqref="HX17"/>
    </sheetView>
  </sheetViews>
  <sheetFormatPr baseColWidth="10" defaultRowHeight="12.5" x14ac:dyDescent="0.25"/>
  <cols>
    <col min="1" max="1" width="25.453125" bestFit="1" customWidth="1"/>
    <col min="3" max="3" width="23.453125" bestFit="1" customWidth="1"/>
    <col min="4" max="4" width="21.1796875" bestFit="1" customWidth="1"/>
    <col min="5" max="5" width="25.36328125" bestFit="1" customWidth="1"/>
    <col min="6" max="6" width="22.6328125" bestFit="1" customWidth="1"/>
    <col min="7" max="243" width="9.90625" bestFit="1" customWidth="1"/>
    <col min="244" max="257" width="9.81640625" bestFit="1" customWidth="1"/>
    <col min="258" max="258" width="11.54296875" bestFit="1" customWidth="1"/>
    <col min="259" max="275" width="9.81640625" bestFit="1" customWidth="1"/>
    <col min="276" max="276" width="11.54296875" bestFit="1" customWidth="1"/>
    <col min="277" max="293" width="9.81640625" bestFit="1" customWidth="1"/>
    <col min="294" max="294" width="11.54296875" bestFit="1" customWidth="1"/>
    <col min="295" max="311" width="9.81640625" bestFit="1" customWidth="1"/>
    <col min="312" max="312" width="11.54296875" bestFit="1" customWidth="1"/>
    <col min="313" max="329" width="9.81640625" bestFit="1" customWidth="1"/>
    <col min="330" max="330" width="11.54296875" bestFit="1" customWidth="1"/>
    <col min="331" max="347" width="9.81640625" bestFit="1" customWidth="1"/>
    <col min="348" max="348" width="11.54296875" bestFit="1" customWidth="1"/>
    <col min="349" max="365" width="9.81640625" bestFit="1" customWidth="1"/>
    <col min="366" max="366" width="11.54296875" bestFit="1" customWidth="1"/>
    <col min="367" max="383" width="9.81640625" bestFit="1" customWidth="1"/>
    <col min="384" max="384" width="11.54296875" bestFit="1" customWidth="1"/>
    <col min="385" max="401" width="9.81640625" bestFit="1" customWidth="1"/>
    <col min="402" max="402" width="11.54296875" bestFit="1" customWidth="1"/>
    <col min="403" max="419" width="9.81640625" bestFit="1" customWidth="1"/>
    <col min="420" max="420" width="11.54296875" bestFit="1" customWidth="1"/>
    <col min="421" max="437" width="9.81640625" bestFit="1" customWidth="1"/>
    <col min="438" max="438" width="11.54296875" bestFit="1" customWidth="1"/>
    <col min="439" max="455" width="9.81640625" bestFit="1" customWidth="1"/>
    <col min="456" max="456" width="11.54296875" bestFit="1" customWidth="1"/>
    <col min="457" max="473" width="9.81640625" bestFit="1" customWidth="1"/>
    <col min="474" max="474" width="11.54296875" bestFit="1" customWidth="1"/>
    <col min="475" max="491" width="9.81640625" bestFit="1" customWidth="1"/>
    <col min="492" max="492" width="11.54296875" bestFit="1" customWidth="1"/>
    <col min="493" max="509" width="9.81640625" bestFit="1" customWidth="1"/>
    <col min="510" max="510" width="11.54296875" bestFit="1" customWidth="1"/>
    <col min="511" max="527" width="9.81640625" bestFit="1" customWidth="1"/>
    <col min="528" max="528" width="11.54296875" bestFit="1" customWidth="1"/>
    <col min="529" max="545" width="9.81640625" bestFit="1" customWidth="1"/>
    <col min="546" max="546" width="11.54296875" bestFit="1" customWidth="1"/>
    <col min="547" max="563" width="9.81640625" bestFit="1" customWidth="1"/>
    <col min="564" max="564" width="11.54296875" bestFit="1" customWidth="1"/>
    <col min="565" max="581" width="9.81640625" bestFit="1" customWidth="1"/>
    <col min="582" max="582" width="11.54296875" bestFit="1" customWidth="1"/>
    <col min="583" max="599" width="9.81640625" bestFit="1" customWidth="1"/>
    <col min="600" max="600" width="11.54296875" bestFit="1" customWidth="1"/>
    <col min="601" max="617" width="9.81640625" bestFit="1" customWidth="1"/>
    <col min="618" max="618" width="11.54296875" bestFit="1" customWidth="1"/>
    <col min="619" max="635" width="9.81640625" bestFit="1" customWidth="1"/>
    <col min="636" max="636" width="11.54296875" bestFit="1" customWidth="1"/>
    <col min="637" max="653" width="9.81640625" bestFit="1" customWidth="1"/>
    <col min="654" max="654" width="11.54296875" bestFit="1" customWidth="1"/>
    <col min="655" max="671" width="9.81640625" bestFit="1" customWidth="1"/>
    <col min="672" max="672" width="11.54296875" bestFit="1" customWidth="1"/>
    <col min="673" max="689" width="9.81640625" bestFit="1" customWidth="1"/>
    <col min="690" max="690" width="11.54296875" bestFit="1" customWidth="1"/>
    <col min="691" max="707" width="9.81640625" bestFit="1" customWidth="1"/>
    <col min="708" max="708" width="11.54296875" bestFit="1" customWidth="1"/>
    <col min="709" max="725" width="9.81640625" bestFit="1" customWidth="1"/>
    <col min="726" max="726" width="11.54296875" bestFit="1" customWidth="1"/>
    <col min="727" max="743" width="9.81640625" bestFit="1" customWidth="1"/>
    <col min="744" max="744" width="11.54296875" bestFit="1" customWidth="1"/>
    <col min="745" max="761" width="9.81640625" bestFit="1" customWidth="1"/>
    <col min="762" max="762" width="11.54296875" bestFit="1" customWidth="1"/>
    <col min="763" max="779" width="9.81640625" bestFit="1" customWidth="1"/>
    <col min="780" max="780" width="11.54296875" bestFit="1" customWidth="1"/>
    <col min="781" max="797" width="9.81640625" bestFit="1" customWidth="1"/>
    <col min="798" max="798" width="11.54296875" bestFit="1" customWidth="1"/>
    <col min="799" max="815" width="9.81640625" bestFit="1" customWidth="1"/>
    <col min="816" max="816" width="11.54296875" bestFit="1" customWidth="1"/>
    <col min="817" max="833" width="9.81640625" bestFit="1" customWidth="1"/>
    <col min="834" max="834" width="11.54296875" bestFit="1" customWidth="1"/>
    <col min="835" max="851" width="9.81640625" bestFit="1" customWidth="1"/>
    <col min="852" max="852" width="11.54296875" bestFit="1" customWidth="1"/>
    <col min="853" max="869" width="9.81640625" bestFit="1" customWidth="1"/>
    <col min="870" max="870" width="11.54296875" bestFit="1" customWidth="1"/>
    <col min="871" max="887" width="9.81640625" bestFit="1" customWidth="1"/>
    <col min="888" max="888" width="11.54296875" bestFit="1" customWidth="1"/>
    <col min="889" max="905" width="9.81640625" bestFit="1" customWidth="1"/>
    <col min="906" max="906" width="11.54296875" bestFit="1" customWidth="1"/>
    <col min="907" max="923" width="9.81640625" bestFit="1" customWidth="1"/>
    <col min="924" max="924" width="11.54296875" bestFit="1" customWidth="1"/>
    <col min="925" max="941" width="9.81640625" bestFit="1" customWidth="1"/>
    <col min="942" max="942" width="11.54296875" bestFit="1" customWidth="1"/>
    <col min="943" max="959" width="9.81640625" bestFit="1" customWidth="1"/>
    <col min="960" max="960" width="11.54296875" bestFit="1" customWidth="1"/>
    <col min="961" max="977" width="9.81640625" bestFit="1" customWidth="1"/>
    <col min="978" max="978" width="11.54296875" bestFit="1" customWidth="1"/>
    <col min="979" max="995" width="9.81640625" bestFit="1" customWidth="1"/>
    <col min="996" max="996" width="11.54296875" bestFit="1" customWidth="1"/>
    <col min="997" max="1013" width="9.81640625" bestFit="1" customWidth="1"/>
    <col min="1014" max="1014" width="11.54296875" bestFit="1" customWidth="1"/>
    <col min="1015" max="1031" width="9.81640625" bestFit="1" customWidth="1"/>
    <col min="1032" max="1032" width="11.54296875" bestFit="1" customWidth="1"/>
    <col min="1033" max="1049" width="9.81640625" bestFit="1" customWidth="1"/>
    <col min="1050" max="1050" width="11.54296875" bestFit="1" customWidth="1"/>
    <col min="1051" max="1067" width="9.81640625" bestFit="1" customWidth="1"/>
    <col min="1068" max="1068" width="11.54296875" bestFit="1" customWidth="1"/>
    <col min="1069" max="1085" width="9.81640625" bestFit="1" customWidth="1"/>
    <col min="1086" max="1086" width="11.54296875" bestFit="1" customWidth="1"/>
    <col min="1087" max="1103" width="9.81640625" bestFit="1" customWidth="1"/>
    <col min="1104" max="1104" width="11.54296875" bestFit="1" customWidth="1"/>
    <col min="1105" max="1121" width="9.81640625" bestFit="1" customWidth="1"/>
    <col min="1122" max="1122" width="11.54296875" bestFit="1" customWidth="1"/>
    <col min="1123" max="1139" width="9.81640625" bestFit="1" customWidth="1"/>
    <col min="1140" max="1140" width="11.54296875" bestFit="1" customWidth="1"/>
    <col min="1141" max="1157" width="9.81640625" bestFit="1" customWidth="1"/>
    <col min="1158" max="1158" width="11.54296875" bestFit="1" customWidth="1"/>
    <col min="1159" max="1175" width="9.81640625" bestFit="1" customWidth="1"/>
    <col min="1176" max="1176" width="11.54296875" bestFit="1" customWidth="1"/>
    <col min="1177" max="1193" width="9.81640625" bestFit="1" customWidth="1"/>
    <col min="1194" max="1194" width="11.54296875" bestFit="1" customWidth="1"/>
    <col min="1195" max="1211" width="9.81640625" bestFit="1" customWidth="1"/>
    <col min="1212" max="1212" width="11.54296875" bestFit="1" customWidth="1"/>
    <col min="1213" max="1229" width="9.81640625" bestFit="1" customWidth="1"/>
    <col min="1230" max="1230" width="11.54296875" bestFit="1" customWidth="1"/>
    <col min="1231" max="1247" width="9.81640625" bestFit="1" customWidth="1"/>
    <col min="1248" max="1248" width="11.54296875" bestFit="1" customWidth="1"/>
    <col min="1249" max="1265" width="9.81640625" bestFit="1" customWidth="1"/>
    <col min="1266" max="1266" width="11.54296875" bestFit="1" customWidth="1"/>
    <col min="1267" max="1283" width="9.81640625" bestFit="1" customWidth="1"/>
    <col min="1284" max="1284" width="11.54296875" bestFit="1" customWidth="1"/>
    <col min="1285" max="1301" width="9.81640625" bestFit="1" customWidth="1"/>
    <col min="1302" max="1302" width="11.54296875" bestFit="1" customWidth="1"/>
    <col min="1303" max="1319" width="9.81640625" bestFit="1" customWidth="1"/>
    <col min="1320" max="1320" width="11.54296875" bestFit="1" customWidth="1"/>
    <col min="1321" max="1337" width="9.81640625" bestFit="1" customWidth="1"/>
    <col min="1338" max="1338" width="11.54296875" bestFit="1" customWidth="1"/>
    <col min="1339" max="1355" width="9.81640625" bestFit="1" customWidth="1"/>
    <col min="1356" max="1356" width="11.54296875" bestFit="1" customWidth="1"/>
    <col min="1357" max="1373" width="9.81640625" bestFit="1" customWidth="1"/>
    <col min="1374" max="1374" width="11.54296875" bestFit="1" customWidth="1"/>
    <col min="1375" max="1391" width="9.81640625" bestFit="1" customWidth="1"/>
    <col min="1392" max="1392" width="11.54296875" bestFit="1" customWidth="1"/>
    <col min="1393" max="1409" width="9.81640625" bestFit="1" customWidth="1"/>
    <col min="1410" max="1410" width="11.54296875" bestFit="1" customWidth="1"/>
    <col min="1411" max="1427" width="9.81640625" bestFit="1" customWidth="1"/>
    <col min="1428" max="1428" width="11.54296875" bestFit="1" customWidth="1"/>
    <col min="1429" max="1445" width="9.81640625" bestFit="1" customWidth="1"/>
    <col min="1446" max="1446" width="11.54296875" bestFit="1" customWidth="1"/>
    <col min="1447" max="1463" width="9.81640625" bestFit="1" customWidth="1"/>
    <col min="1464" max="1464" width="11.54296875" bestFit="1" customWidth="1"/>
    <col min="1465" max="1481" width="9.81640625" bestFit="1" customWidth="1"/>
    <col min="1482" max="1482" width="11.54296875" bestFit="1" customWidth="1"/>
    <col min="1483" max="1499" width="9.81640625" bestFit="1" customWidth="1"/>
    <col min="1500" max="1500" width="11.54296875" bestFit="1" customWidth="1"/>
    <col min="1501" max="1517" width="9.81640625" bestFit="1" customWidth="1"/>
    <col min="1518" max="1518" width="11.54296875" bestFit="1" customWidth="1"/>
    <col min="1519" max="1535" width="9.81640625" bestFit="1" customWidth="1"/>
    <col min="1536" max="1536" width="11.54296875" bestFit="1" customWidth="1"/>
    <col min="1537" max="1553" width="9.81640625" bestFit="1" customWidth="1"/>
    <col min="1554" max="1554" width="11.54296875" bestFit="1" customWidth="1"/>
    <col min="1555" max="1571" width="9.81640625" bestFit="1" customWidth="1"/>
    <col min="1572" max="1572" width="11.54296875" bestFit="1" customWidth="1"/>
    <col min="1573" max="1589" width="9.81640625" bestFit="1" customWidth="1"/>
    <col min="1590" max="1590" width="11.54296875" bestFit="1" customWidth="1"/>
    <col min="1591" max="1607" width="9.81640625" bestFit="1" customWidth="1"/>
    <col min="1608" max="1608" width="11.54296875" bestFit="1" customWidth="1"/>
    <col min="1609" max="1625" width="9.81640625" bestFit="1" customWidth="1"/>
    <col min="1626" max="1626" width="11.54296875" bestFit="1" customWidth="1"/>
    <col min="1627" max="1643" width="9.81640625" bestFit="1" customWidth="1"/>
    <col min="1644" max="1644" width="11.54296875" bestFit="1" customWidth="1"/>
    <col min="1645" max="1661" width="9.81640625" bestFit="1" customWidth="1"/>
    <col min="1662" max="1662" width="11.54296875" bestFit="1" customWidth="1"/>
    <col min="1663" max="1679" width="9.81640625" bestFit="1" customWidth="1"/>
    <col min="1680" max="1680" width="11.54296875" bestFit="1" customWidth="1"/>
    <col min="1681" max="1697" width="9.81640625" bestFit="1" customWidth="1"/>
    <col min="1698" max="1698" width="11.54296875" bestFit="1" customWidth="1"/>
    <col min="1699" max="1715" width="9.81640625" bestFit="1" customWidth="1"/>
    <col min="1716" max="1716" width="11.54296875" bestFit="1" customWidth="1"/>
    <col min="1717" max="1733" width="9.81640625" bestFit="1" customWidth="1"/>
    <col min="1734" max="1734" width="11.54296875" bestFit="1" customWidth="1"/>
    <col min="1735" max="1751" width="9.81640625" bestFit="1" customWidth="1"/>
    <col min="1752" max="1752" width="11.54296875" bestFit="1" customWidth="1"/>
    <col min="1753" max="1769" width="9.81640625" bestFit="1" customWidth="1"/>
    <col min="1770" max="1770" width="11.54296875" bestFit="1" customWidth="1"/>
    <col min="1771" max="1787" width="9.81640625" bestFit="1" customWidth="1"/>
    <col min="1788" max="1788" width="11.54296875" bestFit="1" customWidth="1"/>
    <col min="1789" max="1805" width="9.81640625" bestFit="1" customWidth="1"/>
    <col min="1806" max="1806" width="11.54296875" bestFit="1" customWidth="1"/>
    <col min="1807" max="1823" width="9.81640625" bestFit="1" customWidth="1"/>
    <col min="1824" max="1824" width="11.54296875" bestFit="1" customWidth="1"/>
    <col min="1825" max="1841" width="9.81640625" bestFit="1" customWidth="1"/>
    <col min="1842" max="1842" width="11.54296875" bestFit="1" customWidth="1"/>
    <col min="1843" max="1859" width="9.81640625" bestFit="1" customWidth="1"/>
    <col min="1860" max="1860" width="11.54296875" bestFit="1" customWidth="1"/>
    <col min="1861" max="1877" width="9.81640625" bestFit="1" customWidth="1"/>
    <col min="1878" max="1878" width="11.54296875" bestFit="1" customWidth="1"/>
    <col min="1879" max="1895" width="9.81640625" bestFit="1" customWidth="1"/>
    <col min="1896" max="1896" width="11.54296875" bestFit="1" customWidth="1"/>
    <col min="1897" max="1913" width="9.81640625" bestFit="1" customWidth="1"/>
    <col min="1914" max="1914" width="11.54296875" bestFit="1" customWidth="1"/>
    <col min="1915" max="1931" width="9.81640625" bestFit="1" customWidth="1"/>
    <col min="1932" max="1932" width="11.54296875" bestFit="1" customWidth="1"/>
    <col min="1933" max="1949" width="9.81640625" bestFit="1" customWidth="1"/>
    <col min="1950" max="1950" width="11.54296875" bestFit="1" customWidth="1"/>
    <col min="1951" max="1967" width="9.81640625" bestFit="1" customWidth="1"/>
    <col min="1968" max="1968" width="11.54296875" bestFit="1" customWidth="1"/>
    <col min="1969" max="1985" width="9.81640625" bestFit="1" customWidth="1"/>
    <col min="1986" max="1986" width="11.54296875" bestFit="1" customWidth="1"/>
    <col min="1987" max="2003" width="9.81640625" bestFit="1" customWidth="1"/>
    <col min="2004" max="2004" width="11.54296875" bestFit="1" customWidth="1"/>
    <col min="2005" max="2021" width="9.81640625" bestFit="1" customWidth="1"/>
    <col min="2022" max="2022" width="11.54296875" bestFit="1" customWidth="1"/>
    <col min="2023" max="2039" width="9.81640625" bestFit="1" customWidth="1"/>
    <col min="2040" max="2040" width="11.54296875" bestFit="1" customWidth="1"/>
    <col min="2041" max="2057" width="9.81640625" bestFit="1" customWidth="1"/>
    <col min="2058" max="2058" width="11.54296875" bestFit="1" customWidth="1"/>
    <col min="2059" max="2075" width="9.81640625" bestFit="1" customWidth="1"/>
    <col min="2076" max="2076" width="11.54296875" bestFit="1" customWidth="1"/>
    <col min="2077" max="2093" width="9.81640625" bestFit="1" customWidth="1"/>
    <col min="2094" max="2094" width="11.54296875" bestFit="1" customWidth="1"/>
    <col min="2095" max="2111" width="9.81640625" bestFit="1" customWidth="1"/>
    <col min="2112" max="2112" width="11.54296875" bestFit="1" customWidth="1"/>
    <col min="2113" max="2129" width="9.81640625" bestFit="1" customWidth="1"/>
    <col min="2130" max="2130" width="11.54296875" bestFit="1" customWidth="1"/>
    <col min="2131" max="2147" width="9.81640625" bestFit="1" customWidth="1"/>
    <col min="2148" max="2148" width="11.54296875" bestFit="1" customWidth="1"/>
    <col min="2149" max="2165" width="9.81640625" bestFit="1" customWidth="1"/>
    <col min="2166" max="2166" width="11.54296875" bestFit="1" customWidth="1"/>
    <col min="2167" max="2183" width="9.81640625" bestFit="1" customWidth="1"/>
    <col min="2184" max="2184" width="11.54296875" bestFit="1" customWidth="1"/>
    <col min="2185" max="2201" width="9.81640625" bestFit="1" customWidth="1"/>
    <col min="2202" max="2202" width="11.54296875" bestFit="1" customWidth="1"/>
    <col min="2203" max="2219" width="9.81640625" bestFit="1" customWidth="1"/>
    <col min="2220" max="2220" width="11.54296875" bestFit="1" customWidth="1"/>
    <col min="2221" max="2237" width="9.81640625" bestFit="1" customWidth="1"/>
    <col min="2238" max="2238" width="11.54296875" bestFit="1" customWidth="1"/>
    <col min="2239" max="2255" width="9.81640625" bestFit="1" customWidth="1"/>
    <col min="2256" max="2256" width="11.54296875" bestFit="1" customWidth="1"/>
    <col min="2257" max="2273" width="9.81640625" bestFit="1" customWidth="1"/>
    <col min="2274" max="2274" width="11.54296875" bestFit="1" customWidth="1"/>
    <col min="2275" max="2291" width="9.81640625" bestFit="1" customWidth="1"/>
    <col min="2292" max="2292" width="11.54296875" bestFit="1" customWidth="1"/>
    <col min="2293" max="2309" width="9.81640625" bestFit="1" customWidth="1"/>
    <col min="2310" max="2310" width="11.54296875" bestFit="1" customWidth="1"/>
    <col min="2311" max="2327" width="9.81640625" bestFit="1" customWidth="1"/>
    <col min="2328" max="2328" width="11.54296875" bestFit="1" customWidth="1"/>
    <col min="2329" max="2345" width="9.81640625" bestFit="1" customWidth="1"/>
    <col min="2346" max="2346" width="11.54296875" bestFit="1" customWidth="1"/>
    <col min="2347" max="2363" width="9.81640625" bestFit="1" customWidth="1"/>
    <col min="2364" max="2364" width="11.54296875" bestFit="1" customWidth="1"/>
    <col min="2365" max="2381" width="9.81640625" bestFit="1" customWidth="1"/>
    <col min="2382" max="2382" width="11.54296875" bestFit="1" customWidth="1"/>
    <col min="2383" max="2399" width="9.81640625" bestFit="1" customWidth="1"/>
    <col min="2400" max="2400" width="11.54296875" bestFit="1" customWidth="1"/>
    <col min="2401" max="2417" width="9.81640625" bestFit="1" customWidth="1"/>
    <col min="2418" max="2418" width="11.54296875" bestFit="1" customWidth="1"/>
    <col min="2419" max="2435" width="9.81640625" bestFit="1" customWidth="1"/>
    <col min="2436" max="2436" width="11.54296875" bestFit="1" customWidth="1"/>
    <col min="2437" max="2453" width="9.81640625" bestFit="1" customWidth="1"/>
    <col min="2454" max="2454" width="11.54296875" bestFit="1" customWidth="1"/>
    <col min="2455" max="2471" width="9.81640625" bestFit="1" customWidth="1"/>
    <col min="2472" max="2472" width="11.54296875" bestFit="1" customWidth="1"/>
    <col min="2473" max="2489" width="9.81640625" bestFit="1" customWidth="1"/>
    <col min="2490" max="2490" width="11.54296875" bestFit="1" customWidth="1"/>
    <col min="2491" max="2507" width="9.81640625" bestFit="1" customWidth="1"/>
    <col min="2508" max="2508" width="11.54296875" bestFit="1" customWidth="1"/>
    <col min="2509" max="2525" width="9.81640625" bestFit="1" customWidth="1"/>
    <col min="2526" max="2526" width="11.54296875" bestFit="1" customWidth="1"/>
    <col min="2527" max="2543" width="9.81640625" bestFit="1" customWidth="1"/>
    <col min="2544" max="2544" width="11.54296875" bestFit="1" customWidth="1"/>
    <col min="2545" max="2561" width="9.81640625" bestFit="1" customWidth="1"/>
    <col min="2562" max="2562" width="11.54296875" bestFit="1" customWidth="1"/>
    <col min="2563" max="2579" width="9.81640625" bestFit="1" customWidth="1"/>
    <col min="2580" max="2580" width="11.54296875" bestFit="1" customWidth="1"/>
    <col min="2581" max="2597" width="9.81640625" bestFit="1" customWidth="1"/>
    <col min="2598" max="2598" width="11.54296875" bestFit="1" customWidth="1"/>
    <col min="2599" max="2615" width="9.81640625" bestFit="1" customWidth="1"/>
    <col min="2616" max="2616" width="11.54296875" bestFit="1" customWidth="1"/>
    <col min="2617" max="2633" width="9.81640625" bestFit="1" customWidth="1"/>
    <col min="2634" max="2634" width="11.54296875" bestFit="1" customWidth="1"/>
    <col min="2635" max="2651" width="9.81640625" bestFit="1" customWidth="1"/>
    <col min="2652" max="2652" width="11.54296875" bestFit="1" customWidth="1"/>
    <col min="2653" max="2669" width="9.81640625" bestFit="1" customWidth="1"/>
    <col min="2670" max="2670" width="11.54296875" bestFit="1" customWidth="1"/>
    <col min="2671" max="2687" width="9.81640625" bestFit="1" customWidth="1"/>
    <col min="2688" max="2688" width="11.54296875" bestFit="1" customWidth="1"/>
    <col min="2689" max="2705" width="9.81640625" bestFit="1" customWidth="1"/>
    <col min="2706" max="2706" width="11.54296875" bestFit="1" customWidth="1"/>
    <col min="2707" max="2723" width="9.81640625" bestFit="1" customWidth="1"/>
    <col min="2724" max="2724" width="11.54296875" bestFit="1" customWidth="1"/>
    <col min="2725" max="2741" width="9.81640625" bestFit="1" customWidth="1"/>
    <col min="2742" max="2742" width="11.54296875" bestFit="1" customWidth="1"/>
    <col min="2743" max="2759" width="9.81640625" bestFit="1" customWidth="1"/>
    <col min="2760" max="2760" width="11.54296875" bestFit="1" customWidth="1"/>
    <col min="2761" max="2777" width="9.81640625" bestFit="1" customWidth="1"/>
    <col min="2778" max="2778" width="11.54296875" bestFit="1" customWidth="1"/>
    <col min="2779" max="2795" width="9.81640625" bestFit="1" customWidth="1"/>
    <col min="2796" max="2796" width="11.54296875" bestFit="1" customWidth="1"/>
    <col min="2797" max="2813" width="9.81640625" bestFit="1" customWidth="1"/>
    <col min="2814" max="2814" width="11.54296875" bestFit="1" customWidth="1"/>
    <col min="2815" max="2831" width="9.81640625" bestFit="1" customWidth="1"/>
    <col min="2832" max="2832" width="11.54296875" bestFit="1" customWidth="1"/>
    <col min="2833" max="2849" width="9.81640625" bestFit="1" customWidth="1"/>
    <col min="2850" max="2850" width="11.54296875" bestFit="1" customWidth="1"/>
    <col min="2851" max="2867" width="9.81640625" bestFit="1" customWidth="1"/>
    <col min="2868" max="2868" width="11.54296875" bestFit="1" customWidth="1"/>
    <col min="2869" max="2885" width="9.81640625" bestFit="1" customWidth="1"/>
    <col min="2886" max="2886" width="11.54296875" bestFit="1" customWidth="1"/>
    <col min="2887" max="2903" width="9.81640625" bestFit="1" customWidth="1"/>
    <col min="2904" max="2904" width="11.54296875" bestFit="1" customWidth="1"/>
    <col min="2905" max="2921" width="9.81640625" bestFit="1" customWidth="1"/>
    <col min="2922" max="2922" width="11.54296875" bestFit="1" customWidth="1"/>
    <col min="2923" max="2939" width="9.81640625" bestFit="1" customWidth="1"/>
    <col min="2940" max="2940" width="11.54296875" bestFit="1" customWidth="1"/>
    <col min="2941" max="2957" width="9.81640625" bestFit="1" customWidth="1"/>
    <col min="2958" max="2958" width="11.54296875" bestFit="1" customWidth="1"/>
    <col min="2959" max="2975" width="9.81640625" bestFit="1" customWidth="1"/>
    <col min="2976" max="2976" width="11.54296875" bestFit="1" customWidth="1"/>
    <col min="2977" max="2993" width="9.81640625" bestFit="1" customWidth="1"/>
    <col min="2994" max="2994" width="11.54296875" bestFit="1" customWidth="1"/>
    <col min="2995" max="3011" width="9.81640625" bestFit="1" customWidth="1"/>
    <col min="3012" max="3012" width="11.54296875" bestFit="1" customWidth="1"/>
    <col min="3013" max="3029" width="9.81640625" bestFit="1" customWidth="1"/>
    <col min="3030" max="3030" width="11.54296875" bestFit="1" customWidth="1"/>
    <col min="3031" max="3047" width="9.81640625" bestFit="1" customWidth="1"/>
    <col min="3048" max="3048" width="11.54296875" bestFit="1" customWidth="1"/>
    <col min="3049" max="3065" width="9.81640625" bestFit="1" customWidth="1"/>
    <col min="3066" max="3066" width="11.54296875" bestFit="1" customWidth="1"/>
    <col min="3067" max="3083" width="9.81640625" bestFit="1" customWidth="1"/>
    <col min="3084" max="3084" width="11.54296875" bestFit="1" customWidth="1"/>
    <col min="3085" max="3101" width="9.81640625" bestFit="1" customWidth="1"/>
    <col min="3102" max="3102" width="11.54296875" bestFit="1" customWidth="1"/>
    <col min="3103" max="3119" width="9.81640625" bestFit="1" customWidth="1"/>
    <col min="3120" max="3120" width="11.54296875" bestFit="1" customWidth="1"/>
    <col min="3121" max="3137" width="9.81640625" bestFit="1" customWidth="1"/>
    <col min="3138" max="3138" width="11.54296875" bestFit="1" customWidth="1"/>
    <col min="3139" max="3155" width="9.81640625" bestFit="1" customWidth="1"/>
    <col min="3156" max="3156" width="11.54296875" bestFit="1" customWidth="1"/>
    <col min="3157" max="3173" width="9.81640625" bestFit="1" customWidth="1"/>
    <col min="3174" max="3174" width="11.54296875" bestFit="1" customWidth="1"/>
    <col min="3175" max="3191" width="9.81640625" bestFit="1" customWidth="1"/>
    <col min="3192" max="3192" width="11.54296875" bestFit="1" customWidth="1"/>
    <col min="3193" max="3209" width="9.81640625" bestFit="1" customWidth="1"/>
    <col min="3210" max="3210" width="11.54296875" bestFit="1" customWidth="1"/>
    <col min="3211" max="3227" width="9.81640625" bestFit="1" customWidth="1"/>
    <col min="3228" max="3228" width="11.54296875" bestFit="1" customWidth="1"/>
    <col min="3229" max="3245" width="9.81640625" bestFit="1" customWidth="1"/>
    <col min="3246" max="3246" width="11.54296875" bestFit="1" customWidth="1"/>
    <col min="3247" max="3263" width="9.81640625" bestFit="1" customWidth="1"/>
    <col min="3264" max="3264" width="11.54296875" bestFit="1" customWidth="1"/>
    <col min="3265" max="3281" width="9.81640625" bestFit="1" customWidth="1"/>
    <col min="3282" max="3282" width="11.54296875" bestFit="1" customWidth="1"/>
    <col min="3283" max="3299" width="9.81640625" bestFit="1" customWidth="1"/>
    <col min="3300" max="3300" width="11.54296875" bestFit="1" customWidth="1"/>
    <col min="3301" max="3317" width="9.81640625" bestFit="1" customWidth="1"/>
    <col min="3318" max="3318" width="11.54296875" bestFit="1" customWidth="1"/>
    <col min="3319" max="3335" width="9.81640625" bestFit="1" customWidth="1"/>
    <col min="3336" max="3336" width="11.54296875" bestFit="1" customWidth="1"/>
    <col min="3337" max="3353" width="9.81640625" bestFit="1" customWidth="1"/>
    <col min="3354" max="3354" width="11.54296875" bestFit="1" customWidth="1"/>
    <col min="3355" max="3371" width="9.81640625" bestFit="1" customWidth="1"/>
    <col min="3372" max="3372" width="11.54296875" bestFit="1" customWidth="1"/>
    <col min="3373" max="3389" width="9.81640625" bestFit="1" customWidth="1"/>
    <col min="3390" max="3390" width="11.54296875" bestFit="1" customWidth="1"/>
    <col min="3391" max="3407" width="9.81640625" bestFit="1" customWidth="1"/>
    <col min="3408" max="3408" width="11.54296875" bestFit="1" customWidth="1"/>
    <col min="3409" max="3425" width="9.81640625" bestFit="1" customWidth="1"/>
    <col min="3426" max="3426" width="11.54296875" bestFit="1" customWidth="1"/>
    <col min="3427" max="3443" width="9.81640625" bestFit="1" customWidth="1"/>
    <col min="3444" max="3444" width="11.54296875" bestFit="1" customWidth="1"/>
    <col min="3445" max="3461" width="9.81640625" bestFit="1" customWidth="1"/>
    <col min="3462" max="3462" width="11.54296875" bestFit="1" customWidth="1"/>
    <col min="3463" max="3479" width="9.81640625" bestFit="1" customWidth="1"/>
    <col min="3480" max="3480" width="11.54296875" bestFit="1" customWidth="1"/>
    <col min="3481" max="3497" width="9.81640625" bestFit="1" customWidth="1"/>
    <col min="3498" max="3498" width="11.54296875" bestFit="1" customWidth="1"/>
    <col min="3499" max="3515" width="9.81640625" bestFit="1" customWidth="1"/>
    <col min="3516" max="3516" width="11.54296875" bestFit="1" customWidth="1"/>
    <col min="3517" max="3533" width="9.81640625" bestFit="1" customWidth="1"/>
    <col min="3534" max="3534" width="11.54296875" bestFit="1" customWidth="1"/>
    <col min="3535" max="3551" width="9.81640625" bestFit="1" customWidth="1"/>
    <col min="3552" max="3552" width="11.54296875" bestFit="1" customWidth="1"/>
    <col min="3553" max="3569" width="9.81640625" bestFit="1" customWidth="1"/>
    <col min="3570" max="3570" width="11.54296875" bestFit="1" customWidth="1"/>
    <col min="3571" max="3587" width="9.81640625" bestFit="1" customWidth="1"/>
    <col min="3588" max="3588" width="11.54296875" bestFit="1" customWidth="1"/>
    <col min="3589" max="3605" width="9.81640625" bestFit="1" customWidth="1"/>
    <col min="3606" max="3606" width="11.54296875" bestFit="1" customWidth="1"/>
    <col min="3607" max="3623" width="9.81640625" bestFit="1" customWidth="1"/>
    <col min="3624" max="3624" width="11.54296875" bestFit="1" customWidth="1"/>
    <col min="3625" max="3641" width="9.81640625" bestFit="1" customWidth="1"/>
    <col min="3642" max="3642" width="11.54296875" bestFit="1" customWidth="1"/>
    <col min="3643" max="3659" width="9.81640625" bestFit="1" customWidth="1"/>
    <col min="3660" max="3660" width="11.54296875" bestFit="1" customWidth="1"/>
    <col min="3661" max="3677" width="9.81640625" bestFit="1" customWidth="1"/>
    <col min="3678" max="3678" width="11.54296875" bestFit="1" customWidth="1"/>
    <col min="3679" max="3695" width="9.81640625" bestFit="1" customWidth="1"/>
    <col min="3696" max="3696" width="11.54296875" bestFit="1" customWidth="1"/>
    <col min="3697" max="3713" width="9.81640625" bestFit="1" customWidth="1"/>
    <col min="3714" max="3714" width="11.54296875" bestFit="1" customWidth="1"/>
    <col min="3715" max="3731" width="9.81640625" bestFit="1" customWidth="1"/>
    <col min="3732" max="3732" width="11.54296875" bestFit="1" customWidth="1"/>
    <col min="3733" max="3749" width="9.81640625" bestFit="1" customWidth="1"/>
    <col min="3750" max="3750" width="11.54296875" bestFit="1" customWidth="1"/>
    <col min="3751" max="3767" width="9.81640625" bestFit="1" customWidth="1"/>
    <col min="3768" max="3768" width="11.54296875" bestFit="1" customWidth="1"/>
    <col min="3769" max="3785" width="9.81640625" bestFit="1" customWidth="1"/>
    <col min="3786" max="3786" width="11.54296875" bestFit="1" customWidth="1"/>
    <col min="3787" max="3803" width="9.81640625" bestFit="1" customWidth="1"/>
    <col min="3804" max="3804" width="11.54296875" bestFit="1" customWidth="1"/>
    <col min="3805" max="3821" width="9.81640625" bestFit="1" customWidth="1"/>
    <col min="3822" max="3822" width="11.54296875" bestFit="1" customWidth="1"/>
    <col min="3823" max="3839" width="9.81640625" bestFit="1" customWidth="1"/>
    <col min="3840" max="3840" width="11.54296875" bestFit="1" customWidth="1"/>
    <col min="3841" max="3857" width="9.81640625" bestFit="1" customWidth="1"/>
    <col min="3858" max="3858" width="11.54296875" bestFit="1" customWidth="1"/>
    <col min="3859" max="3875" width="9.81640625" bestFit="1" customWidth="1"/>
    <col min="3876" max="3876" width="11.54296875" bestFit="1" customWidth="1"/>
    <col min="3877" max="3893" width="9.81640625" bestFit="1" customWidth="1"/>
    <col min="3894" max="3894" width="11.54296875" bestFit="1" customWidth="1"/>
    <col min="3895" max="3911" width="9.81640625" bestFit="1" customWidth="1"/>
    <col min="3912" max="3912" width="11.54296875" bestFit="1" customWidth="1"/>
    <col min="3913" max="3929" width="9.81640625" bestFit="1" customWidth="1"/>
    <col min="3930" max="3930" width="11.54296875" bestFit="1" customWidth="1"/>
    <col min="3931" max="3947" width="9.81640625" bestFit="1" customWidth="1"/>
    <col min="3948" max="3948" width="11.54296875" bestFit="1" customWidth="1"/>
    <col min="3949" max="3965" width="9.81640625" bestFit="1" customWidth="1"/>
    <col min="3966" max="3966" width="11.54296875" bestFit="1" customWidth="1"/>
    <col min="3967" max="3983" width="9.81640625" bestFit="1" customWidth="1"/>
    <col min="3984" max="3984" width="11.54296875" bestFit="1" customWidth="1"/>
    <col min="3985" max="4001" width="9.81640625" bestFit="1" customWidth="1"/>
    <col min="4002" max="4002" width="11.54296875" bestFit="1" customWidth="1"/>
    <col min="4003" max="4019" width="9.81640625" bestFit="1" customWidth="1"/>
    <col min="4020" max="4020" width="11.54296875" bestFit="1" customWidth="1"/>
    <col min="4021" max="4037" width="9.81640625" bestFit="1" customWidth="1"/>
    <col min="4038" max="4038" width="11.54296875" bestFit="1" customWidth="1"/>
    <col min="4039" max="4055" width="9.81640625" bestFit="1" customWidth="1"/>
    <col min="4056" max="4056" width="11.54296875" bestFit="1" customWidth="1"/>
    <col min="4057" max="4073" width="9.81640625" bestFit="1" customWidth="1"/>
    <col min="4074" max="4074" width="11.54296875" bestFit="1" customWidth="1"/>
    <col min="4075" max="4091" width="9.81640625" bestFit="1" customWidth="1"/>
  </cols>
  <sheetData>
    <row r="1" spans="1:702" ht="13.5" x14ac:dyDescent="0.3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28</v>
      </c>
      <c r="AC1" s="1">
        <v>29</v>
      </c>
      <c r="AD1" s="1">
        <v>30</v>
      </c>
      <c r="AE1" s="1">
        <v>31</v>
      </c>
      <c r="AF1" s="1">
        <v>32</v>
      </c>
      <c r="AG1" s="1">
        <v>33</v>
      </c>
      <c r="AH1" s="1">
        <v>34</v>
      </c>
      <c r="AI1" s="1">
        <v>35</v>
      </c>
      <c r="AJ1" s="1">
        <v>36</v>
      </c>
      <c r="AK1" s="1">
        <v>37</v>
      </c>
      <c r="AL1" s="1">
        <v>38</v>
      </c>
      <c r="AM1" s="1">
        <v>39</v>
      </c>
      <c r="AN1" s="1">
        <v>40</v>
      </c>
      <c r="AO1" s="1">
        <v>41</v>
      </c>
      <c r="AP1" s="1">
        <v>42</v>
      </c>
      <c r="AQ1" s="1">
        <v>43</v>
      </c>
      <c r="AR1" s="1">
        <v>44</v>
      </c>
      <c r="AS1" s="1">
        <v>45</v>
      </c>
      <c r="AT1" s="1">
        <v>46</v>
      </c>
      <c r="AU1" s="1">
        <v>47</v>
      </c>
      <c r="AV1" s="1">
        <v>48</v>
      </c>
      <c r="AW1" s="1">
        <v>49</v>
      </c>
      <c r="AX1" s="1">
        <v>50</v>
      </c>
      <c r="AY1" s="1">
        <v>51</v>
      </c>
      <c r="AZ1" s="1">
        <v>52</v>
      </c>
      <c r="BA1" s="1">
        <v>53</v>
      </c>
      <c r="BB1" s="1">
        <v>54</v>
      </c>
      <c r="BC1" s="1">
        <v>55</v>
      </c>
      <c r="BD1" s="1">
        <v>56</v>
      </c>
      <c r="BE1" s="1">
        <v>57</v>
      </c>
      <c r="BF1" s="1">
        <v>58</v>
      </c>
      <c r="BG1" s="1">
        <v>59</v>
      </c>
      <c r="BH1" s="1">
        <v>60</v>
      </c>
      <c r="BI1" s="1">
        <v>61</v>
      </c>
      <c r="BJ1" s="1">
        <v>62</v>
      </c>
      <c r="BK1" s="1">
        <v>63</v>
      </c>
      <c r="BL1" s="1">
        <v>64</v>
      </c>
      <c r="BM1" s="1">
        <v>65</v>
      </c>
      <c r="BN1" s="1">
        <v>66</v>
      </c>
      <c r="BO1" s="1">
        <v>67</v>
      </c>
      <c r="BP1" s="1">
        <v>68</v>
      </c>
      <c r="BQ1" s="1">
        <v>69</v>
      </c>
      <c r="BR1" s="1">
        <v>70</v>
      </c>
      <c r="BS1" s="1">
        <v>71</v>
      </c>
      <c r="BT1" s="1">
        <v>72</v>
      </c>
      <c r="BU1" s="1">
        <v>73</v>
      </c>
      <c r="BV1" s="1">
        <v>74</v>
      </c>
      <c r="BW1" s="1">
        <v>75</v>
      </c>
      <c r="BX1" s="1">
        <v>76</v>
      </c>
      <c r="BY1" s="1">
        <v>77</v>
      </c>
      <c r="BZ1" s="1">
        <v>78</v>
      </c>
      <c r="CA1" s="1">
        <v>79</v>
      </c>
      <c r="CB1" s="1">
        <v>80</v>
      </c>
      <c r="CC1" s="1">
        <v>81</v>
      </c>
      <c r="CD1" s="1">
        <v>82</v>
      </c>
      <c r="CE1" s="1">
        <v>83</v>
      </c>
      <c r="CF1" s="1">
        <v>84</v>
      </c>
      <c r="CG1" s="1">
        <v>85</v>
      </c>
      <c r="CH1" s="1">
        <v>86</v>
      </c>
      <c r="CI1" s="1">
        <v>87</v>
      </c>
      <c r="CJ1" s="1">
        <v>88</v>
      </c>
      <c r="CK1" s="1">
        <v>89</v>
      </c>
      <c r="CL1" s="1">
        <v>90</v>
      </c>
      <c r="CM1" s="1">
        <v>91</v>
      </c>
      <c r="CN1" s="1">
        <v>92</v>
      </c>
      <c r="CO1" s="1">
        <v>93</v>
      </c>
      <c r="CP1" s="1">
        <v>94</v>
      </c>
      <c r="CQ1" s="1">
        <v>95</v>
      </c>
      <c r="CR1" s="1">
        <v>96</v>
      </c>
      <c r="CS1" s="1">
        <v>97</v>
      </c>
      <c r="CT1" s="1">
        <v>98</v>
      </c>
      <c r="CU1" s="1">
        <v>99</v>
      </c>
      <c r="CV1" s="1">
        <v>100</v>
      </c>
      <c r="CW1" s="1">
        <v>101</v>
      </c>
      <c r="CX1" s="1">
        <v>102</v>
      </c>
      <c r="CY1" s="1">
        <v>103</v>
      </c>
      <c r="CZ1" s="1">
        <v>104</v>
      </c>
      <c r="DA1" s="1">
        <v>105</v>
      </c>
      <c r="DB1" s="1">
        <v>106</v>
      </c>
      <c r="DC1" s="1">
        <v>107</v>
      </c>
      <c r="DD1" s="1">
        <v>108</v>
      </c>
      <c r="DE1" s="1">
        <v>109</v>
      </c>
      <c r="DF1" s="1">
        <v>110</v>
      </c>
      <c r="DG1" s="1">
        <v>111</v>
      </c>
      <c r="DH1" s="1">
        <v>112</v>
      </c>
      <c r="DI1" s="1">
        <v>113</v>
      </c>
      <c r="DJ1" s="1">
        <v>114</v>
      </c>
      <c r="DK1" s="1">
        <v>115</v>
      </c>
      <c r="DL1" s="1">
        <v>116</v>
      </c>
      <c r="DM1" s="1">
        <v>117</v>
      </c>
      <c r="DN1" s="1">
        <v>118</v>
      </c>
      <c r="DO1" s="1">
        <v>119</v>
      </c>
      <c r="DP1" s="1">
        <v>120</v>
      </c>
      <c r="DQ1" s="1">
        <v>121</v>
      </c>
      <c r="DR1" s="1">
        <v>122</v>
      </c>
      <c r="DS1" s="1">
        <v>123</v>
      </c>
      <c r="DT1" s="1">
        <v>124</v>
      </c>
      <c r="DU1" s="1">
        <v>125</v>
      </c>
      <c r="DV1" s="1">
        <v>126</v>
      </c>
      <c r="DW1" s="1">
        <v>127</v>
      </c>
      <c r="DX1" s="1">
        <v>128</v>
      </c>
      <c r="DY1" s="1">
        <v>129</v>
      </c>
      <c r="DZ1" s="1">
        <v>130</v>
      </c>
      <c r="EA1" s="1">
        <v>131</v>
      </c>
      <c r="EB1" s="1">
        <v>132</v>
      </c>
      <c r="EC1" s="1">
        <v>133</v>
      </c>
      <c r="ED1" s="1">
        <v>134</v>
      </c>
      <c r="EE1" s="1">
        <v>135</v>
      </c>
      <c r="EF1" s="1">
        <v>136</v>
      </c>
      <c r="EG1" s="1">
        <v>137</v>
      </c>
      <c r="EH1" s="1">
        <v>138</v>
      </c>
      <c r="EI1" s="1">
        <v>139</v>
      </c>
      <c r="EJ1" s="1">
        <v>140</v>
      </c>
      <c r="EK1" s="1">
        <v>141</v>
      </c>
      <c r="EL1" s="1">
        <v>142</v>
      </c>
      <c r="EM1" s="1">
        <v>143</v>
      </c>
      <c r="EN1" s="1">
        <v>144</v>
      </c>
      <c r="EO1" s="1">
        <v>145</v>
      </c>
      <c r="EP1" s="1">
        <v>146</v>
      </c>
      <c r="EQ1" s="1">
        <v>147</v>
      </c>
      <c r="ER1" s="1">
        <v>148</v>
      </c>
      <c r="ES1" s="1">
        <v>149</v>
      </c>
      <c r="ET1" s="1">
        <v>150</v>
      </c>
      <c r="EU1" s="1">
        <v>151</v>
      </c>
      <c r="EV1" s="1">
        <v>152</v>
      </c>
      <c r="EW1" s="1">
        <v>153</v>
      </c>
      <c r="EX1" s="1">
        <v>154</v>
      </c>
      <c r="EY1" s="1">
        <v>155</v>
      </c>
      <c r="EZ1" s="1">
        <v>156</v>
      </c>
      <c r="FA1" s="1">
        <v>157</v>
      </c>
      <c r="FB1" s="1">
        <v>158</v>
      </c>
      <c r="FC1" s="1">
        <v>159</v>
      </c>
      <c r="FD1" s="1">
        <v>160</v>
      </c>
      <c r="FE1" s="1">
        <v>161</v>
      </c>
      <c r="FF1" s="1">
        <v>162</v>
      </c>
      <c r="FG1" s="1">
        <v>163</v>
      </c>
      <c r="FH1" s="1">
        <v>164</v>
      </c>
      <c r="FI1" s="1">
        <v>165</v>
      </c>
      <c r="FJ1" s="1">
        <v>166</v>
      </c>
      <c r="FK1" s="1">
        <v>167</v>
      </c>
      <c r="FL1" s="1">
        <v>168</v>
      </c>
      <c r="FM1" s="1">
        <v>169</v>
      </c>
      <c r="FN1" s="1">
        <v>170</v>
      </c>
      <c r="FO1" s="1">
        <v>171</v>
      </c>
      <c r="FP1" s="1">
        <v>172</v>
      </c>
      <c r="FQ1" s="1">
        <v>173</v>
      </c>
      <c r="FR1" s="1">
        <v>174</v>
      </c>
      <c r="FS1" s="1">
        <v>175</v>
      </c>
      <c r="FT1" s="1">
        <v>176</v>
      </c>
      <c r="FU1" s="1">
        <v>177</v>
      </c>
      <c r="FV1" s="1">
        <v>178</v>
      </c>
      <c r="FW1" s="1">
        <v>179</v>
      </c>
      <c r="FX1" s="1">
        <v>180</v>
      </c>
      <c r="FY1" s="1">
        <v>181</v>
      </c>
      <c r="FZ1" s="1">
        <v>182</v>
      </c>
      <c r="GA1" s="1">
        <v>183</v>
      </c>
      <c r="GB1" s="1">
        <v>184</v>
      </c>
      <c r="GC1" s="1">
        <v>185</v>
      </c>
      <c r="GD1" s="1">
        <v>186</v>
      </c>
      <c r="GE1" s="1">
        <v>187</v>
      </c>
      <c r="GF1" s="1">
        <v>188</v>
      </c>
      <c r="GG1" s="1">
        <v>189</v>
      </c>
      <c r="GH1" s="1">
        <v>190</v>
      </c>
      <c r="GI1" s="1">
        <v>191</v>
      </c>
      <c r="GJ1" s="1">
        <v>192</v>
      </c>
      <c r="GK1" s="1">
        <v>193</v>
      </c>
      <c r="GL1" s="1">
        <v>194</v>
      </c>
      <c r="GM1" s="1">
        <v>195</v>
      </c>
      <c r="GN1" s="1">
        <v>196</v>
      </c>
      <c r="GO1" s="1">
        <v>197</v>
      </c>
      <c r="GP1" s="1">
        <v>198</v>
      </c>
      <c r="GQ1" s="1">
        <v>199</v>
      </c>
      <c r="GR1" s="1">
        <v>200</v>
      </c>
      <c r="GS1" s="1">
        <v>201</v>
      </c>
      <c r="GT1" s="1">
        <v>202</v>
      </c>
      <c r="GU1" s="1">
        <v>203</v>
      </c>
      <c r="GV1" s="1">
        <v>204</v>
      </c>
      <c r="GW1" s="1">
        <v>205</v>
      </c>
      <c r="GX1" s="1">
        <v>206</v>
      </c>
      <c r="GY1" s="1">
        <v>207</v>
      </c>
      <c r="GZ1" s="1">
        <v>208</v>
      </c>
      <c r="HA1" s="1">
        <v>209</v>
      </c>
      <c r="HB1" s="1">
        <v>210</v>
      </c>
      <c r="HC1" s="1">
        <v>211</v>
      </c>
      <c r="HD1" s="1">
        <v>212</v>
      </c>
      <c r="HE1" s="1">
        <v>213</v>
      </c>
      <c r="HF1" s="1">
        <v>214</v>
      </c>
      <c r="HG1" s="1">
        <v>215</v>
      </c>
      <c r="HH1" s="1">
        <v>216</v>
      </c>
      <c r="HI1" s="1">
        <v>217</v>
      </c>
      <c r="HJ1" s="1">
        <v>218</v>
      </c>
      <c r="HK1" s="1">
        <v>219</v>
      </c>
      <c r="HL1" s="1">
        <v>220</v>
      </c>
      <c r="HM1" s="1">
        <v>221</v>
      </c>
      <c r="HN1" s="1">
        <v>222</v>
      </c>
      <c r="HO1" s="1">
        <v>223</v>
      </c>
      <c r="HP1" s="1">
        <v>224</v>
      </c>
      <c r="HQ1" s="1">
        <v>225</v>
      </c>
      <c r="HR1" s="1">
        <v>226</v>
      </c>
      <c r="HS1" s="1">
        <v>227</v>
      </c>
      <c r="HT1" s="1">
        <v>228</v>
      </c>
      <c r="HU1" s="1">
        <v>229</v>
      </c>
      <c r="HV1" s="1">
        <v>230</v>
      </c>
      <c r="HW1" s="1">
        <v>231</v>
      </c>
      <c r="HX1" s="1">
        <v>232</v>
      </c>
      <c r="HY1" s="1">
        <v>233</v>
      </c>
      <c r="HZ1" s="1">
        <v>234</v>
      </c>
      <c r="IA1" s="1">
        <v>235</v>
      </c>
      <c r="IB1" s="1">
        <v>236</v>
      </c>
      <c r="IC1" s="1">
        <v>237</v>
      </c>
      <c r="ID1" s="1">
        <v>238</v>
      </c>
      <c r="IE1" s="1">
        <v>239</v>
      </c>
      <c r="IF1" s="1">
        <v>240</v>
      </c>
      <c r="IG1" s="1">
        <v>241</v>
      </c>
      <c r="IH1" s="1">
        <v>242</v>
      </c>
      <c r="II1" s="1">
        <v>243</v>
      </c>
      <c r="IJ1" s="1">
        <v>244</v>
      </c>
      <c r="IK1" s="1">
        <v>245</v>
      </c>
      <c r="IL1" s="1">
        <v>246</v>
      </c>
      <c r="IM1" s="1">
        <v>247</v>
      </c>
      <c r="IN1" s="1">
        <v>248</v>
      </c>
      <c r="IO1" s="1">
        <v>249</v>
      </c>
      <c r="IP1" s="1">
        <v>250</v>
      </c>
      <c r="IQ1" s="1">
        <v>251</v>
      </c>
      <c r="IR1" s="1">
        <v>252</v>
      </c>
      <c r="IS1" s="1">
        <v>253</v>
      </c>
      <c r="IT1" s="1">
        <v>254</v>
      </c>
      <c r="IU1" s="1">
        <v>255</v>
      </c>
      <c r="IV1" s="1">
        <v>256</v>
      </c>
      <c r="IW1" s="1">
        <v>257</v>
      </c>
      <c r="IX1" s="1">
        <v>258</v>
      </c>
      <c r="IY1" s="1">
        <v>259</v>
      </c>
      <c r="IZ1" s="1">
        <v>260</v>
      </c>
      <c r="JA1" s="1">
        <v>261</v>
      </c>
      <c r="JB1" s="1">
        <v>262</v>
      </c>
      <c r="JC1" s="1">
        <v>263</v>
      </c>
      <c r="JD1" s="1">
        <v>264</v>
      </c>
      <c r="JE1" s="1">
        <v>265</v>
      </c>
      <c r="JF1" s="1">
        <v>266</v>
      </c>
      <c r="JG1" s="1">
        <v>267</v>
      </c>
      <c r="JH1" s="1">
        <v>268</v>
      </c>
      <c r="JI1" s="1">
        <v>269</v>
      </c>
      <c r="JJ1" s="1">
        <v>270</v>
      </c>
      <c r="JK1" s="1">
        <v>271</v>
      </c>
      <c r="JL1" s="1">
        <v>272</v>
      </c>
      <c r="JM1" s="1">
        <v>273</v>
      </c>
      <c r="JN1" s="1">
        <v>274</v>
      </c>
      <c r="JO1" s="1">
        <v>275</v>
      </c>
      <c r="JP1" s="1">
        <v>276</v>
      </c>
      <c r="JQ1" s="1">
        <v>277</v>
      </c>
      <c r="JR1" s="1">
        <v>278</v>
      </c>
      <c r="JS1" s="1">
        <v>279</v>
      </c>
      <c r="JT1" s="1">
        <v>280</v>
      </c>
      <c r="JU1" s="1">
        <v>281</v>
      </c>
      <c r="JV1" s="1">
        <v>282</v>
      </c>
      <c r="JW1" s="1">
        <v>283</v>
      </c>
      <c r="JX1" s="1">
        <v>284</v>
      </c>
      <c r="JY1" s="1">
        <v>285</v>
      </c>
      <c r="JZ1" s="1">
        <v>286</v>
      </c>
      <c r="KA1" s="1">
        <v>287</v>
      </c>
      <c r="KB1" s="1">
        <v>288</v>
      </c>
      <c r="KC1" s="1">
        <v>289</v>
      </c>
      <c r="KD1" s="1">
        <v>290</v>
      </c>
      <c r="KE1" s="1">
        <v>291</v>
      </c>
      <c r="KF1" s="1">
        <v>292</v>
      </c>
      <c r="KG1" s="1">
        <v>293</v>
      </c>
      <c r="KH1" s="1">
        <v>294</v>
      </c>
      <c r="KI1" s="1">
        <v>295</v>
      </c>
      <c r="KJ1" s="1">
        <v>296</v>
      </c>
      <c r="KK1" s="1">
        <v>297</v>
      </c>
      <c r="KL1" s="1">
        <v>298</v>
      </c>
      <c r="KM1" s="1">
        <v>299</v>
      </c>
      <c r="KN1" s="1">
        <v>300</v>
      </c>
      <c r="KO1" s="1">
        <v>301</v>
      </c>
      <c r="KP1" s="1">
        <v>302</v>
      </c>
      <c r="KQ1" s="1">
        <v>303</v>
      </c>
      <c r="KR1" s="1">
        <v>304</v>
      </c>
      <c r="KS1" s="1">
        <v>305</v>
      </c>
      <c r="KT1" s="1">
        <v>306</v>
      </c>
      <c r="KU1" s="1">
        <v>307</v>
      </c>
      <c r="KV1" s="1">
        <v>308</v>
      </c>
      <c r="KW1" s="1">
        <v>309</v>
      </c>
      <c r="KX1" s="1">
        <v>310</v>
      </c>
      <c r="KY1" s="1">
        <v>311</v>
      </c>
      <c r="KZ1" s="1">
        <v>312</v>
      </c>
      <c r="LA1" s="1">
        <v>313</v>
      </c>
      <c r="LB1" s="1">
        <v>314</v>
      </c>
      <c r="LC1" s="1">
        <v>315</v>
      </c>
      <c r="LD1" s="1">
        <v>316</v>
      </c>
      <c r="LE1" s="1">
        <v>317</v>
      </c>
      <c r="LF1" s="1">
        <v>318</v>
      </c>
      <c r="LG1" s="1">
        <v>319</v>
      </c>
      <c r="LH1" s="1">
        <v>320</v>
      </c>
      <c r="LI1" s="1">
        <v>321</v>
      </c>
      <c r="LJ1" s="1">
        <v>322</v>
      </c>
      <c r="LK1" s="1">
        <v>323</v>
      </c>
      <c r="LL1" s="1">
        <v>324</v>
      </c>
      <c r="LM1" s="1">
        <v>325</v>
      </c>
      <c r="LN1" s="1">
        <v>326</v>
      </c>
      <c r="LO1" s="1">
        <v>327</v>
      </c>
      <c r="LP1" s="1">
        <v>328</v>
      </c>
      <c r="LQ1" s="1">
        <v>329</v>
      </c>
      <c r="LR1" s="1">
        <v>330</v>
      </c>
      <c r="LS1" s="1">
        <v>331</v>
      </c>
      <c r="LT1" s="1">
        <v>332</v>
      </c>
      <c r="LU1" s="1">
        <v>333</v>
      </c>
      <c r="LV1" s="1">
        <v>334</v>
      </c>
      <c r="LW1" s="1">
        <v>335</v>
      </c>
      <c r="LX1" s="1">
        <v>336</v>
      </c>
      <c r="LY1" s="1">
        <v>337</v>
      </c>
      <c r="LZ1" s="1">
        <v>338</v>
      </c>
      <c r="MA1" s="1">
        <v>339</v>
      </c>
      <c r="MB1" s="1">
        <v>340</v>
      </c>
      <c r="MC1" s="1">
        <v>341</v>
      </c>
      <c r="MD1" s="1">
        <v>342</v>
      </c>
      <c r="ME1" s="1">
        <v>343</v>
      </c>
      <c r="MF1" s="1">
        <v>344</v>
      </c>
      <c r="MG1" s="1">
        <v>345</v>
      </c>
      <c r="MH1" s="1">
        <v>346</v>
      </c>
      <c r="MI1" s="1">
        <v>347</v>
      </c>
      <c r="MJ1" s="1">
        <v>348</v>
      </c>
      <c r="MK1" s="1">
        <v>349</v>
      </c>
      <c r="ML1" s="1">
        <v>350</v>
      </c>
      <c r="MM1" s="1">
        <v>351</v>
      </c>
      <c r="MN1" s="1">
        <v>352</v>
      </c>
      <c r="MO1" s="1">
        <v>353</v>
      </c>
      <c r="MP1" s="1">
        <v>354</v>
      </c>
      <c r="MQ1" s="1">
        <v>355</v>
      </c>
      <c r="MR1" s="1">
        <v>356</v>
      </c>
      <c r="MS1" s="1">
        <v>357</v>
      </c>
      <c r="MT1" s="1">
        <v>358</v>
      </c>
      <c r="MU1" s="1">
        <v>359</v>
      </c>
      <c r="MV1" s="1">
        <v>360</v>
      </c>
      <c r="MW1" s="1">
        <v>361</v>
      </c>
      <c r="MX1" s="1">
        <v>362</v>
      </c>
      <c r="MY1" s="1">
        <v>363</v>
      </c>
      <c r="MZ1" s="1">
        <v>364</v>
      </c>
      <c r="NA1" s="1">
        <v>365</v>
      </c>
      <c r="NB1" s="1">
        <v>366</v>
      </c>
      <c r="NC1" s="1">
        <v>367</v>
      </c>
      <c r="ND1" s="1">
        <v>368</v>
      </c>
      <c r="NE1" s="1">
        <v>369</v>
      </c>
      <c r="NF1" s="1">
        <v>370</v>
      </c>
      <c r="NG1" s="1">
        <v>371</v>
      </c>
      <c r="NH1" s="1">
        <v>372</v>
      </c>
      <c r="NI1" s="1">
        <v>373</v>
      </c>
      <c r="NJ1" s="1">
        <v>374</v>
      </c>
      <c r="NK1" s="1">
        <v>375</v>
      </c>
      <c r="NL1" s="1">
        <v>376</v>
      </c>
      <c r="NM1" s="1">
        <v>377</v>
      </c>
      <c r="NN1" s="1">
        <v>378</v>
      </c>
      <c r="NO1" s="1">
        <v>379</v>
      </c>
      <c r="NP1" s="1">
        <v>380</v>
      </c>
      <c r="NQ1" s="1">
        <v>381</v>
      </c>
      <c r="NR1" s="1">
        <v>382</v>
      </c>
      <c r="NS1" s="1">
        <v>383</v>
      </c>
      <c r="NT1" s="1">
        <v>384</v>
      </c>
      <c r="NU1" s="1">
        <v>385</v>
      </c>
      <c r="NV1" s="1">
        <v>386</v>
      </c>
      <c r="NW1" s="1">
        <v>387</v>
      </c>
      <c r="NX1" s="1">
        <v>388</v>
      </c>
      <c r="NY1" s="1">
        <v>389</v>
      </c>
      <c r="NZ1" s="1">
        <v>390</v>
      </c>
      <c r="OA1" s="1">
        <v>391</v>
      </c>
      <c r="OB1" s="1">
        <v>392</v>
      </c>
      <c r="OC1" s="1">
        <v>393</v>
      </c>
      <c r="OD1" s="1">
        <v>394</v>
      </c>
      <c r="OE1" s="1">
        <v>395</v>
      </c>
      <c r="OF1" s="1">
        <v>396</v>
      </c>
      <c r="OG1" s="1">
        <v>397</v>
      </c>
      <c r="OH1" s="1">
        <v>398</v>
      </c>
      <c r="OI1" s="1">
        <v>399</v>
      </c>
      <c r="OJ1" s="1">
        <v>400</v>
      </c>
      <c r="OK1" s="1">
        <v>401</v>
      </c>
      <c r="OL1" s="1">
        <v>402</v>
      </c>
      <c r="OM1" s="1">
        <v>403</v>
      </c>
      <c r="ON1" s="1">
        <v>404</v>
      </c>
      <c r="OO1" s="1">
        <v>405</v>
      </c>
      <c r="OP1" s="1">
        <v>406</v>
      </c>
      <c r="OQ1" s="1">
        <v>407</v>
      </c>
      <c r="OR1" s="1">
        <v>408</v>
      </c>
      <c r="OS1" s="1">
        <v>409</v>
      </c>
      <c r="OT1" s="1">
        <v>410</v>
      </c>
      <c r="OU1" s="1">
        <v>411</v>
      </c>
      <c r="OV1" s="1">
        <v>412</v>
      </c>
      <c r="OW1" s="1">
        <v>413</v>
      </c>
      <c r="OX1" s="1">
        <v>414</v>
      </c>
      <c r="OY1" s="1">
        <v>415</v>
      </c>
      <c r="OZ1" s="1">
        <v>416</v>
      </c>
      <c r="PA1" s="1">
        <v>417</v>
      </c>
      <c r="PB1" s="1">
        <v>418</v>
      </c>
      <c r="PC1" s="1">
        <v>419</v>
      </c>
      <c r="PD1" s="1">
        <v>420</v>
      </c>
      <c r="PE1" s="1">
        <v>421</v>
      </c>
      <c r="PF1" s="1">
        <v>422</v>
      </c>
      <c r="PG1" s="1">
        <v>423</v>
      </c>
      <c r="PH1" s="1">
        <v>424</v>
      </c>
      <c r="PI1" s="1">
        <v>425</v>
      </c>
      <c r="PJ1" s="1">
        <v>426</v>
      </c>
      <c r="PK1" s="1">
        <v>427</v>
      </c>
      <c r="PL1" s="1">
        <v>428</v>
      </c>
      <c r="PM1" s="1">
        <v>429</v>
      </c>
      <c r="PN1" s="1">
        <v>430</v>
      </c>
      <c r="PO1" s="1">
        <v>431</v>
      </c>
      <c r="PP1" s="1">
        <v>432</v>
      </c>
      <c r="PQ1" s="1">
        <v>433</v>
      </c>
      <c r="PR1" s="1">
        <v>434</v>
      </c>
      <c r="PS1" s="1">
        <v>435</v>
      </c>
      <c r="PT1" s="1">
        <v>436</v>
      </c>
      <c r="PU1" s="1">
        <v>437</v>
      </c>
      <c r="PV1" s="1">
        <v>438</v>
      </c>
      <c r="PW1" s="1">
        <v>439</v>
      </c>
      <c r="PX1" s="1">
        <v>440</v>
      </c>
      <c r="PY1" s="1">
        <v>441</v>
      </c>
      <c r="PZ1" s="1">
        <v>442</v>
      </c>
      <c r="QA1" s="1">
        <v>443</v>
      </c>
      <c r="QB1" s="1">
        <v>444</v>
      </c>
      <c r="QC1" s="1">
        <v>445</v>
      </c>
      <c r="QD1" s="1">
        <v>446</v>
      </c>
      <c r="QE1" s="1">
        <v>447</v>
      </c>
      <c r="QF1" s="1">
        <v>448</v>
      </c>
      <c r="QG1" s="1">
        <v>449</v>
      </c>
      <c r="QH1" s="1">
        <v>450</v>
      </c>
      <c r="QI1" s="1">
        <v>451</v>
      </c>
      <c r="QJ1" s="1">
        <v>452</v>
      </c>
      <c r="QK1" s="1">
        <v>453</v>
      </c>
      <c r="QL1" s="1">
        <v>454</v>
      </c>
      <c r="QM1" s="1">
        <v>455</v>
      </c>
      <c r="QN1" s="1">
        <v>456</v>
      </c>
      <c r="QO1" s="1">
        <v>457</v>
      </c>
      <c r="QP1" s="1">
        <v>458</v>
      </c>
      <c r="QQ1" s="1">
        <v>459</v>
      </c>
      <c r="QR1" s="1">
        <v>460</v>
      </c>
      <c r="QS1" s="1">
        <v>461</v>
      </c>
      <c r="QT1" s="1">
        <v>462</v>
      </c>
      <c r="QU1" s="1">
        <v>463</v>
      </c>
      <c r="QV1" s="1">
        <v>464</v>
      </c>
      <c r="QW1" s="1">
        <v>465</v>
      </c>
      <c r="QX1" s="1">
        <v>466</v>
      </c>
      <c r="QY1" s="1">
        <v>467</v>
      </c>
      <c r="QZ1" s="1">
        <v>468</v>
      </c>
      <c r="RA1" s="1">
        <v>469</v>
      </c>
      <c r="RB1" s="1">
        <v>470</v>
      </c>
      <c r="RC1" s="1">
        <v>471</v>
      </c>
      <c r="RD1" s="1">
        <v>472</v>
      </c>
      <c r="RE1" s="1">
        <v>473</v>
      </c>
      <c r="RF1" s="1">
        <v>474</v>
      </c>
      <c r="RG1" s="1">
        <v>475</v>
      </c>
      <c r="RH1" s="1">
        <v>476</v>
      </c>
      <c r="RI1" s="1">
        <v>477</v>
      </c>
      <c r="RJ1" s="1">
        <v>478</v>
      </c>
      <c r="RK1" s="1">
        <v>479</v>
      </c>
      <c r="RL1" s="1">
        <v>480</v>
      </c>
      <c r="RM1" s="1">
        <v>481</v>
      </c>
      <c r="RN1" s="1">
        <v>482</v>
      </c>
      <c r="RO1" s="1">
        <v>483</v>
      </c>
      <c r="RP1" s="1">
        <v>484</v>
      </c>
      <c r="RQ1" s="1">
        <v>485</v>
      </c>
      <c r="RR1" s="1">
        <v>486</v>
      </c>
      <c r="RS1" s="1">
        <v>487</v>
      </c>
      <c r="RT1" s="1">
        <v>488</v>
      </c>
      <c r="RU1" s="1">
        <v>489</v>
      </c>
      <c r="RV1" s="1">
        <v>490</v>
      </c>
      <c r="RW1" s="1">
        <v>491</v>
      </c>
      <c r="RX1" s="1">
        <v>492</v>
      </c>
      <c r="RY1" s="1">
        <v>493</v>
      </c>
      <c r="RZ1" s="1">
        <v>494</v>
      </c>
      <c r="SA1" s="1">
        <v>495</v>
      </c>
      <c r="SB1" s="1">
        <v>496</v>
      </c>
      <c r="SC1" s="1">
        <v>497</v>
      </c>
      <c r="SD1" s="1">
        <v>498</v>
      </c>
      <c r="SE1" s="1">
        <v>499</v>
      </c>
      <c r="SF1" s="1">
        <v>500</v>
      </c>
      <c r="SG1" s="1">
        <v>501</v>
      </c>
      <c r="SH1" s="1">
        <v>502</v>
      </c>
      <c r="SI1" s="1">
        <v>503</v>
      </c>
      <c r="SJ1" s="1">
        <v>504</v>
      </c>
      <c r="SK1" s="1">
        <v>505</v>
      </c>
      <c r="SL1" s="1">
        <v>506</v>
      </c>
      <c r="SM1" s="1">
        <v>507</v>
      </c>
      <c r="SN1" s="1">
        <v>508</v>
      </c>
      <c r="SO1" s="1">
        <v>509</v>
      </c>
      <c r="SP1" s="1">
        <v>510</v>
      </c>
      <c r="SQ1" s="1">
        <v>511</v>
      </c>
      <c r="SR1" s="1">
        <v>512</v>
      </c>
      <c r="SS1" s="1">
        <v>513</v>
      </c>
      <c r="ST1" s="1">
        <v>514</v>
      </c>
      <c r="SU1" s="1">
        <v>515</v>
      </c>
      <c r="SV1" s="1">
        <v>516</v>
      </c>
      <c r="SW1" s="1">
        <v>517</v>
      </c>
      <c r="SX1" s="1">
        <v>518</v>
      </c>
      <c r="SY1" s="1">
        <v>519</v>
      </c>
      <c r="SZ1" s="1">
        <v>520</v>
      </c>
      <c r="TA1" s="1">
        <v>521</v>
      </c>
      <c r="TB1" s="1">
        <v>522</v>
      </c>
      <c r="TC1" s="1">
        <v>523</v>
      </c>
      <c r="TD1" s="1">
        <v>524</v>
      </c>
      <c r="TE1" s="1">
        <v>525</v>
      </c>
      <c r="TF1" s="1">
        <v>526</v>
      </c>
      <c r="TG1" s="1">
        <v>527</v>
      </c>
      <c r="TH1" s="1">
        <v>528</v>
      </c>
      <c r="TI1" s="1">
        <v>529</v>
      </c>
      <c r="TJ1" s="1">
        <v>530</v>
      </c>
      <c r="TK1" s="1">
        <v>531</v>
      </c>
      <c r="TL1" s="1">
        <v>532</v>
      </c>
      <c r="TM1" s="1">
        <v>533</v>
      </c>
      <c r="TN1" s="1">
        <v>534</v>
      </c>
      <c r="TO1" s="1">
        <v>535</v>
      </c>
      <c r="TP1" s="1">
        <v>536</v>
      </c>
      <c r="TQ1" s="1">
        <v>537</v>
      </c>
      <c r="TR1" s="1">
        <v>538</v>
      </c>
      <c r="TS1" s="1">
        <v>539</v>
      </c>
      <c r="TT1" s="1">
        <v>540</v>
      </c>
      <c r="TU1" s="1">
        <v>541</v>
      </c>
      <c r="TV1" s="1">
        <v>542</v>
      </c>
      <c r="TW1" s="1">
        <v>543</v>
      </c>
      <c r="TX1" s="1">
        <v>544</v>
      </c>
      <c r="TY1" s="1">
        <v>545</v>
      </c>
      <c r="TZ1" s="1">
        <v>546</v>
      </c>
      <c r="UA1" s="1">
        <v>547</v>
      </c>
      <c r="UB1" s="1">
        <v>548</v>
      </c>
      <c r="UC1" s="1">
        <v>549</v>
      </c>
      <c r="UD1" s="1">
        <v>550</v>
      </c>
      <c r="UE1" s="1">
        <v>551</v>
      </c>
      <c r="UF1" s="1">
        <v>552</v>
      </c>
      <c r="UG1" s="1">
        <v>553</v>
      </c>
      <c r="UH1" s="1">
        <v>554</v>
      </c>
      <c r="UI1" s="1">
        <v>555</v>
      </c>
      <c r="UJ1" s="1">
        <v>556</v>
      </c>
      <c r="UK1" s="1">
        <v>557</v>
      </c>
      <c r="UL1" s="1">
        <v>558</v>
      </c>
      <c r="UM1" s="1">
        <v>559</v>
      </c>
      <c r="UN1" s="1">
        <v>560</v>
      </c>
      <c r="UO1" s="1">
        <v>561</v>
      </c>
      <c r="UP1" s="1">
        <v>562</v>
      </c>
      <c r="UQ1" s="1">
        <v>563</v>
      </c>
      <c r="UR1" s="1">
        <v>564</v>
      </c>
      <c r="US1" s="1">
        <v>565</v>
      </c>
      <c r="UT1" s="1">
        <v>566</v>
      </c>
      <c r="UU1" s="1">
        <v>567</v>
      </c>
      <c r="UV1" s="1">
        <v>568</v>
      </c>
      <c r="UW1" s="1">
        <v>569</v>
      </c>
      <c r="UX1" s="1">
        <v>570</v>
      </c>
      <c r="UY1" s="1">
        <v>571</v>
      </c>
      <c r="UZ1" s="1">
        <v>572</v>
      </c>
      <c r="VA1" s="1">
        <v>573</v>
      </c>
      <c r="VB1" s="1">
        <v>574</v>
      </c>
      <c r="VC1" s="1">
        <v>575</v>
      </c>
      <c r="VD1" s="1">
        <v>576</v>
      </c>
      <c r="VE1" s="1">
        <v>577</v>
      </c>
      <c r="VF1" s="1">
        <v>578</v>
      </c>
      <c r="VG1" s="1">
        <v>579</v>
      </c>
      <c r="VH1" s="1">
        <v>580</v>
      </c>
      <c r="VI1" s="1">
        <v>581</v>
      </c>
      <c r="VJ1" s="1">
        <v>582</v>
      </c>
      <c r="VK1" s="1">
        <v>583</v>
      </c>
      <c r="VL1" s="1">
        <v>584</v>
      </c>
      <c r="VM1" s="1">
        <v>585</v>
      </c>
      <c r="VN1" s="1">
        <v>586</v>
      </c>
      <c r="VO1" s="1">
        <v>587</v>
      </c>
      <c r="VP1" s="1">
        <v>588</v>
      </c>
      <c r="VQ1" s="1">
        <v>589</v>
      </c>
      <c r="VR1" s="1">
        <v>590</v>
      </c>
      <c r="VS1" s="1">
        <v>591</v>
      </c>
      <c r="VT1" s="1">
        <v>592</v>
      </c>
      <c r="VU1" s="1">
        <v>593</v>
      </c>
      <c r="VV1" s="1">
        <v>594</v>
      </c>
      <c r="VW1" s="1">
        <v>595</v>
      </c>
      <c r="VX1" s="1">
        <v>596</v>
      </c>
      <c r="VY1" s="1">
        <v>597</v>
      </c>
      <c r="VZ1" s="1">
        <v>598</v>
      </c>
      <c r="WA1" s="1">
        <v>599</v>
      </c>
      <c r="WB1" s="1">
        <v>600</v>
      </c>
      <c r="WC1" s="1">
        <v>601</v>
      </c>
      <c r="WD1" s="1">
        <v>602</v>
      </c>
      <c r="WE1" s="1">
        <v>603</v>
      </c>
      <c r="WF1" s="1">
        <v>604</v>
      </c>
      <c r="WG1" s="1">
        <v>605</v>
      </c>
      <c r="WH1" s="1">
        <v>606</v>
      </c>
      <c r="WI1" s="1">
        <v>607</v>
      </c>
      <c r="WJ1" s="1">
        <v>608</v>
      </c>
      <c r="WK1" s="1">
        <v>609</v>
      </c>
      <c r="WL1" s="1">
        <v>610</v>
      </c>
      <c r="WM1" s="1">
        <v>611</v>
      </c>
      <c r="WN1" s="1">
        <v>612</v>
      </c>
      <c r="WO1" s="1">
        <v>613</v>
      </c>
      <c r="WP1" s="1">
        <v>614</v>
      </c>
      <c r="WQ1" s="1">
        <v>615</v>
      </c>
      <c r="WR1" s="1">
        <v>616</v>
      </c>
      <c r="WS1" s="1">
        <v>617</v>
      </c>
      <c r="WT1" s="1">
        <v>618</v>
      </c>
      <c r="WU1" s="1">
        <v>619</v>
      </c>
      <c r="WV1" s="1">
        <v>620</v>
      </c>
      <c r="WW1" s="1">
        <v>621</v>
      </c>
      <c r="WX1" s="1">
        <v>622</v>
      </c>
      <c r="WY1" s="1">
        <v>623</v>
      </c>
      <c r="WZ1" s="1">
        <v>624</v>
      </c>
      <c r="XA1" s="1">
        <v>625</v>
      </c>
      <c r="XB1" s="1">
        <v>626</v>
      </c>
      <c r="XC1" s="1">
        <v>627</v>
      </c>
      <c r="XD1" s="1">
        <v>628</v>
      </c>
      <c r="XE1" s="1">
        <v>629</v>
      </c>
      <c r="XF1" s="1">
        <v>630</v>
      </c>
      <c r="XG1" s="1">
        <v>631</v>
      </c>
      <c r="XH1" s="1">
        <v>632</v>
      </c>
      <c r="XI1" s="1">
        <v>633</v>
      </c>
      <c r="XJ1" s="1">
        <v>634</v>
      </c>
      <c r="XK1" s="1">
        <v>635</v>
      </c>
      <c r="XL1" s="1">
        <v>636</v>
      </c>
      <c r="XM1" s="1">
        <v>637</v>
      </c>
      <c r="XN1" s="1">
        <v>638</v>
      </c>
      <c r="XO1" s="1">
        <v>639</v>
      </c>
      <c r="XP1" s="1">
        <v>640</v>
      </c>
      <c r="XQ1" s="1">
        <v>641</v>
      </c>
      <c r="XR1" s="1">
        <v>642</v>
      </c>
      <c r="XS1" s="1">
        <v>643</v>
      </c>
      <c r="XT1" s="1">
        <v>644</v>
      </c>
      <c r="XU1" s="1">
        <v>645</v>
      </c>
      <c r="XV1" s="1">
        <v>646</v>
      </c>
      <c r="XW1" s="1">
        <v>647</v>
      </c>
      <c r="XX1" s="1">
        <v>648</v>
      </c>
      <c r="XY1" s="1">
        <v>649</v>
      </c>
      <c r="XZ1" s="1">
        <v>650</v>
      </c>
      <c r="YA1" s="1">
        <v>651</v>
      </c>
      <c r="YB1" s="1">
        <v>652</v>
      </c>
      <c r="YC1" s="1">
        <v>653</v>
      </c>
      <c r="YD1" s="1">
        <v>654</v>
      </c>
      <c r="YE1" s="1">
        <v>655</v>
      </c>
      <c r="YF1" s="1">
        <v>656</v>
      </c>
      <c r="YG1" s="1">
        <v>657</v>
      </c>
      <c r="YH1" s="1">
        <v>658</v>
      </c>
      <c r="YI1" s="1">
        <v>659</v>
      </c>
      <c r="YJ1" s="1">
        <v>660</v>
      </c>
      <c r="YK1" s="1">
        <v>661</v>
      </c>
      <c r="YL1" s="1">
        <v>662</v>
      </c>
      <c r="YM1" s="1">
        <v>663</v>
      </c>
      <c r="YN1" s="1">
        <v>664</v>
      </c>
      <c r="YO1" s="1">
        <v>665</v>
      </c>
      <c r="YP1" s="1">
        <v>666</v>
      </c>
      <c r="YQ1" s="1">
        <v>667</v>
      </c>
      <c r="YR1" s="1">
        <v>668</v>
      </c>
      <c r="YS1" s="1">
        <v>669</v>
      </c>
      <c r="YT1" s="1">
        <v>670</v>
      </c>
      <c r="YU1" s="1">
        <v>671</v>
      </c>
      <c r="YV1" s="1">
        <v>672</v>
      </c>
      <c r="YW1" s="1">
        <v>673</v>
      </c>
      <c r="YX1" s="1">
        <v>674</v>
      </c>
      <c r="YY1" s="1">
        <v>675</v>
      </c>
      <c r="YZ1" s="1">
        <v>676</v>
      </c>
      <c r="ZA1" s="1">
        <v>677</v>
      </c>
      <c r="ZB1" s="1">
        <v>678</v>
      </c>
      <c r="ZC1" s="1">
        <v>679</v>
      </c>
      <c r="ZD1" s="1">
        <v>680</v>
      </c>
      <c r="ZE1" s="1">
        <v>681</v>
      </c>
      <c r="ZF1" s="1">
        <v>682</v>
      </c>
      <c r="ZG1" s="1">
        <v>683</v>
      </c>
      <c r="ZH1" s="1">
        <v>684</v>
      </c>
      <c r="ZI1" s="1">
        <v>685</v>
      </c>
      <c r="ZJ1" s="1">
        <v>686</v>
      </c>
      <c r="ZK1" s="1">
        <v>687</v>
      </c>
      <c r="ZL1" s="1">
        <v>688</v>
      </c>
      <c r="ZM1" s="1">
        <v>689</v>
      </c>
      <c r="ZN1" s="1">
        <v>690</v>
      </c>
      <c r="ZO1" s="1">
        <v>691</v>
      </c>
      <c r="ZP1" s="1">
        <v>692</v>
      </c>
      <c r="ZQ1" s="1">
        <v>693</v>
      </c>
      <c r="ZR1" s="1">
        <v>694</v>
      </c>
      <c r="ZS1" s="1">
        <v>695</v>
      </c>
      <c r="ZT1" s="1">
        <v>696</v>
      </c>
      <c r="ZU1" s="1">
        <v>697</v>
      </c>
      <c r="ZV1" s="1">
        <v>698</v>
      </c>
      <c r="ZW1" s="1">
        <v>699</v>
      </c>
      <c r="ZX1" s="1">
        <v>700</v>
      </c>
      <c r="ZY1" s="1">
        <v>701</v>
      </c>
      <c r="ZZ1" s="1">
        <v>702</v>
      </c>
    </row>
    <row r="2" spans="1:702" ht="13.5" x14ac:dyDescent="0.35">
      <c r="A2" s="1" t="s">
        <v>28</v>
      </c>
      <c r="B2" s="1">
        <f>Auswahl_Zeitraum</f>
        <v>243</v>
      </c>
      <c r="D2" s="1" t="s">
        <v>33</v>
      </c>
      <c r="E2" s="1" t="s">
        <v>34</v>
      </c>
      <c r="F2" s="15">
        <f>F4</f>
        <v>39448</v>
      </c>
      <c r="G2" s="15">
        <f t="shared" ref="G2:BR2" si="0">G4</f>
        <v>39479</v>
      </c>
      <c r="H2" s="15">
        <f t="shared" si="0"/>
        <v>39508</v>
      </c>
      <c r="I2" s="15">
        <f t="shared" si="0"/>
        <v>39539</v>
      </c>
      <c r="J2" s="15">
        <f t="shared" si="0"/>
        <v>39569</v>
      </c>
      <c r="K2" s="15">
        <f t="shared" si="0"/>
        <v>39600</v>
      </c>
      <c r="L2" s="15">
        <f t="shared" si="0"/>
        <v>39630</v>
      </c>
      <c r="M2" s="15">
        <f t="shared" si="0"/>
        <v>39661</v>
      </c>
      <c r="N2" s="15">
        <f t="shared" si="0"/>
        <v>39692</v>
      </c>
      <c r="O2" s="15">
        <f t="shared" si="0"/>
        <v>39722</v>
      </c>
      <c r="P2" s="15">
        <f t="shared" si="0"/>
        <v>39753</v>
      </c>
      <c r="Q2" s="15">
        <f t="shared" si="0"/>
        <v>39783</v>
      </c>
      <c r="R2" s="15">
        <f t="shared" si="0"/>
        <v>39813</v>
      </c>
      <c r="S2" s="15">
        <f t="shared" si="0"/>
        <v>39814</v>
      </c>
      <c r="T2" s="15">
        <f t="shared" si="0"/>
        <v>39845</v>
      </c>
      <c r="U2" s="15">
        <f t="shared" si="0"/>
        <v>39873</v>
      </c>
      <c r="V2" s="15">
        <f t="shared" si="0"/>
        <v>39904</v>
      </c>
      <c r="W2" s="15">
        <f t="shared" si="0"/>
        <v>39934</v>
      </c>
      <c r="X2" s="15">
        <f t="shared" si="0"/>
        <v>39965</v>
      </c>
      <c r="Y2" s="15">
        <f t="shared" si="0"/>
        <v>39995</v>
      </c>
      <c r="Z2" s="15">
        <f t="shared" si="0"/>
        <v>40026</v>
      </c>
      <c r="AA2" s="15">
        <f t="shared" si="0"/>
        <v>40057</v>
      </c>
      <c r="AB2" s="15">
        <f t="shared" si="0"/>
        <v>40087</v>
      </c>
      <c r="AC2" s="15">
        <f t="shared" si="0"/>
        <v>40118</v>
      </c>
      <c r="AD2" s="15">
        <f t="shared" si="0"/>
        <v>40148</v>
      </c>
      <c r="AE2" s="15">
        <f t="shared" si="0"/>
        <v>40178</v>
      </c>
      <c r="AF2" s="15">
        <f t="shared" si="0"/>
        <v>40179</v>
      </c>
      <c r="AG2" s="15">
        <f t="shared" si="0"/>
        <v>40210</v>
      </c>
      <c r="AH2" s="15">
        <f t="shared" si="0"/>
        <v>40238</v>
      </c>
      <c r="AI2" s="15">
        <f t="shared" si="0"/>
        <v>40269</v>
      </c>
      <c r="AJ2" s="15">
        <f t="shared" si="0"/>
        <v>40299</v>
      </c>
      <c r="AK2" s="15">
        <f t="shared" si="0"/>
        <v>40330</v>
      </c>
      <c r="AL2" s="15">
        <f t="shared" si="0"/>
        <v>40360</v>
      </c>
      <c r="AM2" s="15">
        <f t="shared" si="0"/>
        <v>40391</v>
      </c>
      <c r="AN2" s="15">
        <f t="shared" si="0"/>
        <v>40422</v>
      </c>
      <c r="AO2" s="15">
        <f t="shared" si="0"/>
        <v>40452</v>
      </c>
      <c r="AP2" s="15">
        <f t="shared" si="0"/>
        <v>40483</v>
      </c>
      <c r="AQ2" s="15">
        <f t="shared" si="0"/>
        <v>40513</v>
      </c>
      <c r="AR2" s="15">
        <f t="shared" si="0"/>
        <v>40543</v>
      </c>
      <c r="AS2" s="15">
        <f t="shared" si="0"/>
        <v>40544</v>
      </c>
      <c r="AT2" s="15">
        <f t="shared" si="0"/>
        <v>40575</v>
      </c>
      <c r="AU2" s="15">
        <f t="shared" si="0"/>
        <v>40603</v>
      </c>
      <c r="AV2" s="15">
        <f t="shared" si="0"/>
        <v>40634</v>
      </c>
      <c r="AW2" s="15">
        <f t="shared" si="0"/>
        <v>40664</v>
      </c>
      <c r="AX2" s="15">
        <f t="shared" si="0"/>
        <v>40695</v>
      </c>
      <c r="AY2" s="15">
        <f t="shared" si="0"/>
        <v>40725</v>
      </c>
      <c r="AZ2" s="15">
        <f t="shared" si="0"/>
        <v>40756</v>
      </c>
      <c r="BA2" s="15">
        <f t="shared" si="0"/>
        <v>40787</v>
      </c>
      <c r="BB2" s="15">
        <f t="shared" si="0"/>
        <v>40817</v>
      </c>
      <c r="BC2" s="15">
        <f t="shared" si="0"/>
        <v>40848</v>
      </c>
      <c r="BD2" s="15">
        <f t="shared" si="0"/>
        <v>40878</v>
      </c>
      <c r="BE2" s="15">
        <f t="shared" si="0"/>
        <v>40908</v>
      </c>
      <c r="BF2" s="15">
        <f t="shared" si="0"/>
        <v>40909</v>
      </c>
      <c r="BG2" s="15">
        <f t="shared" si="0"/>
        <v>40940</v>
      </c>
      <c r="BH2" s="15">
        <f t="shared" si="0"/>
        <v>40969</v>
      </c>
      <c r="BI2" s="15">
        <f t="shared" si="0"/>
        <v>41000</v>
      </c>
      <c r="BJ2" s="15">
        <f t="shared" si="0"/>
        <v>41030</v>
      </c>
      <c r="BK2" s="15">
        <f t="shared" si="0"/>
        <v>41061</v>
      </c>
      <c r="BL2" s="15">
        <f t="shared" si="0"/>
        <v>41091</v>
      </c>
      <c r="BM2" s="15">
        <f t="shared" si="0"/>
        <v>41122</v>
      </c>
      <c r="BN2" s="15">
        <f t="shared" si="0"/>
        <v>41153</v>
      </c>
      <c r="BO2" s="15">
        <f t="shared" si="0"/>
        <v>41183</v>
      </c>
      <c r="BP2" s="15">
        <f t="shared" si="0"/>
        <v>41214</v>
      </c>
      <c r="BQ2" s="15">
        <f t="shared" si="0"/>
        <v>41244</v>
      </c>
      <c r="BR2" s="15">
        <f t="shared" si="0"/>
        <v>41274</v>
      </c>
      <c r="BS2" s="15">
        <f t="shared" ref="BS2:ED2" si="1">BS4</f>
        <v>41275</v>
      </c>
      <c r="BT2" s="15">
        <f t="shared" si="1"/>
        <v>41306</v>
      </c>
      <c r="BU2" s="15">
        <f t="shared" si="1"/>
        <v>41334</v>
      </c>
      <c r="BV2" s="15">
        <f t="shared" si="1"/>
        <v>41365</v>
      </c>
      <c r="BW2" s="15">
        <f t="shared" si="1"/>
        <v>41395</v>
      </c>
      <c r="BX2" s="15">
        <f t="shared" si="1"/>
        <v>41426</v>
      </c>
      <c r="BY2" s="15">
        <f t="shared" si="1"/>
        <v>41456</v>
      </c>
      <c r="BZ2" s="15">
        <f t="shared" si="1"/>
        <v>41487</v>
      </c>
      <c r="CA2" s="15">
        <f t="shared" si="1"/>
        <v>41518</v>
      </c>
      <c r="CB2" s="15">
        <f t="shared" si="1"/>
        <v>41548</v>
      </c>
      <c r="CC2" s="15">
        <f t="shared" si="1"/>
        <v>41579</v>
      </c>
      <c r="CD2" s="15">
        <f t="shared" si="1"/>
        <v>41609</v>
      </c>
      <c r="CE2" s="15">
        <f t="shared" si="1"/>
        <v>41639</v>
      </c>
      <c r="CF2" s="15">
        <f t="shared" si="1"/>
        <v>41640</v>
      </c>
      <c r="CG2" s="15">
        <f t="shared" si="1"/>
        <v>41671</v>
      </c>
      <c r="CH2" s="15">
        <f t="shared" si="1"/>
        <v>41699</v>
      </c>
      <c r="CI2" s="15">
        <f t="shared" si="1"/>
        <v>41730</v>
      </c>
      <c r="CJ2" s="15">
        <f t="shared" si="1"/>
        <v>41760</v>
      </c>
      <c r="CK2" s="15">
        <f t="shared" si="1"/>
        <v>41791</v>
      </c>
      <c r="CL2" s="15">
        <f t="shared" si="1"/>
        <v>41821</v>
      </c>
      <c r="CM2" s="15">
        <f t="shared" si="1"/>
        <v>41852</v>
      </c>
      <c r="CN2" s="15">
        <f t="shared" si="1"/>
        <v>41883</v>
      </c>
      <c r="CO2" s="15">
        <f t="shared" si="1"/>
        <v>41913</v>
      </c>
      <c r="CP2" s="15">
        <f t="shared" si="1"/>
        <v>41944</v>
      </c>
      <c r="CQ2" s="15">
        <f t="shared" si="1"/>
        <v>41974</v>
      </c>
      <c r="CR2" s="15">
        <f t="shared" si="1"/>
        <v>42004</v>
      </c>
      <c r="CS2" s="15">
        <f t="shared" si="1"/>
        <v>42005</v>
      </c>
      <c r="CT2" s="15">
        <f t="shared" si="1"/>
        <v>42036</v>
      </c>
      <c r="CU2" s="15">
        <f t="shared" si="1"/>
        <v>42064</v>
      </c>
      <c r="CV2" s="15">
        <f t="shared" si="1"/>
        <v>42095</v>
      </c>
      <c r="CW2" s="15">
        <f t="shared" si="1"/>
        <v>42125</v>
      </c>
      <c r="CX2" s="15">
        <f t="shared" si="1"/>
        <v>42156</v>
      </c>
      <c r="CY2" s="15">
        <f t="shared" si="1"/>
        <v>42186</v>
      </c>
      <c r="CZ2" s="15">
        <f t="shared" si="1"/>
        <v>42217</v>
      </c>
      <c r="DA2" s="15">
        <f t="shared" si="1"/>
        <v>42248</v>
      </c>
      <c r="DB2" s="15">
        <f t="shared" si="1"/>
        <v>42278</v>
      </c>
      <c r="DC2" s="15">
        <f t="shared" si="1"/>
        <v>42309</v>
      </c>
      <c r="DD2" s="15">
        <f t="shared" si="1"/>
        <v>42339</v>
      </c>
      <c r="DE2" s="15">
        <f t="shared" si="1"/>
        <v>42369</v>
      </c>
      <c r="DF2" s="15">
        <f t="shared" si="1"/>
        <v>42370</v>
      </c>
      <c r="DG2" s="15">
        <f t="shared" si="1"/>
        <v>42401</v>
      </c>
      <c r="DH2" s="15">
        <f t="shared" si="1"/>
        <v>42430</v>
      </c>
      <c r="DI2" s="15">
        <f t="shared" si="1"/>
        <v>42461</v>
      </c>
      <c r="DJ2" s="15">
        <f t="shared" si="1"/>
        <v>42491</v>
      </c>
      <c r="DK2" s="15">
        <f t="shared" si="1"/>
        <v>42522</v>
      </c>
      <c r="DL2" s="15">
        <f t="shared" si="1"/>
        <v>42552</v>
      </c>
      <c r="DM2" s="15">
        <f t="shared" si="1"/>
        <v>42583</v>
      </c>
      <c r="DN2" s="15">
        <f t="shared" si="1"/>
        <v>42614</v>
      </c>
      <c r="DO2" s="15">
        <f t="shared" si="1"/>
        <v>42644</v>
      </c>
      <c r="DP2" s="15">
        <f t="shared" si="1"/>
        <v>42675</v>
      </c>
      <c r="DQ2" s="15">
        <f t="shared" si="1"/>
        <v>42705</v>
      </c>
      <c r="DR2" s="15">
        <f t="shared" si="1"/>
        <v>42735</v>
      </c>
      <c r="DS2" s="15">
        <f t="shared" si="1"/>
        <v>42736</v>
      </c>
      <c r="DT2" s="15">
        <f t="shared" si="1"/>
        <v>42767</v>
      </c>
      <c r="DU2" s="15">
        <f t="shared" si="1"/>
        <v>42795</v>
      </c>
      <c r="DV2" s="15">
        <f t="shared" si="1"/>
        <v>42826</v>
      </c>
      <c r="DW2" s="15">
        <f t="shared" si="1"/>
        <v>42856</v>
      </c>
      <c r="DX2" s="15">
        <f t="shared" si="1"/>
        <v>42887</v>
      </c>
      <c r="DY2" s="15">
        <f t="shared" si="1"/>
        <v>42917</v>
      </c>
      <c r="DZ2" s="15">
        <f t="shared" si="1"/>
        <v>42948</v>
      </c>
      <c r="EA2" s="15">
        <f t="shared" si="1"/>
        <v>42979</v>
      </c>
      <c r="EB2" s="15">
        <f t="shared" si="1"/>
        <v>43009</v>
      </c>
      <c r="EC2" s="15">
        <f t="shared" si="1"/>
        <v>43040</v>
      </c>
      <c r="ED2" s="15">
        <f t="shared" si="1"/>
        <v>43070</v>
      </c>
      <c r="EE2" s="15">
        <f t="shared" ref="EE2:GP2" si="2">EE4</f>
        <v>43100</v>
      </c>
      <c r="EF2" s="15">
        <f t="shared" si="2"/>
        <v>43101</v>
      </c>
      <c r="EG2" s="15">
        <f t="shared" si="2"/>
        <v>43132</v>
      </c>
      <c r="EH2" s="15">
        <f t="shared" si="2"/>
        <v>43160</v>
      </c>
      <c r="EI2" s="15">
        <f t="shared" si="2"/>
        <v>43191</v>
      </c>
      <c r="EJ2" s="15">
        <f t="shared" si="2"/>
        <v>43221</v>
      </c>
      <c r="EK2" s="15">
        <f t="shared" si="2"/>
        <v>43252</v>
      </c>
      <c r="EL2" s="15">
        <f t="shared" si="2"/>
        <v>43282</v>
      </c>
      <c r="EM2" s="15">
        <f t="shared" si="2"/>
        <v>43313</v>
      </c>
      <c r="EN2" s="15">
        <f t="shared" si="2"/>
        <v>43344</v>
      </c>
      <c r="EO2" s="15">
        <f t="shared" si="2"/>
        <v>43374</v>
      </c>
      <c r="EP2" s="15">
        <f t="shared" si="2"/>
        <v>43405</v>
      </c>
      <c r="EQ2" s="15">
        <f t="shared" si="2"/>
        <v>43435</v>
      </c>
      <c r="ER2" s="15">
        <f t="shared" si="2"/>
        <v>43465</v>
      </c>
      <c r="ES2" s="15">
        <f t="shared" si="2"/>
        <v>43466</v>
      </c>
      <c r="ET2" s="15">
        <f t="shared" si="2"/>
        <v>43497</v>
      </c>
      <c r="EU2" s="15">
        <f t="shared" si="2"/>
        <v>43525</v>
      </c>
      <c r="EV2" s="15">
        <f t="shared" si="2"/>
        <v>43556</v>
      </c>
      <c r="EW2" s="15">
        <f t="shared" si="2"/>
        <v>43586</v>
      </c>
      <c r="EX2" s="15">
        <f t="shared" si="2"/>
        <v>43617</v>
      </c>
      <c r="EY2" s="15">
        <f t="shared" si="2"/>
        <v>43647</v>
      </c>
      <c r="EZ2" s="15">
        <f t="shared" si="2"/>
        <v>43678</v>
      </c>
      <c r="FA2" s="15">
        <f t="shared" si="2"/>
        <v>43709</v>
      </c>
      <c r="FB2" s="15">
        <f t="shared" si="2"/>
        <v>43739</v>
      </c>
      <c r="FC2" s="15">
        <f t="shared" si="2"/>
        <v>43770</v>
      </c>
      <c r="FD2" s="15">
        <f t="shared" si="2"/>
        <v>43800</v>
      </c>
      <c r="FE2" s="15">
        <f t="shared" si="2"/>
        <v>43830</v>
      </c>
      <c r="FF2" s="15">
        <f t="shared" si="2"/>
        <v>43831</v>
      </c>
      <c r="FG2" s="15">
        <f t="shared" si="2"/>
        <v>43862</v>
      </c>
      <c r="FH2" s="15">
        <f t="shared" si="2"/>
        <v>43891</v>
      </c>
      <c r="FI2" s="15">
        <f t="shared" si="2"/>
        <v>43922</v>
      </c>
      <c r="FJ2" s="15">
        <f t="shared" si="2"/>
        <v>43952</v>
      </c>
      <c r="FK2" s="15">
        <f t="shared" si="2"/>
        <v>43983</v>
      </c>
      <c r="FL2" s="15">
        <f t="shared" si="2"/>
        <v>44013</v>
      </c>
      <c r="FM2" s="15">
        <f t="shared" si="2"/>
        <v>44044</v>
      </c>
      <c r="FN2" s="15">
        <f t="shared" si="2"/>
        <v>44075</v>
      </c>
      <c r="FO2" s="15">
        <f t="shared" si="2"/>
        <v>44105</v>
      </c>
      <c r="FP2" s="15">
        <f t="shared" si="2"/>
        <v>44136</v>
      </c>
      <c r="FQ2" s="15">
        <f t="shared" si="2"/>
        <v>44166</v>
      </c>
      <c r="FR2" s="15">
        <f t="shared" si="2"/>
        <v>44196</v>
      </c>
      <c r="FS2" s="15">
        <f t="shared" si="2"/>
        <v>44197</v>
      </c>
      <c r="FT2" s="15">
        <f t="shared" si="2"/>
        <v>44228</v>
      </c>
      <c r="FU2" s="15">
        <f t="shared" si="2"/>
        <v>44256</v>
      </c>
      <c r="FV2" s="15">
        <f t="shared" si="2"/>
        <v>44287</v>
      </c>
      <c r="FW2" s="15">
        <f t="shared" si="2"/>
        <v>44317</v>
      </c>
      <c r="FX2" s="15">
        <f t="shared" si="2"/>
        <v>44348</v>
      </c>
      <c r="FY2" s="15">
        <f t="shared" si="2"/>
        <v>44378</v>
      </c>
      <c r="FZ2" s="15">
        <f t="shared" si="2"/>
        <v>44409</v>
      </c>
      <c r="GA2" s="15">
        <f t="shared" si="2"/>
        <v>44440</v>
      </c>
      <c r="GB2" s="15">
        <f t="shared" si="2"/>
        <v>44470</v>
      </c>
      <c r="GC2" s="15">
        <f t="shared" si="2"/>
        <v>44501</v>
      </c>
      <c r="GD2" s="15">
        <f t="shared" si="2"/>
        <v>44531</v>
      </c>
      <c r="GE2" s="15">
        <f t="shared" si="2"/>
        <v>44561</v>
      </c>
      <c r="GF2" s="15">
        <f t="shared" si="2"/>
        <v>44562</v>
      </c>
      <c r="GG2" s="15">
        <f t="shared" si="2"/>
        <v>44593</v>
      </c>
      <c r="GH2" s="15">
        <f t="shared" si="2"/>
        <v>44621</v>
      </c>
      <c r="GI2" s="15">
        <f t="shared" si="2"/>
        <v>44652</v>
      </c>
      <c r="GJ2" s="15">
        <f t="shared" si="2"/>
        <v>44682</v>
      </c>
      <c r="GK2" s="15">
        <f t="shared" si="2"/>
        <v>44713</v>
      </c>
      <c r="GL2" s="15">
        <f t="shared" si="2"/>
        <v>44743</v>
      </c>
      <c r="GM2" s="15">
        <f t="shared" si="2"/>
        <v>44774</v>
      </c>
      <c r="GN2" s="15">
        <f t="shared" si="2"/>
        <v>44805</v>
      </c>
      <c r="GO2" s="15">
        <f t="shared" si="2"/>
        <v>44835</v>
      </c>
      <c r="GP2" s="15">
        <f t="shared" si="2"/>
        <v>44866</v>
      </c>
      <c r="GQ2" s="15">
        <f t="shared" ref="GQ2:HW2" si="3">GQ4</f>
        <v>44896</v>
      </c>
      <c r="GR2" s="15">
        <f t="shared" si="3"/>
        <v>44926</v>
      </c>
      <c r="GS2" s="15">
        <f t="shared" si="3"/>
        <v>44927</v>
      </c>
      <c r="GT2" s="15">
        <f t="shared" si="3"/>
        <v>44958</v>
      </c>
      <c r="GU2" s="15">
        <f t="shared" si="3"/>
        <v>44986</v>
      </c>
      <c r="GV2" s="15">
        <f t="shared" si="3"/>
        <v>45017</v>
      </c>
      <c r="GW2" s="15">
        <f t="shared" si="3"/>
        <v>45047</v>
      </c>
      <c r="GX2" s="15">
        <f t="shared" si="3"/>
        <v>45078</v>
      </c>
      <c r="GY2" s="15">
        <f t="shared" si="3"/>
        <v>45108</v>
      </c>
      <c r="GZ2" s="15">
        <f t="shared" si="3"/>
        <v>45139</v>
      </c>
      <c r="HA2" s="15">
        <f t="shared" si="3"/>
        <v>45170</v>
      </c>
      <c r="HB2" s="15">
        <f t="shared" si="3"/>
        <v>45200</v>
      </c>
      <c r="HC2" s="15">
        <f t="shared" si="3"/>
        <v>45231</v>
      </c>
      <c r="HD2" s="15">
        <f t="shared" si="3"/>
        <v>45261</v>
      </c>
      <c r="HE2" s="15">
        <f t="shared" si="3"/>
        <v>45291</v>
      </c>
      <c r="HF2" s="15">
        <f t="shared" si="3"/>
        <v>45292</v>
      </c>
      <c r="HG2" s="15">
        <f t="shared" si="3"/>
        <v>45323</v>
      </c>
      <c r="HH2" s="15">
        <f t="shared" si="3"/>
        <v>45352</v>
      </c>
      <c r="HI2" s="15">
        <f t="shared" si="3"/>
        <v>45383</v>
      </c>
      <c r="HJ2" s="15">
        <f t="shared" si="3"/>
        <v>45413</v>
      </c>
      <c r="HK2" s="15">
        <f t="shared" si="3"/>
        <v>45444</v>
      </c>
      <c r="HL2" s="15">
        <f t="shared" si="3"/>
        <v>45474</v>
      </c>
      <c r="HM2" s="15">
        <f t="shared" si="3"/>
        <v>45505</v>
      </c>
      <c r="HN2" s="15">
        <f t="shared" si="3"/>
        <v>45536</v>
      </c>
      <c r="HO2" s="15">
        <f t="shared" si="3"/>
        <v>45566</v>
      </c>
      <c r="HP2" s="15">
        <f t="shared" si="3"/>
        <v>45597</v>
      </c>
      <c r="HQ2" s="15">
        <f t="shared" si="3"/>
        <v>45627</v>
      </c>
      <c r="HR2" s="15">
        <f t="shared" si="3"/>
        <v>45657</v>
      </c>
      <c r="HS2" s="15">
        <f t="shared" si="3"/>
        <v>45658</v>
      </c>
      <c r="HT2" s="15">
        <f t="shared" si="3"/>
        <v>45689</v>
      </c>
      <c r="HU2" s="15">
        <f t="shared" si="3"/>
        <v>45717</v>
      </c>
      <c r="HV2" s="15">
        <f t="shared" si="3"/>
        <v>45748</v>
      </c>
      <c r="HW2" s="15">
        <f t="shared" si="3"/>
        <v>45778</v>
      </c>
      <c r="HX2" s="15">
        <f t="shared" ref="HX2:KI2" si="4">HX4</f>
        <v>45809</v>
      </c>
      <c r="HY2" s="15">
        <f t="shared" si="4"/>
        <v>45839</v>
      </c>
      <c r="HZ2" s="15">
        <f t="shared" si="4"/>
        <v>45870</v>
      </c>
      <c r="IA2" s="15">
        <f t="shared" si="4"/>
        <v>45901</v>
      </c>
      <c r="IB2" s="15">
        <f t="shared" si="4"/>
        <v>45931</v>
      </c>
      <c r="IC2" s="15">
        <f t="shared" si="4"/>
        <v>45962</v>
      </c>
      <c r="ID2" s="15">
        <f t="shared" si="4"/>
        <v>45992</v>
      </c>
      <c r="IE2" s="15">
        <f t="shared" si="4"/>
        <v>46022</v>
      </c>
      <c r="IF2" s="15">
        <f t="shared" si="4"/>
        <v>46023</v>
      </c>
      <c r="IG2" s="15">
        <f t="shared" si="4"/>
        <v>46054</v>
      </c>
      <c r="IH2" s="15">
        <f t="shared" si="4"/>
        <v>46082</v>
      </c>
      <c r="II2" s="15">
        <f t="shared" si="4"/>
        <v>46113</v>
      </c>
      <c r="IJ2" s="15">
        <f t="shared" si="4"/>
        <v>0</v>
      </c>
      <c r="IK2" s="15">
        <f t="shared" si="4"/>
        <v>0</v>
      </c>
      <c r="IL2" s="15">
        <f t="shared" si="4"/>
        <v>0</v>
      </c>
      <c r="IM2" s="15">
        <f t="shared" si="4"/>
        <v>0</v>
      </c>
      <c r="IN2" s="15">
        <f t="shared" si="4"/>
        <v>0</v>
      </c>
      <c r="IO2" s="15">
        <f t="shared" si="4"/>
        <v>0</v>
      </c>
      <c r="IP2" s="15">
        <f t="shared" si="4"/>
        <v>0</v>
      </c>
      <c r="IQ2" s="15">
        <f t="shared" si="4"/>
        <v>0</v>
      </c>
      <c r="IR2" s="15">
        <f t="shared" si="4"/>
        <v>0</v>
      </c>
      <c r="IS2" s="15">
        <f t="shared" si="4"/>
        <v>0</v>
      </c>
      <c r="IT2" s="15">
        <f t="shared" si="4"/>
        <v>0</v>
      </c>
      <c r="IU2" s="15">
        <f t="shared" si="4"/>
        <v>0</v>
      </c>
      <c r="IV2" s="15">
        <f t="shared" si="4"/>
        <v>0</v>
      </c>
      <c r="IW2" s="15">
        <f t="shared" si="4"/>
        <v>0</v>
      </c>
      <c r="IX2" s="15">
        <f t="shared" si="4"/>
        <v>0</v>
      </c>
      <c r="IY2" s="15">
        <f t="shared" si="4"/>
        <v>0</v>
      </c>
      <c r="IZ2" s="15">
        <f t="shared" si="4"/>
        <v>0</v>
      </c>
      <c r="JA2" s="15">
        <f t="shared" si="4"/>
        <v>0</v>
      </c>
      <c r="JB2" s="15">
        <f t="shared" si="4"/>
        <v>0</v>
      </c>
      <c r="JC2" s="15">
        <f t="shared" si="4"/>
        <v>0</v>
      </c>
      <c r="JD2" s="15">
        <f t="shared" si="4"/>
        <v>0</v>
      </c>
      <c r="JE2" s="15">
        <f t="shared" si="4"/>
        <v>0</v>
      </c>
      <c r="JF2" s="15">
        <f t="shared" si="4"/>
        <v>0</v>
      </c>
      <c r="JG2" s="15">
        <f t="shared" si="4"/>
        <v>0</v>
      </c>
      <c r="JH2" s="15">
        <f t="shared" si="4"/>
        <v>0</v>
      </c>
      <c r="JI2" s="15">
        <f t="shared" si="4"/>
        <v>0</v>
      </c>
      <c r="JJ2" s="15">
        <f t="shared" si="4"/>
        <v>0</v>
      </c>
      <c r="JK2" s="15">
        <f t="shared" si="4"/>
        <v>0</v>
      </c>
      <c r="JL2" s="15">
        <f t="shared" si="4"/>
        <v>0</v>
      </c>
      <c r="JM2" s="15">
        <f t="shared" si="4"/>
        <v>0</v>
      </c>
      <c r="JN2" s="15">
        <f t="shared" si="4"/>
        <v>0</v>
      </c>
      <c r="JO2" s="15">
        <f t="shared" si="4"/>
        <v>0</v>
      </c>
      <c r="JP2" s="15">
        <f t="shared" si="4"/>
        <v>0</v>
      </c>
      <c r="JQ2" s="15">
        <f t="shared" si="4"/>
        <v>0</v>
      </c>
      <c r="JR2" s="15">
        <f t="shared" si="4"/>
        <v>0</v>
      </c>
      <c r="JS2" s="15">
        <f t="shared" si="4"/>
        <v>0</v>
      </c>
      <c r="JT2" s="15">
        <f t="shared" si="4"/>
        <v>0</v>
      </c>
      <c r="JU2" s="15">
        <f t="shared" si="4"/>
        <v>0</v>
      </c>
      <c r="JV2" s="15">
        <f t="shared" si="4"/>
        <v>0</v>
      </c>
      <c r="JW2" s="15">
        <f t="shared" si="4"/>
        <v>0</v>
      </c>
      <c r="JX2" s="15">
        <f t="shared" si="4"/>
        <v>0</v>
      </c>
      <c r="JY2" s="15">
        <f t="shared" si="4"/>
        <v>0</v>
      </c>
      <c r="JZ2" s="15">
        <f t="shared" si="4"/>
        <v>0</v>
      </c>
      <c r="KA2" s="15">
        <f t="shared" si="4"/>
        <v>0</v>
      </c>
      <c r="KB2" s="15">
        <f t="shared" si="4"/>
        <v>0</v>
      </c>
      <c r="KC2" s="15">
        <f t="shared" si="4"/>
        <v>0</v>
      </c>
      <c r="KD2" s="15">
        <f t="shared" si="4"/>
        <v>0</v>
      </c>
      <c r="KE2" s="15">
        <f t="shared" si="4"/>
        <v>0</v>
      </c>
      <c r="KF2" s="15">
        <f t="shared" si="4"/>
        <v>0</v>
      </c>
      <c r="KG2" s="15">
        <f t="shared" si="4"/>
        <v>0</v>
      </c>
      <c r="KH2" s="15">
        <f t="shared" si="4"/>
        <v>0</v>
      </c>
      <c r="KI2" s="15">
        <f t="shared" si="4"/>
        <v>0</v>
      </c>
      <c r="KJ2" s="15">
        <f t="shared" ref="KJ2:MU2" si="5">KJ4</f>
        <v>0</v>
      </c>
      <c r="KK2" s="15">
        <f t="shared" si="5"/>
        <v>0</v>
      </c>
      <c r="KL2" s="15">
        <f t="shared" si="5"/>
        <v>0</v>
      </c>
      <c r="KM2" s="15">
        <f t="shared" si="5"/>
        <v>0</v>
      </c>
      <c r="KN2" s="15">
        <f t="shared" si="5"/>
        <v>0</v>
      </c>
      <c r="KO2" s="15">
        <f t="shared" si="5"/>
        <v>0</v>
      </c>
      <c r="KP2" s="15">
        <f t="shared" si="5"/>
        <v>0</v>
      </c>
      <c r="KQ2" s="15">
        <f t="shared" si="5"/>
        <v>0</v>
      </c>
      <c r="KR2" s="15">
        <f t="shared" si="5"/>
        <v>0</v>
      </c>
      <c r="KS2" s="15">
        <f t="shared" si="5"/>
        <v>0</v>
      </c>
      <c r="KT2" s="15">
        <f t="shared" si="5"/>
        <v>0</v>
      </c>
      <c r="KU2" s="15">
        <f t="shared" si="5"/>
        <v>0</v>
      </c>
      <c r="KV2" s="15">
        <f t="shared" si="5"/>
        <v>0</v>
      </c>
      <c r="KW2" s="15">
        <f t="shared" si="5"/>
        <v>0</v>
      </c>
      <c r="KX2" s="15">
        <f t="shared" si="5"/>
        <v>0</v>
      </c>
      <c r="KY2" s="15">
        <f t="shared" si="5"/>
        <v>0</v>
      </c>
      <c r="KZ2" s="15">
        <f t="shared" si="5"/>
        <v>0</v>
      </c>
      <c r="LA2" s="15">
        <f t="shared" si="5"/>
        <v>0</v>
      </c>
      <c r="LB2" s="15">
        <f t="shared" si="5"/>
        <v>0</v>
      </c>
      <c r="LC2" s="15">
        <f t="shared" si="5"/>
        <v>0</v>
      </c>
      <c r="LD2" s="15">
        <f t="shared" si="5"/>
        <v>0</v>
      </c>
      <c r="LE2" s="15">
        <f t="shared" si="5"/>
        <v>0</v>
      </c>
      <c r="LF2" s="15">
        <f t="shared" si="5"/>
        <v>0</v>
      </c>
      <c r="LG2" s="15">
        <f t="shared" si="5"/>
        <v>0</v>
      </c>
      <c r="LH2" s="15">
        <f t="shared" si="5"/>
        <v>0</v>
      </c>
      <c r="LI2" s="15">
        <f t="shared" si="5"/>
        <v>0</v>
      </c>
      <c r="LJ2" s="15">
        <f t="shared" si="5"/>
        <v>0</v>
      </c>
      <c r="LK2" s="15">
        <f t="shared" si="5"/>
        <v>0</v>
      </c>
      <c r="LL2" s="15">
        <f t="shared" si="5"/>
        <v>0</v>
      </c>
      <c r="LM2" s="15">
        <f t="shared" si="5"/>
        <v>0</v>
      </c>
      <c r="LN2" s="15">
        <f t="shared" si="5"/>
        <v>0</v>
      </c>
      <c r="LO2" s="15">
        <f t="shared" si="5"/>
        <v>0</v>
      </c>
      <c r="LP2" s="15">
        <f t="shared" si="5"/>
        <v>0</v>
      </c>
      <c r="LQ2" s="15">
        <f t="shared" si="5"/>
        <v>0</v>
      </c>
      <c r="LR2" s="15">
        <f t="shared" si="5"/>
        <v>0</v>
      </c>
      <c r="LS2" s="15">
        <f t="shared" si="5"/>
        <v>0</v>
      </c>
      <c r="LT2" s="15">
        <f t="shared" si="5"/>
        <v>0</v>
      </c>
      <c r="LU2" s="15">
        <f t="shared" si="5"/>
        <v>0</v>
      </c>
      <c r="LV2" s="15">
        <f t="shared" si="5"/>
        <v>0</v>
      </c>
      <c r="LW2" s="15">
        <f t="shared" si="5"/>
        <v>0</v>
      </c>
      <c r="LX2" s="15">
        <f t="shared" si="5"/>
        <v>0</v>
      </c>
      <c r="LY2" s="15">
        <f t="shared" si="5"/>
        <v>0</v>
      </c>
      <c r="LZ2" s="15">
        <f t="shared" si="5"/>
        <v>0</v>
      </c>
      <c r="MA2" s="15">
        <f t="shared" si="5"/>
        <v>0</v>
      </c>
      <c r="MB2" s="15">
        <f t="shared" si="5"/>
        <v>0</v>
      </c>
      <c r="MC2" s="15">
        <f t="shared" si="5"/>
        <v>0</v>
      </c>
      <c r="MD2" s="15">
        <f t="shared" si="5"/>
        <v>0</v>
      </c>
      <c r="ME2" s="15">
        <f t="shared" si="5"/>
        <v>0</v>
      </c>
      <c r="MF2" s="15">
        <f t="shared" si="5"/>
        <v>0</v>
      </c>
      <c r="MG2" s="15">
        <f t="shared" si="5"/>
        <v>0</v>
      </c>
      <c r="MH2" s="15">
        <f t="shared" si="5"/>
        <v>0</v>
      </c>
      <c r="MI2" s="15">
        <f t="shared" si="5"/>
        <v>0</v>
      </c>
      <c r="MJ2" s="15">
        <f t="shared" si="5"/>
        <v>0</v>
      </c>
      <c r="MK2" s="15">
        <f t="shared" si="5"/>
        <v>0</v>
      </c>
      <c r="ML2" s="15">
        <f t="shared" si="5"/>
        <v>0</v>
      </c>
      <c r="MM2" s="15">
        <f t="shared" si="5"/>
        <v>0</v>
      </c>
      <c r="MN2" s="15">
        <f t="shared" si="5"/>
        <v>0</v>
      </c>
      <c r="MO2" s="15">
        <f t="shared" si="5"/>
        <v>0</v>
      </c>
      <c r="MP2" s="15">
        <f t="shared" si="5"/>
        <v>0</v>
      </c>
      <c r="MQ2" s="15">
        <f t="shared" si="5"/>
        <v>0</v>
      </c>
      <c r="MR2" s="15">
        <f t="shared" si="5"/>
        <v>0</v>
      </c>
      <c r="MS2" s="15">
        <f t="shared" si="5"/>
        <v>0</v>
      </c>
      <c r="MT2" s="15">
        <f t="shared" si="5"/>
        <v>0</v>
      </c>
      <c r="MU2" s="15">
        <f t="shared" si="5"/>
        <v>0</v>
      </c>
      <c r="MV2" s="15">
        <f t="shared" ref="MV2:PG2" si="6">MV4</f>
        <v>0</v>
      </c>
      <c r="MW2" s="15">
        <f t="shared" si="6"/>
        <v>0</v>
      </c>
      <c r="MX2" s="15">
        <f t="shared" si="6"/>
        <v>0</v>
      </c>
      <c r="MY2" s="15">
        <f t="shared" si="6"/>
        <v>0</v>
      </c>
      <c r="MZ2" s="15">
        <f t="shared" si="6"/>
        <v>0</v>
      </c>
      <c r="NA2" s="15">
        <f t="shared" si="6"/>
        <v>0</v>
      </c>
      <c r="NB2" s="15">
        <f t="shared" si="6"/>
        <v>0</v>
      </c>
      <c r="NC2" s="15">
        <f t="shared" si="6"/>
        <v>0</v>
      </c>
      <c r="ND2" s="15">
        <f t="shared" si="6"/>
        <v>0</v>
      </c>
      <c r="NE2" s="15">
        <f t="shared" si="6"/>
        <v>0</v>
      </c>
      <c r="NF2" s="15">
        <f t="shared" si="6"/>
        <v>0</v>
      </c>
      <c r="NG2" s="15">
        <f t="shared" si="6"/>
        <v>0</v>
      </c>
      <c r="NH2" s="15">
        <f t="shared" si="6"/>
        <v>0</v>
      </c>
      <c r="NI2" s="15">
        <f t="shared" si="6"/>
        <v>0</v>
      </c>
      <c r="NJ2" s="15">
        <f t="shared" si="6"/>
        <v>0</v>
      </c>
      <c r="NK2" s="15">
        <f t="shared" si="6"/>
        <v>0</v>
      </c>
      <c r="NL2" s="15">
        <f t="shared" si="6"/>
        <v>0</v>
      </c>
      <c r="NM2" s="15">
        <f t="shared" si="6"/>
        <v>0</v>
      </c>
      <c r="NN2" s="15">
        <f t="shared" si="6"/>
        <v>0</v>
      </c>
      <c r="NO2" s="15">
        <f t="shared" si="6"/>
        <v>0</v>
      </c>
      <c r="NP2" s="15">
        <f t="shared" si="6"/>
        <v>0</v>
      </c>
      <c r="NQ2" s="15">
        <f t="shared" si="6"/>
        <v>0</v>
      </c>
      <c r="NR2" s="15">
        <f t="shared" si="6"/>
        <v>0</v>
      </c>
      <c r="NS2" s="15">
        <f t="shared" si="6"/>
        <v>0</v>
      </c>
      <c r="NT2" s="15">
        <f t="shared" si="6"/>
        <v>0</v>
      </c>
      <c r="NU2" s="15">
        <f t="shared" si="6"/>
        <v>0</v>
      </c>
      <c r="NV2" s="15">
        <f t="shared" si="6"/>
        <v>0</v>
      </c>
      <c r="NW2" s="15">
        <f t="shared" si="6"/>
        <v>0</v>
      </c>
      <c r="NX2" s="15">
        <f t="shared" si="6"/>
        <v>0</v>
      </c>
      <c r="NY2" s="15">
        <f t="shared" si="6"/>
        <v>0</v>
      </c>
      <c r="NZ2" s="15">
        <f t="shared" si="6"/>
        <v>0</v>
      </c>
      <c r="OA2" s="15">
        <f t="shared" si="6"/>
        <v>0</v>
      </c>
      <c r="OB2" s="15">
        <f t="shared" si="6"/>
        <v>0</v>
      </c>
      <c r="OC2" s="15">
        <f t="shared" si="6"/>
        <v>0</v>
      </c>
      <c r="OD2" s="15">
        <f t="shared" si="6"/>
        <v>0</v>
      </c>
      <c r="OE2" s="15">
        <f t="shared" si="6"/>
        <v>0</v>
      </c>
      <c r="OF2" s="15">
        <f t="shared" si="6"/>
        <v>0</v>
      </c>
      <c r="OG2" s="15">
        <f t="shared" si="6"/>
        <v>0</v>
      </c>
      <c r="OH2" s="15">
        <f t="shared" si="6"/>
        <v>0</v>
      </c>
      <c r="OI2" s="15">
        <f t="shared" si="6"/>
        <v>0</v>
      </c>
      <c r="OJ2" s="15">
        <f t="shared" si="6"/>
        <v>0</v>
      </c>
      <c r="OK2" s="15">
        <f t="shared" si="6"/>
        <v>0</v>
      </c>
      <c r="OL2" s="15">
        <f t="shared" si="6"/>
        <v>0</v>
      </c>
      <c r="OM2" s="15">
        <f t="shared" si="6"/>
        <v>0</v>
      </c>
      <c r="ON2" s="15">
        <f t="shared" si="6"/>
        <v>0</v>
      </c>
      <c r="OO2" s="15">
        <f t="shared" si="6"/>
        <v>0</v>
      </c>
      <c r="OP2" s="15">
        <f t="shared" si="6"/>
        <v>0</v>
      </c>
      <c r="OQ2" s="15">
        <f t="shared" si="6"/>
        <v>0</v>
      </c>
      <c r="OR2" s="15">
        <f t="shared" si="6"/>
        <v>0</v>
      </c>
      <c r="OS2" s="15">
        <f t="shared" si="6"/>
        <v>0</v>
      </c>
      <c r="OT2" s="15">
        <f t="shared" si="6"/>
        <v>0</v>
      </c>
      <c r="OU2" s="15">
        <f t="shared" si="6"/>
        <v>0</v>
      </c>
      <c r="OV2" s="15">
        <f t="shared" si="6"/>
        <v>0</v>
      </c>
      <c r="OW2" s="15">
        <f t="shared" si="6"/>
        <v>0</v>
      </c>
      <c r="OX2" s="15">
        <f t="shared" si="6"/>
        <v>0</v>
      </c>
      <c r="OY2" s="15">
        <f t="shared" si="6"/>
        <v>0</v>
      </c>
      <c r="OZ2" s="15">
        <f t="shared" si="6"/>
        <v>0</v>
      </c>
      <c r="PA2" s="15">
        <f t="shared" si="6"/>
        <v>0</v>
      </c>
      <c r="PB2" s="15">
        <f t="shared" si="6"/>
        <v>0</v>
      </c>
      <c r="PC2" s="15">
        <f t="shared" si="6"/>
        <v>0</v>
      </c>
      <c r="PD2" s="15">
        <f t="shared" si="6"/>
        <v>0</v>
      </c>
      <c r="PE2" s="15">
        <f t="shared" si="6"/>
        <v>0</v>
      </c>
      <c r="PF2" s="15">
        <f t="shared" si="6"/>
        <v>0</v>
      </c>
      <c r="PG2" s="15">
        <f t="shared" si="6"/>
        <v>0</v>
      </c>
      <c r="PH2" s="15">
        <f t="shared" ref="PH2:RS2" si="7">PH4</f>
        <v>0</v>
      </c>
      <c r="PI2" s="15">
        <f t="shared" si="7"/>
        <v>0</v>
      </c>
      <c r="PJ2" s="15">
        <f t="shared" si="7"/>
        <v>0</v>
      </c>
      <c r="PK2" s="15">
        <f t="shared" si="7"/>
        <v>0</v>
      </c>
      <c r="PL2" s="15">
        <f t="shared" si="7"/>
        <v>0</v>
      </c>
      <c r="PM2" s="15">
        <f t="shared" si="7"/>
        <v>0</v>
      </c>
      <c r="PN2" s="15">
        <f t="shared" si="7"/>
        <v>0</v>
      </c>
      <c r="PO2" s="15">
        <f t="shared" si="7"/>
        <v>0</v>
      </c>
      <c r="PP2" s="15">
        <f t="shared" si="7"/>
        <v>0</v>
      </c>
      <c r="PQ2" s="15">
        <f t="shared" si="7"/>
        <v>0</v>
      </c>
      <c r="PR2" s="15">
        <f t="shared" si="7"/>
        <v>0</v>
      </c>
      <c r="PS2" s="15">
        <f t="shared" si="7"/>
        <v>0</v>
      </c>
      <c r="PT2" s="15">
        <f t="shared" si="7"/>
        <v>0</v>
      </c>
      <c r="PU2" s="15">
        <f t="shared" si="7"/>
        <v>0</v>
      </c>
      <c r="PV2" s="15">
        <f t="shared" si="7"/>
        <v>0</v>
      </c>
      <c r="PW2" s="15">
        <f t="shared" si="7"/>
        <v>0</v>
      </c>
      <c r="PX2" s="15">
        <f t="shared" si="7"/>
        <v>0</v>
      </c>
      <c r="PY2" s="15">
        <f t="shared" si="7"/>
        <v>0</v>
      </c>
      <c r="PZ2" s="15">
        <f t="shared" si="7"/>
        <v>0</v>
      </c>
      <c r="QA2" s="15">
        <f t="shared" si="7"/>
        <v>0</v>
      </c>
      <c r="QB2" s="15">
        <f t="shared" si="7"/>
        <v>0</v>
      </c>
      <c r="QC2" s="15">
        <f t="shared" si="7"/>
        <v>0</v>
      </c>
      <c r="QD2" s="15">
        <f t="shared" si="7"/>
        <v>0</v>
      </c>
      <c r="QE2" s="15">
        <f t="shared" si="7"/>
        <v>0</v>
      </c>
      <c r="QF2" s="15">
        <f t="shared" si="7"/>
        <v>0</v>
      </c>
      <c r="QG2" s="15">
        <f t="shared" si="7"/>
        <v>0</v>
      </c>
      <c r="QH2" s="15">
        <f t="shared" si="7"/>
        <v>0</v>
      </c>
      <c r="QI2" s="15">
        <f t="shared" si="7"/>
        <v>0</v>
      </c>
      <c r="QJ2" s="15">
        <f t="shared" si="7"/>
        <v>0</v>
      </c>
      <c r="QK2" s="15">
        <f t="shared" si="7"/>
        <v>0</v>
      </c>
      <c r="QL2" s="15">
        <f t="shared" si="7"/>
        <v>0</v>
      </c>
      <c r="QM2" s="15">
        <f t="shared" si="7"/>
        <v>0</v>
      </c>
      <c r="QN2" s="15">
        <f t="shared" si="7"/>
        <v>0</v>
      </c>
      <c r="QO2" s="15">
        <f t="shared" si="7"/>
        <v>0</v>
      </c>
      <c r="QP2" s="15">
        <f t="shared" si="7"/>
        <v>0</v>
      </c>
      <c r="QQ2" s="15">
        <f t="shared" si="7"/>
        <v>0</v>
      </c>
      <c r="QR2" s="15">
        <f t="shared" si="7"/>
        <v>0</v>
      </c>
      <c r="QS2" s="15">
        <f t="shared" si="7"/>
        <v>0</v>
      </c>
      <c r="QT2" s="15">
        <f t="shared" si="7"/>
        <v>0</v>
      </c>
      <c r="QU2" s="15">
        <f t="shared" si="7"/>
        <v>0</v>
      </c>
      <c r="QV2" s="15">
        <f t="shared" si="7"/>
        <v>0</v>
      </c>
      <c r="QW2" s="15">
        <f t="shared" si="7"/>
        <v>0</v>
      </c>
      <c r="QX2" s="15">
        <f t="shared" si="7"/>
        <v>0</v>
      </c>
      <c r="QY2" s="15">
        <f t="shared" si="7"/>
        <v>0</v>
      </c>
      <c r="QZ2" s="15">
        <f t="shared" si="7"/>
        <v>0</v>
      </c>
      <c r="RA2" s="15">
        <f t="shared" si="7"/>
        <v>0</v>
      </c>
      <c r="RB2" s="15">
        <f t="shared" si="7"/>
        <v>0</v>
      </c>
      <c r="RC2" s="15">
        <f t="shared" si="7"/>
        <v>0</v>
      </c>
      <c r="RD2" s="15">
        <f t="shared" si="7"/>
        <v>0</v>
      </c>
      <c r="RE2" s="15">
        <f t="shared" si="7"/>
        <v>0</v>
      </c>
      <c r="RF2" s="15">
        <f t="shared" si="7"/>
        <v>0</v>
      </c>
      <c r="RG2" s="15">
        <f t="shared" si="7"/>
        <v>0</v>
      </c>
      <c r="RH2" s="15">
        <f t="shared" si="7"/>
        <v>0</v>
      </c>
      <c r="RI2" s="15">
        <f t="shared" si="7"/>
        <v>0</v>
      </c>
      <c r="RJ2" s="15">
        <f t="shared" si="7"/>
        <v>0</v>
      </c>
      <c r="RK2" s="15">
        <f t="shared" si="7"/>
        <v>0</v>
      </c>
      <c r="RL2" s="15">
        <f t="shared" si="7"/>
        <v>0</v>
      </c>
      <c r="RM2" s="15">
        <f t="shared" si="7"/>
        <v>0</v>
      </c>
      <c r="RN2" s="15">
        <f t="shared" si="7"/>
        <v>0</v>
      </c>
      <c r="RO2" s="15">
        <f t="shared" si="7"/>
        <v>0</v>
      </c>
      <c r="RP2" s="15">
        <f t="shared" si="7"/>
        <v>0</v>
      </c>
      <c r="RQ2" s="15">
        <f t="shared" si="7"/>
        <v>0</v>
      </c>
      <c r="RR2" s="15">
        <f t="shared" si="7"/>
        <v>0</v>
      </c>
      <c r="RS2" s="15">
        <f t="shared" si="7"/>
        <v>0</v>
      </c>
      <c r="RT2" s="15">
        <f t="shared" ref="RT2:UE2" si="8">RT4</f>
        <v>0</v>
      </c>
      <c r="RU2" s="15">
        <f t="shared" si="8"/>
        <v>0</v>
      </c>
      <c r="RV2" s="15">
        <f t="shared" si="8"/>
        <v>0</v>
      </c>
      <c r="RW2" s="15">
        <f t="shared" si="8"/>
        <v>0</v>
      </c>
      <c r="RX2" s="15">
        <f t="shared" si="8"/>
        <v>0</v>
      </c>
      <c r="RY2" s="15">
        <f t="shared" si="8"/>
        <v>0</v>
      </c>
      <c r="RZ2" s="15">
        <f t="shared" si="8"/>
        <v>0</v>
      </c>
      <c r="SA2" s="15">
        <f t="shared" si="8"/>
        <v>0</v>
      </c>
      <c r="SB2" s="15">
        <f t="shared" si="8"/>
        <v>0</v>
      </c>
      <c r="SC2" s="15">
        <f t="shared" si="8"/>
        <v>0</v>
      </c>
      <c r="SD2" s="15">
        <f t="shared" si="8"/>
        <v>0</v>
      </c>
      <c r="SE2" s="15">
        <f t="shared" si="8"/>
        <v>0</v>
      </c>
      <c r="SF2" s="15">
        <f t="shared" si="8"/>
        <v>0</v>
      </c>
      <c r="SG2" s="15">
        <f t="shared" si="8"/>
        <v>0</v>
      </c>
      <c r="SH2" s="15">
        <f t="shared" si="8"/>
        <v>0</v>
      </c>
      <c r="SI2" s="15">
        <f t="shared" si="8"/>
        <v>0</v>
      </c>
      <c r="SJ2" s="15">
        <f t="shared" si="8"/>
        <v>0</v>
      </c>
      <c r="SK2" s="15">
        <f t="shared" si="8"/>
        <v>0</v>
      </c>
      <c r="SL2" s="15">
        <f t="shared" si="8"/>
        <v>0</v>
      </c>
      <c r="SM2" s="15">
        <f t="shared" si="8"/>
        <v>0</v>
      </c>
      <c r="SN2" s="15">
        <f t="shared" si="8"/>
        <v>0</v>
      </c>
      <c r="SO2" s="15">
        <f t="shared" si="8"/>
        <v>0</v>
      </c>
      <c r="SP2" s="15">
        <f t="shared" si="8"/>
        <v>0</v>
      </c>
      <c r="SQ2" s="15">
        <f t="shared" si="8"/>
        <v>0</v>
      </c>
      <c r="SR2" s="15">
        <f t="shared" si="8"/>
        <v>0</v>
      </c>
      <c r="SS2" s="15">
        <f t="shared" si="8"/>
        <v>0</v>
      </c>
      <c r="ST2" s="15">
        <f t="shared" si="8"/>
        <v>0</v>
      </c>
      <c r="SU2" s="15">
        <f t="shared" si="8"/>
        <v>0</v>
      </c>
      <c r="SV2" s="15">
        <f t="shared" si="8"/>
        <v>0</v>
      </c>
      <c r="SW2" s="15">
        <f t="shared" si="8"/>
        <v>0</v>
      </c>
      <c r="SX2" s="15">
        <f t="shared" si="8"/>
        <v>0</v>
      </c>
      <c r="SY2" s="15">
        <f t="shared" si="8"/>
        <v>0</v>
      </c>
      <c r="SZ2" s="15">
        <f t="shared" si="8"/>
        <v>0</v>
      </c>
      <c r="TA2" s="15">
        <f t="shared" si="8"/>
        <v>0</v>
      </c>
      <c r="TB2" s="15">
        <f t="shared" si="8"/>
        <v>0</v>
      </c>
      <c r="TC2" s="15">
        <f t="shared" si="8"/>
        <v>0</v>
      </c>
      <c r="TD2" s="15">
        <f t="shared" si="8"/>
        <v>0</v>
      </c>
      <c r="TE2" s="15">
        <f t="shared" si="8"/>
        <v>0</v>
      </c>
      <c r="TF2" s="15">
        <f t="shared" si="8"/>
        <v>0</v>
      </c>
      <c r="TG2" s="15">
        <f t="shared" si="8"/>
        <v>0</v>
      </c>
      <c r="TH2" s="15">
        <f t="shared" si="8"/>
        <v>0</v>
      </c>
      <c r="TI2" s="15">
        <f t="shared" si="8"/>
        <v>0</v>
      </c>
      <c r="TJ2" s="15">
        <f t="shared" si="8"/>
        <v>0</v>
      </c>
      <c r="TK2" s="15">
        <f t="shared" si="8"/>
        <v>0</v>
      </c>
      <c r="TL2" s="15">
        <f t="shared" si="8"/>
        <v>0</v>
      </c>
      <c r="TM2" s="15">
        <f t="shared" si="8"/>
        <v>0</v>
      </c>
      <c r="TN2" s="15">
        <f t="shared" si="8"/>
        <v>0</v>
      </c>
      <c r="TO2" s="15">
        <f t="shared" si="8"/>
        <v>0</v>
      </c>
      <c r="TP2" s="15">
        <f t="shared" si="8"/>
        <v>0</v>
      </c>
      <c r="TQ2" s="15">
        <f t="shared" si="8"/>
        <v>0</v>
      </c>
      <c r="TR2" s="15">
        <f t="shared" si="8"/>
        <v>0</v>
      </c>
      <c r="TS2" s="15">
        <f t="shared" si="8"/>
        <v>0</v>
      </c>
      <c r="TT2" s="15">
        <f t="shared" si="8"/>
        <v>0</v>
      </c>
      <c r="TU2" s="15">
        <f t="shared" si="8"/>
        <v>0</v>
      </c>
      <c r="TV2" s="15">
        <f t="shared" si="8"/>
        <v>0</v>
      </c>
      <c r="TW2" s="15">
        <f t="shared" si="8"/>
        <v>0</v>
      </c>
      <c r="TX2" s="15">
        <f t="shared" si="8"/>
        <v>0</v>
      </c>
      <c r="TY2" s="15">
        <f t="shared" si="8"/>
        <v>0</v>
      </c>
      <c r="TZ2" s="15">
        <f t="shared" si="8"/>
        <v>0</v>
      </c>
      <c r="UA2" s="15">
        <f t="shared" si="8"/>
        <v>0</v>
      </c>
      <c r="UB2" s="15">
        <f t="shared" si="8"/>
        <v>0</v>
      </c>
      <c r="UC2" s="15">
        <f t="shared" si="8"/>
        <v>0</v>
      </c>
      <c r="UD2" s="15">
        <f t="shared" si="8"/>
        <v>0</v>
      </c>
      <c r="UE2" s="15">
        <f t="shared" si="8"/>
        <v>0</v>
      </c>
      <c r="UF2" s="15">
        <f t="shared" ref="UF2:WQ2" si="9">UF4</f>
        <v>0</v>
      </c>
      <c r="UG2" s="15">
        <f t="shared" si="9"/>
        <v>0</v>
      </c>
      <c r="UH2" s="15">
        <f t="shared" si="9"/>
        <v>0</v>
      </c>
      <c r="UI2" s="15">
        <f t="shared" si="9"/>
        <v>0</v>
      </c>
      <c r="UJ2" s="15">
        <f t="shared" si="9"/>
        <v>0</v>
      </c>
      <c r="UK2" s="15">
        <f t="shared" si="9"/>
        <v>0</v>
      </c>
      <c r="UL2" s="15">
        <f t="shared" si="9"/>
        <v>0</v>
      </c>
      <c r="UM2" s="15">
        <f t="shared" si="9"/>
        <v>0</v>
      </c>
      <c r="UN2" s="15">
        <f t="shared" si="9"/>
        <v>0</v>
      </c>
      <c r="UO2" s="15">
        <f t="shared" si="9"/>
        <v>0</v>
      </c>
      <c r="UP2" s="15">
        <f t="shared" si="9"/>
        <v>0</v>
      </c>
      <c r="UQ2" s="15">
        <f t="shared" si="9"/>
        <v>0</v>
      </c>
      <c r="UR2" s="15">
        <f t="shared" si="9"/>
        <v>0</v>
      </c>
      <c r="US2" s="15">
        <f t="shared" si="9"/>
        <v>0</v>
      </c>
      <c r="UT2" s="15">
        <f t="shared" si="9"/>
        <v>0</v>
      </c>
      <c r="UU2" s="15">
        <f t="shared" si="9"/>
        <v>0</v>
      </c>
      <c r="UV2" s="15">
        <f t="shared" si="9"/>
        <v>0</v>
      </c>
      <c r="UW2" s="15">
        <f t="shared" si="9"/>
        <v>0</v>
      </c>
      <c r="UX2" s="15">
        <f t="shared" si="9"/>
        <v>0</v>
      </c>
      <c r="UY2" s="15">
        <f t="shared" si="9"/>
        <v>0</v>
      </c>
      <c r="UZ2" s="15">
        <f t="shared" si="9"/>
        <v>0</v>
      </c>
      <c r="VA2" s="15">
        <f t="shared" si="9"/>
        <v>0</v>
      </c>
      <c r="VB2" s="15">
        <f t="shared" si="9"/>
        <v>0</v>
      </c>
      <c r="VC2" s="15">
        <f t="shared" si="9"/>
        <v>0</v>
      </c>
      <c r="VD2" s="15">
        <f t="shared" si="9"/>
        <v>0</v>
      </c>
      <c r="VE2" s="15">
        <f t="shared" si="9"/>
        <v>0</v>
      </c>
      <c r="VF2" s="15">
        <f t="shared" si="9"/>
        <v>0</v>
      </c>
      <c r="VG2" s="15">
        <f t="shared" si="9"/>
        <v>0</v>
      </c>
      <c r="VH2" s="15">
        <f t="shared" si="9"/>
        <v>0</v>
      </c>
      <c r="VI2" s="15">
        <f t="shared" si="9"/>
        <v>0</v>
      </c>
      <c r="VJ2" s="15">
        <f t="shared" si="9"/>
        <v>0</v>
      </c>
      <c r="VK2" s="15">
        <f t="shared" si="9"/>
        <v>0</v>
      </c>
      <c r="VL2" s="15">
        <f t="shared" si="9"/>
        <v>0</v>
      </c>
      <c r="VM2" s="15">
        <f t="shared" si="9"/>
        <v>0</v>
      </c>
      <c r="VN2" s="15">
        <f t="shared" si="9"/>
        <v>0</v>
      </c>
      <c r="VO2" s="15">
        <f t="shared" si="9"/>
        <v>0</v>
      </c>
      <c r="VP2" s="15">
        <f t="shared" si="9"/>
        <v>0</v>
      </c>
      <c r="VQ2" s="15">
        <f t="shared" si="9"/>
        <v>0</v>
      </c>
      <c r="VR2" s="15">
        <f t="shared" si="9"/>
        <v>0</v>
      </c>
      <c r="VS2" s="15">
        <f t="shared" si="9"/>
        <v>0</v>
      </c>
      <c r="VT2" s="15">
        <f t="shared" si="9"/>
        <v>0</v>
      </c>
      <c r="VU2" s="15">
        <f t="shared" si="9"/>
        <v>0</v>
      </c>
      <c r="VV2" s="15">
        <f t="shared" si="9"/>
        <v>0</v>
      </c>
      <c r="VW2" s="15">
        <f t="shared" si="9"/>
        <v>0</v>
      </c>
      <c r="VX2" s="15">
        <f t="shared" si="9"/>
        <v>0</v>
      </c>
      <c r="VY2" s="15">
        <f t="shared" si="9"/>
        <v>0</v>
      </c>
      <c r="VZ2" s="15">
        <f t="shared" si="9"/>
        <v>0</v>
      </c>
      <c r="WA2" s="15">
        <f t="shared" si="9"/>
        <v>0</v>
      </c>
      <c r="WB2" s="15">
        <f t="shared" si="9"/>
        <v>0</v>
      </c>
      <c r="WC2" s="15">
        <f t="shared" si="9"/>
        <v>0</v>
      </c>
      <c r="WD2" s="15">
        <f t="shared" si="9"/>
        <v>0</v>
      </c>
      <c r="WE2" s="15">
        <f t="shared" si="9"/>
        <v>0</v>
      </c>
      <c r="WF2" s="15">
        <f t="shared" si="9"/>
        <v>0</v>
      </c>
      <c r="WG2" s="15">
        <f t="shared" si="9"/>
        <v>0</v>
      </c>
      <c r="WH2" s="15">
        <f t="shared" si="9"/>
        <v>0</v>
      </c>
      <c r="WI2" s="15">
        <f t="shared" si="9"/>
        <v>0</v>
      </c>
      <c r="WJ2" s="15">
        <f t="shared" si="9"/>
        <v>0</v>
      </c>
      <c r="WK2" s="15">
        <f t="shared" si="9"/>
        <v>0</v>
      </c>
      <c r="WL2" s="15">
        <f t="shared" si="9"/>
        <v>0</v>
      </c>
      <c r="WM2" s="15">
        <f t="shared" si="9"/>
        <v>0</v>
      </c>
      <c r="WN2" s="15">
        <f t="shared" si="9"/>
        <v>0</v>
      </c>
      <c r="WO2" s="15">
        <f t="shared" si="9"/>
        <v>0</v>
      </c>
      <c r="WP2" s="15">
        <f t="shared" si="9"/>
        <v>0</v>
      </c>
      <c r="WQ2" s="15">
        <f t="shared" si="9"/>
        <v>0</v>
      </c>
      <c r="WR2" s="15">
        <f t="shared" ref="WR2:ZC2" si="10">WR4</f>
        <v>0</v>
      </c>
      <c r="WS2" s="15">
        <f t="shared" si="10"/>
        <v>0</v>
      </c>
      <c r="WT2" s="15">
        <f t="shared" si="10"/>
        <v>0</v>
      </c>
      <c r="WU2" s="15">
        <f t="shared" si="10"/>
        <v>0</v>
      </c>
      <c r="WV2" s="15">
        <f t="shared" si="10"/>
        <v>0</v>
      </c>
      <c r="WW2" s="15">
        <f t="shared" si="10"/>
        <v>0</v>
      </c>
      <c r="WX2" s="15">
        <f t="shared" si="10"/>
        <v>0</v>
      </c>
      <c r="WY2" s="15">
        <f t="shared" si="10"/>
        <v>0</v>
      </c>
      <c r="WZ2" s="15">
        <f t="shared" si="10"/>
        <v>0</v>
      </c>
      <c r="XA2" s="15">
        <f t="shared" si="10"/>
        <v>0</v>
      </c>
      <c r="XB2" s="15">
        <f t="shared" si="10"/>
        <v>0</v>
      </c>
      <c r="XC2" s="15">
        <f t="shared" si="10"/>
        <v>0</v>
      </c>
      <c r="XD2" s="15">
        <f t="shared" si="10"/>
        <v>0</v>
      </c>
      <c r="XE2" s="15">
        <f t="shared" si="10"/>
        <v>0</v>
      </c>
      <c r="XF2" s="15">
        <f t="shared" si="10"/>
        <v>0</v>
      </c>
      <c r="XG2" s="15">
        <f t="shared" si="10"/>
        <v>0</v>
      </c>
      <c r="XH2" s="15">
        <f t="shared" si="10"/>
        <v>0</v>
      </c>
      <c r="XI2" s="15">
        <f t="shared" si="10"/>
        <v>0</v>
      </c>
      <c r="XJ2" s="15">
        <f t="shared" si="10"/>
        <v>0</v>
      </c>
      <c r="XK2" s="15">
        <f t="shared" si="10"/>
        <v>0</v>
      </c>
      <c r="XL2" s="15">
        <f t="shared" si="10"/>
        <v>0</v>
      </c>
      <c r="XM2" s="15">
        <f t="shared" si="10"/>
        <v>0</v>
      </c>
      <c r="XN2" s="15">
        <f t="shared" si="10"/>
        <v>0</v>
      </c>
      <c r="XO2" s="15">
        <f t="shared" si="10"/>
        <v>0</v>
      </c>
      <c r="XP2" s="15">
        <f t="shared" si="10"/>
        <v>0</v>
      </c>
      <c r="XQ2" s="15">
        <f t="shared" si="10"/>
        <v>0</v>
      </c>
      <c r="XR2" s="15">
        <f t="shared" si="10"/>
        <v>0</v>
      </c>
      <c r="XS2" s="15">
        <f t="shared" si="10"/>
        <v>0</v>
      </c>
      <c r="XT2" s="15">
        <f t="shared" si="10"/>
        <v>0</v>
      </c>
      <c r="XU2" s="15">
        <f t="shared" si="10"/>
        <v>0</v>
      </c>
      <c r="XV2" s="15">
        <f t="shared" si="10"/>
        <v>0</v>
      </c>
      <c r="XW2" s="15">
        <f t="shared" si="10"/>
        <v>0</v>
      </c>
      <c r="XX2" s="15">
        <f t="shared" si="10"/>
        <v>0</v>
      </c>
      <c r="XY2" s="15">
        <f t="shared" si="10"/>
        <v>0</v>
      </c>
      <c r="XZ2" s="15">
        <f t="shared" si="10"/>
        <v>0</v>
      </c>
      <c r="YA2" s="15">
        <f t="shared" si="10"/>
        <v>0</v>
      </c>
      <c r="YB2" s="15">
        <f t="shared" si="10"/>
        <v>0</v>
      </c>
      <c r="YC2" s="15">
        <f t="shared" si="10"/>
        <v>0</v>
      </c>
      <c r="YD2" s="15">
        <f t="shared" si="10"/>
        <v>0</v>
      </c>
      <c r="YE2" s="15">
        <f t="shared" si="10"/>
        <v>0</v>
      </c>
      <c r="YF2" s="15">
        <f t="shared" si="10"/>
        <v>0</v>
      </c>
      <c r="YG2" s="15">
        <f t="shared" si="10"/>
        <v>0</v>
      </c>
      <c r="YH2" s="15">
        <f t="shared" si="10"/>
        <v>0</v>
      </c>
      <c r="YI2" s="15">
        <f t="shared" si="10"/>
        <v>0</v>
      </c>
      <c r="YJ2" s="15">
        <f t="shared" si="10"/>
        <v>0</v>
      </c>
      <c r="YK2" s="15">
        <f t="shared" si="10"/>
        <v>0</v>
      </c>
      <c r="YL2" s="15">
        <f t="shared" si="10"/>
        <v>0</v>
      </c>
      <c r="YM2" s="15">
        <f t="shared" si="10"/>
        <v>0</v>
      </c>
      <c r="YN2" s="15">
        <f t="shared" si="10"/>
        <v>0</v>
      </c>
      <c r="YO2" s="15">
        <f t="shared" si="10"/>
        <v>0</v>
      </c>
      <c r="YP2" s="15">
        <f t="shared" si="10"/>
        <v>0</v>
      </c>
      <c r="YQ2" s="15">
        <f t="shared" si="10"/>
        <v>0</v>
      </c>
      <c r="YR2" s="15">
        <f t="shared" si="10"/>
        <v>0</v>
      </c>
      <c r="YS2" s="15">
        <f t="shared" si="10"/>
        <v>0</v>
      </c>
      <c r="YT2" s="15">
        <f t="shared" si="10"/>
        <v>0</v>
      </c>
      <c r="YU2" s="15">
        <f t="shared" si="10"/>
        <v>0</v>
      </c>
      <c r="YV2" s="15">
        <f t="shared" si="10"/>
        <v>0</v>
      </c>
      <c r="YW2" s="15">
        <f t="shared" si="10"/>
        <v>0</v>
      </c>
      <c r="YX2" s="15">
        <f t="shared" si="10"/>
        <v>0</v>
      </c>
      <c r="YY2" s="15">
        <f t="shared" si="10"/>
        <v>0</v>
      </c>
      <c r="YZ2" s="15">
        <f t="shared" si="10"/>
        <v>0</v>
      </c>
      <c r="ZA2" s="15">
        <f t="shared" si="10"/>
        <v>0</v>
      </c>
      <c r="ZB2" s="15">
        <f t="shared" si="10"/>
        <v>0</v>
      </c>
      <c r="ZC2" s="15">
        <f t="shared" si="10"/>
        <v>0</v>
      </c>
      <c r="ZD2" s="15">
        <f t="shared" ref="ZD2:ZZ2" si="11">ZD4</f>
        <v>0</v>
      </c>
      <c r="ZE2" s="15">
        <f t="shared" si="11"/>
        <v>0</v>
      </c>
      <c r="ZF2" s="15">
        <f t="shared" si="11"/>
        <v>0</v>
      </c>
      <c r="ZG2" s="15">
        <f t="shared" si="11"/>
        <v>0</v>
      </c>
      <c r="ZH2" s="15">
        <f t="shared" si="11"/>
        <v>0</v>
      </c>
      <c r="ZI2" s="15">
        <f t="shared" si="11"/>
        <v>0</v>
      </c>
      <c r="ZJ2" s="15">
        <f t="shared" si="11"/>
        <v>0</v>
      </c>
      <c r="ZK2" s="15">
        <f t="shared" si="11"/>
        <v>0</v>
      </c>
      <c r="ZL2" s="15">
        <f t="shared" si="11"/>
        <v>0</v>
      </c>
      <c r="ZM2" s="15">
        <f t="shared" si="11"/>
        <v>0</v>
      </c>
      <c r="ZN2" s="15">
        <f t="shared" si="11"/>
        <v>0</v>
      </c>
      <c r="ZO2" s="15">
        <f t="shared" si="11"/>
        <v>0</v>
      </c>
      <c r="ZP2" s="15">
        <f t="shared" si="11"/>
        <v>0</v>
      </c>
      <c r="ZQ2" s="15">
        <f t="shared" si="11"/>
        <v>0</v>
      </c>
      <c r="ZR2" s="15">
        <f t="shared" si="11"/>
        <v>0</v>
      </c>
      <c r="ZS2" s="15">
        <f t="shared" si="11"/>
        <v>0</v>
      </c>
      <c r="ZT2" s="15">
        <f t="shared" si="11"/>
        <v>0</v>
      </c>
      <c r="ZU2" s="15">
        <f t="shared" si="11"/>
        <v>0</v>
      </c>
      <c r="ZV2" s="15">
        <f t="shared" si="11"/>
        <v>0</v>
      </c>
      <c r="ZW2" s="15">
        <f t="shared" si="11"/>
        <v>0</v>
      </c>
      <c r="ZX2" s="15">
        <f t="shared" si="11"/>
        <v>0</v>
      </c>
      <c r="ZY2" s="15">
        <f t="shared" si="11"/>
        <v>0</v>
      </c>
      <c r="ZZ2" s="15">
        <f t="shared" si="11"/>
        <v>0</v>
      </c>
    </row>
    <row r="3" spans="1:702" x14ac:dyDescent="0.25">
      <c r="C3" s="64" t="s">
        <v>56</v>
      </c>
      <c r="F3" s="64" t="s">
        <v>42</v>
      </c>
    </row>
    <row r="4" spans="1:702" ht="13.5" x14ac:dyDescent="0.35">
      <c r="A4" s="1" t="s">
        <v>29</v>
      </c>
      <c r="B4" s="1" t="s">
        <v>30</v>
      </c>
      <c r="C4" s="64" t="s">
        <v>41</v>
      </c>
      <c r="D4" s="64" t="s">
        <v>54</v>
      </c>
      <c r="E4" s="64" t="s">
        <v>53</v>
      </c>
      <c r="F4" s="65">
        <v>39448</v>
      </c>
      <c r="G4" s="65">
        <v>39479</v>
      </c>
      <c r="H4" s="65">
        <v>39508</v>
      </c>
      <c r="I4" s="65">
        <v>39539</v>
      </c>
      <c r="J4" s="65">
        <v>39569</v>
      </c>
      <c r="K4" s="65">
        <v>39600</v>
      </c>
      <c r="L4" s="65">
        <v>39630</v>
      </c>
      <c r="M4" s="65">
        <v>39661</v>
      </c>
      <c r="N4" s="65">
        <v>39692</v>
      </c>
      <c r="O4" s="65">
        <v>39722</v>
      </c>
      <c r="P4" s="65">
        <v>39753</v>
      </c>
      <c r="Q4" s="65">
        <v>39783</v>
      </c>
      <c r="R4" s="65">
        <v>39813</v>
      </c>
      <c r="S4" s="65">
        <v>39814</v>
      </c>
      <c r="T4" s="65">
        <v>39845</v>
      </c>
      <c r="U4" s="65">
        <v>39873</v>
      </c>
      <c r="V4" s="65">
        <v>39904</v>
      </c>
      <c r="W4" s="65">
        <v>39934</v>
      </c>
      <c r="X4" s="65">
        <v>39965</v>
      </c>
      <c r="Y4" s="65">
        <v>39995</v>
      </c>
      <c r="Z4" s="65">
        <v>40026</v>
      </c>
      <c r="AA4" s="65">
        <v>40057</v>
      </c>
      <c r="AB4" s="65">
        <v>40087</v>
      </c>
      <c r="AC4" s="65">
        <v>40118</v>
      </c>
      <c r="AD4" s="65">
        <v>40148</v>
      </c>
      <c r="AE4" s="65">
        <v>40178</v>
      </c>
      <c r="AF4" s="65">
        <v>40179</v>
      </c>
      <c r="AG4" s="65">
        <v>40210</v>
      </c>
      <c r="AH4" s="65">
        <v>40238</v>
      </c>
      <c r="AI4" s="65">
        <v>40269</v>
      </c>
      <c r="AJ4" s="65">
        <v>40299</v>
      </c>
      <c r="AK4" s="65">
        <v>40330</v>
      </c>
      <c r="AL4" s="65">
        <v>40360</v>
      </c>
      <c r="AM4" s="65">
        <v>40391</v>
      </c>
      <c r="AN4" s="65">
        <v>40422</v>
      </c>
      <c r="AO4" s="65">
        <v>40452</v>
      </c>
      <c r="AP4" s="65">
        <v>40483</v>
      </c>
      <c r="AQ4" s="65">
        <v>40513</v>
      </c>
      <c r="AR4" s="65">
        <v>40543</v>
      </c>
      <c r="AS4" s="65">
        <v>40544</v>
      </c>
      <c r="AT4" s="65">
        <v>40575</v>
      </c>
      <c r="AU4" s="65">
        <v>40603</v>
      </c>
      <c r="AV4" s="65">
        <v>40634</v>
      </c>
      <c r="AW4" s="65">
        <v>40664</v>
      </c>
      <c r="AX4" s="65">
        <v>40695</v>
      </c>
      <c r="AY4" s="65">
        <v>40725</v>
      </c>
      <c r="AZ4" s="65">
        <v>40756</v>
      </c>
      <c r="BA4" s="65">
        <v>40787</v>
      </c>
      <c r="BB4" s="65">
        <v>40817</v>
      </c>
      <c r="BC4" s="65">
        <v>40848</v>
      </c>
      <c r="BD4" s="65">
        <v>40878</v>
      </c>
      <c r="BE4" s="65">
        <v>40908</v>
      </c>
      <c r="BF4" s="65">
        <v>40909</v>
      </c>
      <c r="BG4" s="65">
        <v>40940</v>
      </c>
      <c r="BH4" s="65">
        <v>40969</v>
      </c>
      <c r="BI4" s="65">
        <v>41000</v>
      </c>
      <c r="BJ4" s="65">
        <v>41030</v>
      </c>
      <c r="BK4" s="65">
        <v>41061</v>
      </c>
      <c r="BL4" s="65">
        <v>41091</v>
      </c>
      <c r="BM4" s="65">
        <v>41122</v>
      </c>
      <c r="BN4" s="65">
        <v>41153</v>
      </c>
      <c r="BO4" s="65">
        <v>41183</v>
      </c>
      <c r="BP4" s="65">
        <v>41214</v>
      </c>
      <c r="BQ4" s="65">
        <v>41244</v>
      </c>
      <c r="BR4" s="65">
        <v>41274</v>
      </c>
      <c r="BS4" s="65">
        <v>41275</v>
      </c>
      <c r="BT4" s="65">
        <v>41306</v>
      </c>
      <c r="BU4" s="65">
        <v>41334</v>
      </c>
      <c r="BV4" s="65">
        <v>41365</v>
      </c>
      <c r="BW4" s="65">
        <v>41395</v>
      </c>
      <c r="BX4" s="65">
        <v>41426</v>
      </c>
      <c r="BY4" s="65">
        <v>41456</v>
      </c>
      <c r="BZ4" s="65">
        <v>41487</v>
      </c>
      <c r="CA4" s="65">
        <v>41518</v>
      </c>
      <c r="CB4" s="65">
        <v>41548</v>
      </c>
      <c r="CC4" s="65">
        <v>41579</v>
      </c>
      <c r="CD4" s="65">
        <v>41609</v>
      </c>
      <c r="CE4" s="65">
        <v>41639</v>
      </c>
      <c r="CF4" s="65">
        <v>41640</v>
      </c>
      <c r="CG4" s="65">
        <v>41671</v>
      </c>
      <c r="CH4" s="65">
        <v>41699</v>
      </c>
      <c r="CI4" s="65">
        <v>41730</v>
      </c>
      <c r="CJ4" s="65">
        <v>41760</v>
      </c>
      <c r="CK4" s="65">
        <v>41791</v>
      </c>
      <c r="CL4" s="65">
        <v>41821</v>
      </c>
      <c r="CM4" s="65">
        <v>41852</v>
      </c>
      <c r="CN4" s="65">
        <v>41883</v>
      </c>
      <c r="CO4" s="65">
        <v>41913</v>
      </c>
      <c r="CP4" s="65">
        <v>41944</v>
      </c>
      <c r="CQ4" s="65">
        <v>41974</v>
      </c>
      <c r="CR4" s="65">
        <v>42004</v>
      </c>
      <c r="CS4" s="65">
        <v>42005</v>
      </c>
      <c r="CT4" s="65">
        <v>42036</v>
      </c>
      <c r="CU4" s="65">
        <v>42064</v>
      </c>
      <c r="CV4" s="65">
        <v>42095</v>
      </c>
      <c r="CW4" s="65">
        <v>42125</v>
      </c>
      <c r="CX4" s="65">
        <v>42156</v>
      </c>
      <c r="CY4" s="65">
        <v>42186</v>
      </c>
      <c r="CZ4" s="65">
        <v>42217</v>
      </c>
      <c r="DA4" s="65">
        <v>42248</v>
      </c>
      <c r="DB4" s="65">
        <v>42278</v>
      </c>
      <c r="DC4" s="65">
        <v>42309</v>
      </c>
      <c r="DD4" s="65">
        <v>42339</v>
      </c>
      <c r="DE4" s="65">
        <v>42369</v>
      </c>
      <c r="DF4" s="65">
        <v>42370</v>
      </c>
      <c r="DG4" s="65">
        <v>42401</v>
      </c>
      <c r="DH4" s="65">
        <v>42430</v>
      </c>
      <c r="DI4" s="65">
        <v>42461</v>
      </c>
      <c r="DJ4" s="65">
        <v>42491</v>
      </c>
      <c r="DK4" s="65">
        <v>42522</v>
      </c>
      <c r="DL4" s="65">
        <v>42552</v>
      </c>
      <c r="DM4" s="65">
        <v>42583</v>
      </c>
      <c r="DN4" s="65">
        <v>42614</v>
      </c>
      <c r="DO4" s="65">
        <v>42644</v>
      </c>
      <c r="DP4" s="65">
        <v>42675</v>
      </c>
      <c r="DQ4" s="65">
        <v>42705</v>
      </c>
      <c r="DR4" s="65">
        <v>42735</v>
      </c>
      <c r="DS4" s="65">
        <v>42736</v>
      </c>
      <c r="DT4" s="65">
        <v>42767</v>
      </c>
      <c r="DU4" s="65">
        <v>42795</v>
      </c>
      <c r="DV4" s="65">
        <v>42826</v>
      </c>
      <c r="DW4" s="65">
        <v>42856</v>
      </c>
      <c r="DX4" s="65">
        <v>42887</v>
      </c>
      <c r="DY4" s="65">
        <v>42917</v>
      </c>
      <c r="DZ4" s="65">
        <v>42948</v>
      </c>
      <c r="EA4" s="65">
        <v>42979</v>
      </c>
      <c r="EB4" s="65">
        <v>43009</v>
      </c>
      <c r="EC4" s="65">
        <v>43040</v>
      </c>
      <c r="ED4" s="65">
        <v>43070</v>
      </c>
      <c r="EE4" s="65">
        <v>43100</v>
      </c>
      <c r="EF4" s="65">
        <v>43101</v>
      </c>
      <c r="EG4" s="65">
        <v>43132</v>
      </c>
      <c r="EH4" s="65">
        <v>43160</v>
      </c>
      <c r="EI4" s="65">
        <v>43191</v>
      </c>
      <c r="EJ4" s="65">
        <v>43221</v>
      </c>
      <c r="EK4" s="65">
        <v>43252</v>
      </c>
      <c r="EL4" s="65">
        <v>43282</v>
      </c>
      <c r="EM4" s="65">
        <v>43313</v>
      </c>
      <c r="EN4" s="65">
        <v>43344</v>
      </c>
      <c r="EO4" s="65">
        <v>43374</v>
      </c>
      <c r="EP4" s="65">
        <v>43405</v>
      </c>
      <c r="EQ4" s="65">
        <v>43435</v>
      </c>
      <c r="ER4" s="65">
        <v>43465</v>
      </c>
      <c r="ES4" s="65">
        <v>43466</v>
      </c>
      <c r="ET4" s="65">
        <v>43497</v>
      </c>
      <c r="EU4" s="65">
        <v>43525</v>
      </c>
      <c r="EV4" s="65">
        <v>43556</v>
      </c>
      <c r="EW4" s="65">
        <v>43586</v>
      </c>
      <c r="EX4" s="65">
        <v>43617</v>
      </c>
      <c r="EY4" s="65">
        <v>43647</v>
      </c>
      <c r="EZ4" s="65">
        <v>43678</v>
      </c>
      <c r="FA4" s="65">
        <v>43709</v>
      </c>
      <c r="FB4" s="65">
        <v>43739</v>
      </c>
      <c r="FC4" s="65">
        <v>43770</v>
      </c>
      <c r="FD4" s="65">
        <v>43800</v>
      </c>
      <c r="FE4" s="65">
        <v>43830</v>
      </c>
      <c r="FF4" s="65">
        <v>43831</v>
      </c>
      <c r="FG4" s="65">
        <v>43862</v>
      </c>
      <c r="FH4" s="65">
        <v>43891</v>
      </c>
      <c r="FI4" s="65">
        <v>43922</v>
      </c>
      <c r="FJ4" s="65">
        <v>43952</v>
      </c>
      <c r="FK4" s="65">
        <v>43983</v>
      </c>
      <c r="FL4" s="65">
        <v>44013</v>
      </c>
      <c r="FM4" s="65">
        <v>44044</v>
      </c>
      <c r="FN4" s="65">
        <v>44075</v>
      </c>
      <c r="FO4" s="65">
        <v>44105</v>
      </c>
      <c r="FP4" s="65">
        <v>44136</v>
      </c>
      <c r="FQ4" s="65">
        <v>44166</v>
      </c>
      <c r="FR4" s="65">
        <v>44196</v>
      </c>
      <c r="FS4" s="65">
        <v>44197</v>
      </c>
      <c r="FT4" s="65">
        <v>44228</v>
      </c>
      <c r="FU4" s="65">
        <v>44256</v>
      </c>
      <c r="FV4" s="65">
        <v>44287</v>
      </c>
      <c r="FW4" s="65">
        <v>44317</v>
      </c>
      <c r="FX4" s="65">
        <v>44348</v>
      </c>
      <c r="FY4" s="65">
        <v>44378</v>
      </c>
      <c r="FZ4" s="65">
        <v>44409</v>
      </c>
      <c r="GA4" s="65">
        <v>44440</v>
      </c>
      <c r="GB4" s="65">
        <v>44470</v>
      </c>
      <c r="GC4" s="65">
        <v>44501</v>
      </c>
      <c r="GD4" s="65">
        <v>44531</v>
      </c>
      <c r="GE4" s="65">
        <v>44561</v>
      </c>
      <c r="GF4" s="65">
        <v>44562</v>
      </c>
      <c r="GG4" s="65">
        <v>44593</v>
      </c>
      <c r="GH4" s="65">
        <v>44621</v>
      </c>
      <c r="GI4" s="65">
        <v>44652</v>
      </c>
      <c r="GJ4" s="65">
        <v>44682</v>
      </c>
      <c r="GK4" s="65">
        <v>44713</v>
      </c>
      <c r="GL4" s="65">
        <v>44743</v>
      </c>
      <c r="GM4" s="65">
        <v>44774</v>
      </c>
      <c r="GN4" s="65">
        <v>44805</v>
      </c>
      <c r="GO4" s="65">
        <v>44835</v>
      </c>
      <c r="GP4" s="65">
        <v>44866</v>
      </c>
      <c r="GQ4" s="65">
        <v>44896</v>
      </c>
      <c r="GR4" s="65">
        <v>44926</v>
      </c>
      <c r="GS4" s="65">
        <v>44927</v>
      </c>
      <c r="GT4" s="65">
        <v>44958</v>
      </c>
      <c r="GU4" s="65">
        <v>44986</v>
      </c>
      <c r="GV4" s="65">
        <v>45017</v>
      </c>
      <c r="GW4" s="65">
        <v>45047</v>
      </c>
      <c r="GX4" s="65">
        <v>45078</v>
      </c>
      <c r="GY4" s="65">
        <v>45108</v>
      </c>
      <c r="GZ4" s="65">
        <v>45139</v>
      </c>
      <c r="HA4" s="65">
        <v>45170</v>
      </c>
      <c r="HB4" s="65">
        <v>45200</v>
      </c>
      <c r="HC4" s="65">
        <v>45231</v>
      </c>
      <c r="HD4" s="65">
        <v>45261</v>
      </c>
      <c r="HE4" s="65">
        <v>45291</v>
      </c>
      <c r="HF4" s="65">
        <v>45292</v>
      </c>
      <c r="HG4" s="65">
        <v>45323</v>
      </c>
      <c r="HH4" s="65">
        <v>45352</v>
      </c>
      <c r="HI4" s="65">
        <v>45383</v>
      </c>
      <c r="HJ4" s="65">
        <v>45413</v>
      </c>
      <c r="HK4" s="65">
        <v>45444</v>
      </c>
      <c r="HL4" s="65">
        <v>45474</v>
      </c>
      <c r="HM4" s="65">
        <v>45505</v>
      </c>
      <c r="HN4" s="65">
        <v>45536</v>
      </c>
      <c r="HO4" s="65">
        <v>45566</v>
      </c>
      <c r="HP4" s="65">
        <v>45597</v>
      </c>
      <c r="HQ4" s="65">
        <v>45627</v>
      </c>
      <c r="HR4" s="65">
        <v>45657</v>
      </c>
      <c r="HS4" s="65">
        <v>45658</v>
      </c>
      <c r="HT4" s="65">
        <v>45689</v>
      </c>
      <c r="HU4" s="65">
        <v>45717</v>
      </c>
      <c r="HV4" s="65">
        <v>45748</v>
      </c>
      <c r="HW4" s="65">
        <v>45778</v>
      </c>
      <c r="HX4" s="65">
        <v>45809</v>
      </c>
      <c r="HY4" s="65">
        <v>45839</v>
      </c>
      <c r="HZ4" s="65">
        <v>45870</v>
      </c>
      <c r="IA4" s="65">
        <v>45901</v>
      </c>
      <c r="IB4" s="65">
        <v>45931</v>
      </c>
      <c r="IC4" s="65">
        <v>45962</v>
      </c>
      <c r="ID4" s="65">
        <v>45992</v>
      </c>
      <c r="IE4" s="65">
        <v>46022</v>
      </c>
      <c r="IF4" s="65">
        <v>46023</v>
      </c>
      <c r="IG4" s="65">
        <v>46054</v>
      </c>
      <c r="IH4" s="65">
        <v>46082</v>
      </c>
      <c r="II4" s="65">
        <v>46113</v>
      </c>
    </row>
    <row r="5" spans="1:702" ht="13.5" x14ac:dyDescent="0.35">
      <c r="A5" s="1" t="str">
        <f>IF(RIGHT(C5,8)="Ergebnis",LEFT(C5,LEN(C5)-9)&amp;$D$2&amp;$E$2,C5&amp;D5&amp;E5)</f>
        <v>BurgenlandArbeitsloseFrauen</v>
      </c>
      <c r="B5" s="1">
        <v>5</v>
      </c>
      <c r="C5" t="s">
        <v>1</v>
      </c>
      <c r="D5" t="s">
        <v>33</v>
      </c>
      <c r="E5" t="s">
        <v>32</v>
      </c>
      <c r="F5" s="70">
        <v>3848</v>
      </c>
      <c r="G5" s="70">
        <v>3662</v>
      </c>
      <c r="H5" s="70">
        <v>3267</v>
      </c>
      <c r="I5" s="70">
        <v>2765</v>
      </c>
      <c r="J5" s="70">
        <v>2597</v>
      </c>
      <c r="K5" s="70">
        <v>2848</v>
      </c>
      <c r="L5" s="70">
        <v>3094</v>
      </c>
      <c r="M5" s="70">
        <v>3169</v>
      </c>
      <c r="N5" s="70">
        <v>2815</v>
      </c>
      <c r="O5" s="70">
        <v>2874</v>
      </c>
      <c r="P5" s="70">
        <v>3167</v>
      </c>
      <c r="Q5" s="70">
        <v>4335</v>
      </c>
      <c r="R5" s="70">
        <v>3203</v>
      </c>
      <c r="S5" s="70">
        <v>4127</v>
      </c>
      <c r="T5" s="70">
        <v>4091</v>
      </c>
      <c r="U5" s="70">
        <v>3771</v>
      </c>
      <c r="V5" s="70">
        <v>3119</v>
      </c>
      <c r="W5" s="70">
        <v>3059</v>
      </c>
      <c r="X5" s="70">
        <v>3249</v>
      </c>
      <c r="Y5" s="70">
        <v>3568</v>
      </c>
      <c r="Z5" s="70">
        <v>3695</v>
      </c>
      <c r="AA5" s="70">
        <v>3130</v>
      </c>
      <c r="AB5" s="70">
        <v>3085</v>
      </c>
      <c r="AC5" s="70">
        <v>3365</v>
      </c>
      <c r="AD5" s="70">
        <v>4285</v>
      </c>
      <c r="AE5" s="70">
        <v>3545</v>
      </c>
      <c r="AF5" s="70">
        <v>4025</v>
      </c>
      <c r="AG5" s="70">
        <v>3890</v>
      </c>
      <c r="AH5" s="70">
        <v>3598</v>
      </c>
      <c r="AI5" s="70">
        <v>2918</v>
      </c>
      <c r="AJ5" s="70">
        <v>2698</v>
      </c>
      <c r="AK5" s="70">
        <v>2995</v>
      </c>
      <c r="AL5" s="70">
        <v>3263</v>
      </c>
      <c r="AM5" s="70">
        <v>3261</v>
      </c>
      <c r="AN5" s="70">
        <v>2770</v>
      </c>
      <c r="AO5" s="70">
        <v>2833</v>
      </c>
      <c r="AP5" s="70">
        <v>3179</v>
      </c>
      <c r="AQ5" s="70">
        <v>4107</v>
      </c>
      <c r="AR5" s="70">
        <v>3295</v>
      </c>
      <c r="AS5" s="70">
        <v>3969</v>
      </c>
      <c r="AT5" s="70">
        <v>3921</v>
      </c>
      <c r="AU5" s="70">
        <v>3507</v>
      </c>
      <c r="AV5" s="70">
        <v>2834</v>
      </c>
      <c r="AW5" s="70">
        <v>2737</v>
      </c>
      <c r="AX5" s="70">
        <v>2961</v>
      </c>
      <c r="AY5" s="70">
        <v>3261</v>
      </c>
      <c r="AZ5" s="70">
        <v>3354</v>
      </c>
      <c r="BA5" s="70">
        <v>2985</v>
      </c>
      <c r="BB5" s="70">
        <v>3059</v>
      </c>
      <c r="BC5" s="70">
        <v>3471</v>
      </c>
      <c r="BD5" s="70">
        <v>4331</v>
      </c>
      <c r="BE5" s="70">
        <v>3366</v>
      </c>
      <c r="BF5" s="70">
        <v>4198</v>
      </c>
      <c r="BG5" s="70">
        <v>3983</v>
      </c>
      <c r="BH5" s="70">
        <v>3633</v>
      </c>
      <c r="BI5" s="70">
        <v>3123</v>
      </c>
      <c r="BJ5" s="70">
        <v>3006</v>
      </c>
      <c r="BK5" s="70">
        <v>3280</v>
      </c>
      <c r="BL5" s="70">
        <v>3551</v>
      </c>
      <c r="BM5" s="70">
        <v>3569</v>
      </c>
      <c r="BN5" s="70">
        <v>3087</v>
      </c>
      <c r="BO5" s="70">
        <v>3298</v>
      </c>
      <c r="BP5" s="70">
        <v>3762</v>
      </c>
      <c r="BQ5" s="70">
        <v>4616</v>
      </c>
      <c r="BR5" s="70">
        <v>3592</v>
      </c>
      <c r="BS5" s="70">
        <v>4410</v>
      </c>
      <c r="BT5" s="70">
        <v>4204</v>
      </c>
      <c r="BU5" s="70">
        <v>3938</v>
      </c>
      <c r="BV5" s="70">
        <v>3380</v>
      </c>
      <c r="BW5" s="70">
        <v>3249</v>
      </c>
      <c r="BX5" s="70">
        <v>3445</v>
      </c>
      <c r="BY5" s="70">
        <v>3918</v>
      </c>
      <c r="BZ5" s="70">
        <v>4087</v>
      </c>
      <c r="CA5" s="70">
        <v>3530</v>
      </c>
      <c r="CB5" s="70">
        <v>3794</v>
      </c>
      <c r="CC5" s="70">
        <v>4309</v>
      </c>
      <c r="CD5" s="70">
        <v>5124</v>
      </c>
      <c r="CE5" s="70">
        <v>3949</v>
      </c>
      <c r="CF5" s="70">
        <v>4839</v>
      </c>
      <c r="CG5" s="70">
        <v>4720</v>
      </c>
      <c r="CH5" s="70">
        <v>4262</v>
      </c>
      <c r="CI5" s="70">
        <v>3773</v>
      </c>
      <c r="CJ5" s="70">
        <v>3691</v>
      </c>
      <c r="CK5" s="70">
        <v>3934</v>
      </c>
      <c r="CL5" s="70">
        <v>4202</v>
      </c>
      <c r="CM5" s="70">
        <v>4256</v>
      </c>
      <c r="CN5" s="70">
        <v>3822</v>
      </c>
      <c r="CO5" s="70">
        <v>3770</v>
      </c>
      <c r="CP5" s="70">
        <v>4213</v>
      </c>
      <c r="CQ5" s="70">
        <v>5055</v>
      </c>
      <c r="CR5" s="70">
        <v>4211</v>
      </c>
      <c r="CS5" s="70">
        <v>4962</v>
      </c>
      <c r="CT5" s="70">
        <v>4792</v>
      </c>
      <c r="CU5" s="70">
        <v>4471</v>
      </c>
      <c r="CV5" s="70">
        <v>4060</v>
      </c>
      <c r="CW5" s="70">
        <v>4037</v>
      </c>
      <c r="CX5" s="70">
        <v>4129</v>
      </c>
      <c r="CY5" s="70">
        <v>4335</v>
      </c>
      <c r="CZ5" s="70">
        <v>4494</v>
      </c>
      <c r="DA5" s="70">
        <v>4233</v>
      </c>
      <c r="DB5" s="70">
        <v>4188</v>
      </c>
      <c r="DC5" s="70">
        <v>4536</v>
      </c>
      <c r="DD5" s="70">
        <v>5250</v>
      </c>
      <c r="DE5" s="70">
        <v>4457</v>
      </c>
      <c r="DF5" s="70">
        <v>5362</v>
      </c>
      <c r="DG5" s="70">
        <v>5254</v>
      </c>
      <c r="DH5" s="70">
        <v>4915</v>
      </c>
      <c r="DI5" s="70">
        <v>4314</v>
      </c>
      <c r="DJ5" s="70">
        <v>4112</v>
      </c>
      <c r="DK5" s="70">
        <v>4226</v>
      </c>
      <c r="DL5" s="70">
        <v>4476</v>
      </c>
      <c r="DM5" s="70">
        <v>4648</v>
      </c>
      <c r="DN5" s="70">
        <v>4247</v>
      </c>
      <c r="DO5" s="70">
        <v>4201</v>
      </c>
      <c r="DP5" s="70">
        <v>4472</v>
      </c>
      <c r="DQ5" s="70">
        <v>5166</v>
      </c>
      <c r="DR5" s="70">
        <v>4616</v>
      </c>
      <c r="DS5" s="70">
        <v>5127</v>
      </c>
      <c r="DT5" s="70">
        <v>5047</v>
      </c>
      <c r="DU5" s="70">
        <v>4554</v>
      </c>
      <c r="DV5" s="70">
        <v>4028</v>
      </c>
      <c r="DW5" s="70">
        <v>3863</v>
      </c>
      <c r="DX5" s="70">
        <v>3961</v>
      </c>
      <c r="DY5" s="70">
        <v>4311</v>
      </c>
      <c r="DZ5" s="70">
        <v>4415</v>
      </c>
      <c r="EA5" s="70">
        <v>3877</v>
      </c>
      <c r="EB5" s="70">
        <v>3914</v>
      </c>
      <c r="EC5" s="70">
        <v>4111</v>
      </c>
      <c r="ED5" s="70">
        <v>4690</v>
      </c>
      <c r="EE5" s="70">
        <v>4325</v>
      </c>
      <c r="EF5" s="70">
        <v>4706</v>
      </c>
      <c r="EG5" s="70">
        <v>4557</v>
      </c>
      <c r="EH5" s="70">
        <v>4208</v>
      </c>
      <c r="EI5" s="70">
        <v>3690</v>
      </c>
      <c r="EJ5" s="70">
        <v>3526</v>
      </c>
      <c r="EK5" s="70">
        <v>3570</v>
      </c>
      <c r="EL5" s="70">
        <v>3948</v>
      </c>
      <c r="EM5" s="70">
        <v>4120</v>
      </c>
      <c r="EN5" s="70">
        <v>3644</v>
      </c>
      <c r="EO5" s="70">
        <v>3731</v>
      </c>
      <c r="EP5" s="70">
        <v>3898</v>
      </c>
      <c r="EQ5" s="70">
        <v>4508</v>
      </c>
      <c r="ER5" s="70">
        <v>4009</v>
      </c>
      <c r="ES5" s="70">
        <v>4604</v>
      </c>
      <c r="ET5" s="70">
        <v>4466</v>
      </c>
      <c r="EU5" s="70">
        <v>4046</v>
      </c>
      <c r="EV5" s="70">
        <v>3720</v>
      </c>
      <c r="EW5" s="70">
        <v>3606</v>
      </c>
      <c r="EX5" s="70">
        <v>3677</v>
      </c>
      <c r="EY5" s="70">
        <v>4007</v>
      </c>
      <c r="EZ5" s="70">
        <v>4083</v>
      </c>
      <c r="FA5" s="70">
        <v>3707</v>
      </c>
      <c r="FB5" s="70">
        <v>3844</v>
      </c>
      <c r="FC5" s="70">
        <v>3950</v>
      </c>
      <c r="FD5" s="70">
        <v>4512</v>
      </c>
      <c r="FE5" s="70">
        <v>4018</v>
      </c>
      <c r="FF5" s="70">
        <v>4489</v>
      </c>
      <c r="FG5" s="70">
        <v>4427</v>
      </c>
      <c r="FH5" s="70">
        <v>6281</v>
      </c>
      <c r="FI5" s="70">
        <v>6915</v>
      </c>
      <c r="FJ5" s="70">
        <v>6074</v>
      </c>
      <c r="FK5" s="70">
        <v>5525</v>
      </c>
      <c r="FL5" s="70">
        <v>5350</v>
      </c>
      <c r="FM5" s="70">
        <v>5179</v>
      </c>
      <c r="FN5" s="70">
        <v>4563</v>
      </c>
      <c r="FO5" s="70">
        <v>4579</v>
      </c>
      <c r="FP5" s="70">
        <v>5172</v>
      </c>
      <c r="FQ5" s="70">
        <v>5722</v>
      </c>
      <c r="FR5" s="70">
        <v>5356</v>
      </c>
      <c r="FS5" s="70">
        <v>5716</v>
      </c>
      <c r="FT5" s="70">
        <v>5463</v>
      </c>
      <c r="FU5" s="70">
        <v>5098</v>
      </c>
      <c r="FV5" s="70">
        <v>4724</v>
      </c>
      <c r="FW5" s="70">
        <v>4266</v>
      </c>
      <c r="FX5" s="70">
        <v>4051</v>
      </c>
      <c r="FY5" s="70">
        <v>4133</v>
      </c>
      <c r="FZ5" s="70">
        <v>4093</v>
      </c>
      <c r="GA5" s="70">
        <v>3695</v>
      </c>
      <c r="GB5" s="70">
        <v>3633</v>
      </c>
      <c r="GC5" s="70">
        <v>4008</v>
      </c>
      <c r="GD5" s="70">
        <v>4413</v>
      </c>
      <c r="GE5" s="70">
        <v>4441</v>
      </c>
      <c r="GF5" s="70">
        <v>4240</v>
      </c>
      <c r="GG5" s="70">
        <v>4005</v>
      </c>
      <c r="GH5" s="70">
        <v>3693</v>
      </c>
      <c r="GI5" s="70">
        <v>3388</v>
      </c>
      <c r="GJ5" s="70">
        <v>3113</v>
      </c>
      <c r="GK5" s="70">
        <v>3132</v>
      </c>
      <c r="GL5" s="70">
        <v>3407</v>
      </c>
      <c r="GM5" s="70">
        <v>3544</v>
      </c>
      <c r="GN5" s="70">
        <v>3092</v>
      </c>
      <c r="GO5" s="70">
        <v>3148</v>
      </c>
      <c r="GP5" s="70">
        <v>3347</v>
      </c>
      <c r="GQ5" s="70">
        <v>3828</v>
      </c>
      <c r="GR5" s="70">
        <v>3495</v>
      </c>
      <c r="GS5" s="70">
        <v>3916</v>
      </c>
      <c r="GT5" s="70">
        <v>3859</v>
      </c>
      <c r="GU5" s="70">
        <v>3524</v>
      </c>
      <c r="GV5" s="70">
        <v>3237</v>
      </c>
      <c r="GW5" s="70">
        <v>3213</v>
      </c>
      <c r="GX5" s="70">
        <v>3184</v>
      </c>
      <c r="GY5" s="70">
        <v>3469</v>
      </c>
      <c r="GZ5" s="70">
        <v>3618</v>
      </c>
      <c r="HA5" s="70">
        <v>3201</v>
      </c>
      <c r="HB5" s="70">
        <v>3212</v>
      </c>
      <c r="HC5" s="70">
        <v>3364</v>
      </c>
      <c r="HD5" s="70">
        <v>3916</v>
      </c>
      <c r="HE5" s="70">
        <v>3476</v>
      </c>
      <c r="HF5" s="70">
        <v>4075</v>
      </c>
      <c r="HG5" s="70">
        <v>3969</v>
      </c>
      <c r="HH5" s="70">
        <v>3593</v>
      </c>
      <c r="HI5" s="70">
        <v>3367</v>
      </c>
      <c r="HJ5" s="70">
        <v>3375</v>
      </c>
      <c r="HK5" s="70">
        <v>3392</v>
      </c>
      <c r="HL5" s="70">
        <v>3702</v>
      </c>
      <c r="HM5" s="70">
        <v>3779</v>
      </c>
      <c r="HN5" s="70">
        <v>3432</v>
      </c>
      <c r="HO5" s="70">
        <v>3510</v>
      </c>
      <c r="HP5" s="70">
        <v>3641</v>
      </c>
      <c r="HQ5" s="70">
        <v>4046</v>
      </c>
      <c r="HR5" s="70">
        <v>3657</v>
      </c>
      <c r="HS5" s="70">
        <v>4132</v>
      </c>
      <c r="HT5" s="70">
        <v>4099</v>
      </c>
      <c r="HU5" s="70">
        <v>3822</v>
      </c>
      <c r="HV5" s="70">
        <v>3581</v>
      </c>
      <c r="HW5" s="70">
        <v>3562</v>
      </c>
      <c r="HX5" s="70">
        <v>3677</v>
      </c>
      <c r="HY5" s="70">
        <v>3818</v>
      </c>
      <c r="HZ5" s="70">
        <v>3921</v>
      </c>
      <c r="IA5" s="70">
        <v>3728</v>
      </c>
      <c r="IB5" s="70">
        <v>3828</v>
      </c>
      <c r="IC5" s="70">
        <v>3966</v>
      </c>
      <c r="ID5" s="70">
        <v>4453</v>
      </c>
      <c r="IE5" s="70">
        <v>3882</v>
      </c>
      <c r="IF5" s="70">
        <v>4390</v>
      </c>
      <c r="IG5" s="70">
        <v>4286</v>
      </c>
      <c r="IH5" s="70">
        <v>4095</v>
      </c>
      <c r="II5" s="70">
        <v>3899</v>
      </c>
    </row>
    <row r="6" spans="1:702" ht="13.5" x14ac:dyDescent="0.35">
      <c r="A6" s="1" t="str">
        <f t="shared" ref="A6:A34" si="12">IF(RIGHT(C6,8)="Ergebnis",LEFT(C6,LEN(C6)-9)&amp;$D$2&amp;$E$2,C6&amp;D6&amp;E6)</f>
        <v>BurgenlandArbeitsloseMänner und altern. Geschlecht</v>
      </c>
      <c r="B6" s="1">
        <f>B5+1</f>
        <v>6</v>
      </c>
      <c r="C6" t="s">
        <v>1</v>
      </c>
      <c r="D6" t="s">
        <v>33</v>
      </c>
      <c r="E6" t="s">
        <v>55</v>
      </c>
      <c r="F6" s="70">
        <v>7311</v>
      </c>
      <c r="G6" s="70">
        <v>6552</v>
      </c>
      <c r="H6" s="70">
        <v>4436</v>
      </c>
      <c r="I6" s="70">
        <v>3059</v>
      </c>
      <c r="J6" s="70">
        <v>2782</v>
      </c>
      <c r="K6" s="70">
        <v>2678</v>
      </c>
      <c r="L6" s="70">
        <v>2736</v>
      </c>
      <c r="M6" s="70">
        <v>2681</v>
      </c>
      <c r="N6" s="70">
        <v>2663</v>
      </c>
      <c r="O6" s="70">
        <v>2784</v>
      </c>
      <c r="P6" s="70">
        <v>3421</v>
      </c>
      <c r="Q6" s="70">
        <v>7009</v>
      </c>
      <c r="R6" s="70">
        <v>4009</v>
      </c>
      <c r="S6" s="70">
        <v>7902</v>
      </c>
      <c r="T6" s="70">
        <v>7946</v>
      </c>
      <c r="U6" s="70">
        <v>5660</v>
      </c>
      <c r="V6" s="70">
        <v>3914</v>
      </c>
      <c r="W6" s="70">
        <v>3514</v>
      </c>
      <c r="X6" s="70">
        <v>3448</v>
      </c>
      <c r="Y6" s="70">
        <v>3487</v>
      </c>
      <c r="Z6" s="70">
        <v>3333</v>
      </c>
      <c r="AA6" s="70">
        <v>3286</v>
      </c>
      <c r="AB6" s="70">
        <v>3291</v>
      </c>
      <c r="AC6" s="70">
        <v>3927</v>
      </c>
      <c r="AD6" s="70">
        <v>7315</v>
      </c>
      <c r="AE6" s="70">
        <v>4752</v>
      </c>
      <c r="AF6" s="70">
        <v>8252</v>
      </c>
      <c r="AG6" s="70">
        <v>8024</v>
      </c>
      <c r="AH6" s="70">
        <v>5302</v>
      </c>
      <c r="AI6" s="70">
        <v>3557</v>
      </c>
      <c r="AJ6" s="70">
        <v>3117</v>
      </c>
      <c r="AK6" s="70">
        <v>3010</v>
      </c>
      <c r="AL6" s="70">
        <v>3064</v>
      </c>
      <c r="AM6" s="70">
        <v>2974</v>
      </c>
      <c r="AN6" s="70">
        <v>2890</v>
      </c>
      <c r="AO6" s="70">
        <v>2999</v>
      </c>
      <c r="AP6" s="70">
        <v>3662</v>
      </c>
      <c r="AQ6" s="70">
        <v>7329</v>
      </c>
      <c r="AR6" s="70">
        <v>4515</v>
      </c>
      <c r="AS6" s="70">
        <v>7735</v>
      </c>
      <c r="AT6" s="70">
        <v>7107</v>
      </c>
      <c r="AU6" s="70">
        <v>4617</v>
      </c>
      <c r="AV6" s="70">
        <v>3197</v>
      </c>
      <c r="AW6" s="70">
        <v>2911</v>
      </c>
      <c r="AX6" s="70">
        <v>2862</v>
      </c>
      <c r="AY6" s="70">
        <v>3037</v>
      </c>
      <c r="AZ6" s="70">
        <v>3038</v>
      </c>
      <c r="BA6" s="70">
        <v>2927</v>
      </c>
      <c r="BB6" s="70">
        <v>3175</v>
      </c>
      <c r="BC6" s="70">
        <v>4022</v>
      </c>
      <c r="BD6" s="70">
        <v>6937</v>
      </c>
      <c r="BE6" s="70">
        <v>4297</v>
      </c>
      <c r="BF6" s="70">
        <v>7739</v>
      </c>
      <c r="BG6" s="70">
        <v>7537</v>
      </c>
      <c r="BH6" s="70">
        <v>5029</v>
      </c>
      <c r="BI6" s="70">
        <v>3618</v>
      </c>
      <c r="BJ6" s="70">
        <v>3143</v>
      </c>
      <c r="BK6" s="70">
        <v>3166</v>
      </c>
      <c r="BL6" s="70">
        <v>3218</v>
      </c>
      <c r="BM6" s="70">
        <v>3230</v>
      </c>
      <c r="BN6" s="70">
        <v>3101</v>
      </c>
      <c r="BO6" s="70">
        <v>3354</v>
      </c>
      <c r="BP6" s="70">
        <v>4234</v>
      </c>
      <c r="BQ6" s="70">
        <v>7312</v>
      </c>
      <c r="BR6" s="70">
        <v>4557</v>
      </c>
      <c r="BS6" s="70">
        <v>8302</v>
      </c>
      <c r="BT6" s="70">
        <v>8032</v>
      </c>
      <c r="BU6" s="70">
        <v>6070</v>
      </c>
      <c r="BV6" s="70">
        <v>4056</v>
      </c>
      <c r="BW6" s="70">
        <v>3640</v>
      </c>
      <c r="BX6" s="70">
        <v>3586</v>
      </c>
      <c r="BY6" s="70">
        <v>3897</v>
      </c>
      <c r="BZ6" s="70">
        <v>3862</v>
      </c>
      <c r="CA6" s="70">
        <v>3658</v>
      </c>
      <c r="CB6" s="70">
        <v>3892</v>
      </c>
      <c r="CC6" s="70">
        <v>4813</v>
      </c>
      <c r="CD6" s="70">
        <v>7826</v>
      </c>
      <c r="CE6" s="70">
        <v>5136</v>
      </c>
      <c r="CF6" s="70">
        <v>8329</v>
      </c>
      <c r="CG6" s="70">
        <v>8175</v>
      </c>
      <c r="CH6" s="70">
        <v>5892</v>
      </c>
      <c r="CI6" s="70">
        <v>4541</v>
      </c>
      <c r="CJ6" s="70">
        <v>4106</v>
      </c>
      <c r="CK6" s="70">
        <v>4053</v>
      </c>
      <c r="CL6" s="70">
        <v>4184</v>
      </c>
      <c r="CM6" s="70">
        <v>4146</v>
      </c>
      <c r="CN6" s="70">
        <v>4056</v>
      </c>
      <c r="CO6" s="70">
        <v>4184</v>
      </c>
      <c r="CP6" s="70">
        <v>4994</v>
      </c>
      <c r="CQ6" s="70">
        <v>7981</v>
      </c>
      <c r="CR6" s="70">
        <v>5387</v>
      </c>
      <c r="CS6" s="70">
        <v>8845</v>
      </c>
      <c r="CT6" s="70">
        <v>8552</v>
      </c>
      <c r="CU6" s="70">
        <v>6501</v>
      </c>
      <c r="CV6" s="70">
        <v>5112</v>
      </c>
      <c r="CW6" s="70">
        <v>4622</v>
      </c>
      <c r="CX6" s="70">
        <v>4507</v>
      </c>
      <c r="CY6" s="70">
        <v>4613</v>
      </c>
      <c r="CZ6" s="70">
        <v>4496</v>
      </c>
      <c r="DA6" s="70">
        <v>4445</v>
      </c>
      <c r="DB6" s="70">
        <v>4653</v>
      </c>
      <c r="DC6" s="70">
        <v>5204</v>
      </c>
      <c r="DD6" s="70">
        <v>8124</v>
      </c>
      <c r="DE6" s="70">
        <v>5806</v>
      </c>
      <c r="DF6" s="70">
        <v>8828</v>
      </c>
      <c r="DG6" s="70">
        <v>8164</v>
      </c>
      <c r="DH6" s="70">
        <v>6470</v>
      </c>
      <c r="DI6" s="70">
        <v>5008</v>
      </c>
      <c r="DJ6" s="70">
        <v>4657</v>
      </c>
      <c r="DK6" s="70">
        <v>4437</v>
      </c>
      <c r="DL6" s="70">
        <v>4538</v>
      </c>
      <c r="DM6" s="70">
        <v>4508</v>
      </c>
      <c r="DN6" s="70">
        <v>4330</v>
      </c>
      <c r="DO6" s="70">
        <v>4507</v>
      </c>
      <c r="DP6" s="70">
        <v>5058</v>
      </c>
      <c r="DQ6" s="70">
        <v>7771</v>
      </c>
      <c r="DR6" s="70">
        <v>5690</v>
      </c>
      <c r="DS6" s="70">
        <v>8896</v>
      </c>
      <c r="DT6" s="70">
        <v>8064</v>
      </c>
      <c r="DU6" s="70">
        <v>5700</v>
      </c>
      <c r="DV6" s="70">
        <v>4505</v>
      </c>
      <c r="DW6" s="70">
        <v>4179</v>
      </c>
      <c r="DX6" s="70">
        <v>4131</v>
      </c>
      <c r="DY6" s="70">
        <v>4238</v>
      </c>
      <c r="DZ6" s="70">
        <v>4135</v>
      </c>
      <c r="EA6" s="70">
        <v>3872</v>
      </c>
      <c r="EB6" s="70">
        <v>4043</v>
      </c>
      <c r="EC6" s="70">
        <v>4555</v>
      </c>
      <c r="ED6" s="70">
        <v>7096</v>
      </c>
      <c r="EE6" s="70">
        <v>5284</v>
      </c>
      <c r="EF6" s="70">
        <v>7786</v>
      </c>
      <c r="EG6" s="70">
        <v>7617</v>
      </c>
      <c r="EH6" s="70">
        <v>5512</v>
      </c>
      <c r="EI6" s="70">
        <v>4010</v>
      </c>
      <c r="EJ6" s="70">
        <v>3590</v>
      </c>
      <c r="EK6" s="70">
        <v>3549</v>
      </c>
      <c r="EL6" s="70">
        <v>3612</v>
      </c>
      <c r="EM6" s="70">
        <v>3661</v>
      </c>
      <c r="EN6" s="70">
        <v>3461</v>
      </c>
      <c r="EO6" s="70">
        <v>3587</v>
      </c>
      <c r="EP6" s="70">
        <v>4143</v>
      </c>
      <c r="EQ6" s="70">
        <v>6373</v>
      </c>
      <c r="ER6" s="70">
        <v>4742</v>
      </c>
      <c r="ES6" s="70">
        <v>7287</v>
      </c>
      <c r="ET6" s="70">
        <v>6406</v>
      </c>
      <c r="EU6" s="70">
        <v>4506</v>
      </c>
      <c r="EV6" s="70">
        <v>3644</v>
      </c>
      <c r="EW6" s="70">
        <v>3443</v>
      </c>
      <c r="EX6" s="70">
        <v>3371</v>
      </c>
      <c r="EY6" s="70">
        <v>3502</v>
      </c>
      <c r="EZ6" s="70">
        <v>3473</v>
      </c>
      <c r="FA6" s="70">
        <v>3306</v>
      </c>
      <c r="FB6" s="70">
        <v>3533</v>
      </c>
      <c r="FC6" s="70">
        <v>3979</v>
      </c>
      <c r="FD6" s="70">
        <v>6262</v>
      </c>
      <c r="FE6" s="70">
        <v>4393</v>
      </c>
      <c r="FF6" s="70">
        <v>6850</v>
      </c>
      <c r="FG6" s="70">
        <v>6187</v>
      </c>
      <c r="FH6" s="70">
        <v>7533</v>
      </c>
      <c r="FI6" s="70">
        <v>6654</v>
      </c>
      <c r="FJ6" s="70">
        <v>5451</v>
      </c>
      <c r="FK6" s="70">
        <v>4839</v>
      </c>
      <c r="FL6" s="70">
        <v>4632</v>
      </c>
      <c r="FM6" s="70">
        <v>4500</v>
      </c>
      <c r="FN6" s="70">
        <v>4276</v>
      </c>
      <c r="FO6" s="70">
        <v>4303</v>
      </c>
      <c r="FP6" s="70">
        <v>4822</v>
      </c>
      <c r="FQ6" s="70">
        <v>7061</v>
      </c>
      <c r="FR6" s="70">
        <v>5592</v>
      </c>
      <c r="FS6" s="70">
        <v>7685</v>
      </c>
      <c r="FT6" s="70">
        <v>6859</v>
      </c>
      <c r="FU6" s="70">
        <v>5230</v>
      </c>
      <c r="FV6" s="70">
        <v>4405</v>
      </c>
      <c r="FW6" s="70">
        <v>3943</v>
      </c>
      <c r="FX6" s="70">
        <v>3722</v>
      </c>
      <c r="FY6" s="70">
        <v>3675</v>
      </c>
      <c r="FZ6" s="70">
        <v>3585</v>
      </c>
      <c r="GA6" s="70">
        <v>3429</v>
      </c>
      <c r="GB6" s="70">
        <v>3439</v>
      </c>
      <c r="GC6" s="70">
        <v>3882</v>
      </c>
      <c r="GD6" s="70">
        <v>5815</v>
      </c>
      <c r="GE6" s="70">
        <v>4639</v>
      </c>
      <c r="GF6" s="70">
        <v>6253</v>
      </c>
      <c r="GG6" s="70">
        <v>5368</v>
      </c>
      <c r="GH6" s="70">
        <v>3940</v>
      </c>
      <c r="GI6" s="70">
        <v>3394</v>
      </c>
      <c r="GJ6" s="70">
        <v>3183</v>
      </c>
      <c r="GK6" s="70">
        <v>3111</v>
      </c>
      <c r="GL6" s="70">
        <v>3263</v>
      </c>
      <c r="GM6" s="70">
        <v>3327</v>
      </c>
      <c r="GN6" s="70">
        <v>3272</v>
      </c>
      <c r="GO6" s="70">
        <v>3390</v>
      </c>
      <c r="GP6" s="70">
        <v>3694</v>
      </c>
      <c r="GQ6" s="70">
        <v>5775</v>
      </c>
      <c r="GR6" s="70">
        <v>3998</v>
      </c>
      <c r="GS6" s="70">
        <v>6281</v>
      </c>
      <c r="GT6" s="70">
        <v>5646</v>
      </c>
      <c r="GU6" s="70">
        <v>4125</v>
      </c>
      <c r="GV6" s="70">
        <v>3513</v>
      </c>
      <c r="GW6" s="70">
        <v>3286</v>
      </c>
      <c r="GX6" s="70">
        <v>3335</v>
      </c>
      <c r="GY6" s="70">
        <v>3438</v>
      </c>
      <c r="GZ6" s="70">
        <v>3593</v>
      </c>
      <c r="HA6" s="70">
        <v>3459</v>
      </c>
      <c r="HB6" s="70">
        <v>3545</v>
      </c>
      <c r="HC6" s="70">
        <v>3916</v>
      </c>
      <c r="HD6" s="70">
        <v>6047</v>
      </c>
      <c r="HE6" s="70">
        <v>4182</v>
      </c>
      <c r="HF6" s="70">
        <v>6723</v>
      </c>
      <c r="HG6" s="70">
        <v>6037</v>
      </c>
      <c r="HH6" s="70">
        <v>4628</v>
      </c>
      <c r="HI6" s="70">
        <v>4009</v>
      </c>
      <c r="HJ6" s="70">
        <v>3757</v>
      </c>
      <c r="HK6" s="70">
        <v>3676</v>
      </c>
      <c r="HL6" s="70">
        <v>3818</v>
      </c>
      <c r="HM6" s="70">
        <v>3816</v>
      </c>
      <c r="HN6" s="70">
        <v>3735</v>
      </c>
      <c r="HO6" s="70">
        <v>3829</v>
      </c>
      <c r="HP6" s="70">
        <v>4250</v>
      </c>
      <c r="HQ6" s="70">
        <v>6075</v>
      </c>
      <c r="HR6" s="70">
        <v>4529</v>
      </c>
      <c r="HS6" s="70">
        <v>6659</v>
      </c>
      <c r="HT6" s="70">
        <v>5985</v>
      </c>
      <c r="HU6" s="70">
        <v>4630</v>
      </c>
      <c r="HV6" s="70">
        <v>4016</v>
      </c>
      <c r="HW6" s="70">
        <v>3764</v>
      </c>
      <c r="HX6" s="70">
        <v>3782</v>
      </c>
      <c r="HY6" s="70">
        <v>3868</v>
      </c>
      <c r="HZ6" s="70">
        <v>3938</v>
      </c>
      <c r="IA6" s="70">
        <v>3797</v>
      </c>
      <c r="IB6" s="70">
        <v>3966</v>
      </c>
      <c r="IC6" s="70">
        <v>4384</v>
      </c>
      <c r="ID6" s="70">
        <v>6118</v>
      </c>
      <c r="IE6" s="70">
        <v>4576</v>
      </c>
      <c r="IF6" s="70">
        <v>6923</v>
      </c>
      <c r="IG6" s="70">
        <v>6333</v>
      </c>
      <c r="IH6" s="70">
        <v>4734</v>
      </c>
      <c r="II6" s="70">
        <v>4178</v>
      </c>
    </row>
    <row r="7" spans="1:702" ht="13.5" x14ac:dyDescent="0.35">
      <c r="A7" s="1" t="str">
        <f t="shared" si="12"/>
        <v>BurgenlandArbeitsloseGesamt</v>
      </c>
      <c r="B7" s="1">
        <f t="shared" ref="B7:B34" si="13">B6+1</f>
        <v>7</v>
      </c>
      <c r="C7" t="s">
        <v>43</v>
      </c>
      <c r="F7" s="70">
        <v>11159</v>
      </c>
      <c r="G7" s="70">
        <v>10214</v>
      </c>
      <c r="H7" s="70">
        <v>7703</v>
      </c>
      <c r="I7" s="70">
        <v>5824</v>
      </c>
      <c r="J7" s="70">
        <v>5379</v>
      </c>
      <c r="K7" s="70">
        <v>5526</v>
      </c>
      <c r="L7" s="70">
        <v>5830</v>
      </c>
      <c r="M7" s="70">
        <v>5850</v>
      </c>
      <c r="N7" s="70">
        <v>5478</v>
      </c>
      <c r="O7" s="70">
        <v>5658</v>
      </c>
      <c r="P7" s="70">
        <v>6588</v>
      </c>
      <c r="Q7" s="70">
        <v>11344</v>
      </c>
      <c r="R7" s="70">
        <v>7212</v>
      </c>
      <c r="S7" s="70">
        <v>12029</v>
      </c>
      <c r="T7" s="70">
        <v>12037</v>
      </c>
      <c r="U7" s="70">
        <v>9431</v>
      </c>
      <c r="V7" s="70">
        <v>7033</v>
      </c>
      <c r="W7" s="70">
        <v>6573</v>
      </c>
      <c r="X7" s="70">
        <v>6697</v>
      </c>
      <c r="Y7" s="70">
        <v>7055</v>
      </c>
      <c r="Z7" s="70">
        <v>7028</v>
      </c>
      <c r="AA7" s="70">
        <v>6416</v>
      </c>
      <c r="AB7" s="70">
        <v>6376</v>
      </c>
      <c r="AC7" s="70">
        <v>7292</v>
      </c>
      <c r="AD7" s="70">
        <v>11600</v>
      </c>
      <c r="AE7" s="70">
        <v>8297</v>
      </c>
      <c r="AF7" s="70">
        <v>12277</v>
      </c>
      <c r="AG7" s="70">
        <v>11914</v>
      </c>
      <c r="AH7" s="70">
        <v>8900</v>
      </c>
      <c r="AI7" s="70">
        <v>6475</v>
      </c>
      <c r="AJ7" s="70">
        <v>5815</v>
      </c>
      <c r="AK7" s="70">
        <v>6005</v>
      </c>
      <c r="AL7" s="70">
        <v>6327</v>
      </c>
      <c r="AM7" s="70">
        <v>6235</v>
      </c>
      <c r="AN7" s="70">
        <v>5660</v>
      </c>
      <c r="AO7" s="70">
        <v>5832</v>
      </c>
      <c r="AP7" s="70">
        <v>6841</v>
      </c>
      <c r="AQ7" s="70">
        <v>11436</v>
      </c>
      <c r="AR7" s="70">
        <v>7810</v>
      </c>
      <c r="AS7" s="70">
        <v>11704</v>
      </c>
      <c r="AT7" s="70">
        <v>11028</v>
      </c>
      <c r="AU7" s="70">
        <v>8124</v>
      </c>
      <c r="AV7" s="70">
        <v>6031</v>
      </c>
      <c r="AW7" s="70">
        <v>5648</v>
      </c>
      <c r="AX7" s="70">
        <v>5823</v>
      </c>
      <c r="AY7" s="70">
        <v>6298</v>
      </c>
      <c r="AZ7" s="70">
        <v>6392</v>
      </c>
      <c r="BA7" s="70">
        <v>5912</v>
      </c>
      <c r="BB7" s="70">
        <v>6234</v>
      </c>
      <c r="BC7" s="70">
        <v>7493</v>
      </c>
      <c r="BD7" s="70">
        <v>11268</v>
      </c>
      <c r="BE7" s="70">
        <v>7663</v>
      </c>
      <c r="BF7" s="70">
        <v>11937</v>
      </c>
      <c r="BG7" s="70">
        <v>11520</v>
      </c>
      <c r="BH7" s="70">
        <v>8662</v>
      </c>
      <c r="BI7" s="70">
        <v>6741</v>
      </c>
      <c r="BJ7" s="70">
        <v>6149</v>
      </c>
      <c r="BK7" s="70">
        <v>6446</v>
      </c>
      <c r="BL7" s="70">
        <v>6769</v>
      </c>
      <c r="BM7" s="70">
        <v>6799</v>
      </c>
      <c r="BN7" s="70">
        <v>6188</v>
      </c>
      <c r="BO7" s="70">
        <v>6652</v>
      </c>
      <c r="BP7" s="70">
        <v>7996</v>
      </c>
      <c r="BQ7" s="70">
        <v>11928</v>
      </c>
      <c r="BR7" s="70">
        <v>8149</v>
      </c>
      <c r="BS7" s="70">
        <v>12712</v>
      </c>
      <c r="BT7" s="70">
        <v>12236</v>
      </c>
      <c r="BU7" s="70">
        <v>10008</v>
      </c>
      <c r="BV7" s="70">
        <v>7436</v>
      </c>
      <c r="BW7" s="70">
        <v>6889</v>
      </c>
      <c r="BX7" s="70">
        <v>7031</v>
      </c>
      <c r="BY7" s="70">
        <v>7815</v>
      </c>
      <c r="BZ7" s="70">
        <v>7949</v>
      </c>
      <c r="CA7" s="70">
        <v>7188</v>
      </c>
      <c r="CB7" s="70">
        <v>7686</v>
      </c>
      <c r="CC7" s="70">
        <v>9122</v>
      </c>
      <c r="CD7" s="70">
        <v>12950</v>
      </c>
      <c r="CE7" s="70">
        <v>9085</v>
      </c>
      <c r="CF7" s="70">
        <v>13168</v>
      </c>
      <c r="CG7" s="70">
        <v>12895</v>
      </c>
      <c r="CH7" s="70">
        <v>10154</v>
      </c>
      <c r="CI7" s="70">
        <v>8314</v>
      </c>
      <c r="CJ7" s="70">
        <v>7797</v>
      </c>
      <c r="CK7" s="70">
        <v>7987</v>
      </c>
      <c r="CL7" s="70">
        <v>8386</v>
      </c>
      <c r="CM7" s="70">
        <v>8402</v>
      </c>
      <c r="CN7" s="70">
        <v>7878</v>
      </c>
      <c r="CO7" s="70">
        <v>7954</v>
      </c>
      <c r="CP7" s="70">
        <v>9207</v>
      </c>
      <c r="CQ7" s="70">
        <v>13036</v>
      </c>
      <c r="CR7" s="70">
        <v>9598</v>
      </c>
      <c r="CS7" s="70">
        <v>13807</v>
      </c>
      <c r="CT7" s="70">
        <v>13344</v>
      </c>
      <c r="CU7" s="70">
        <v>10972</v>
      </c>
      <c r="CV7" s="70">
        <v>9172</v>
      </c>
      <c r="CW7" s="70">
        <v>8659</v>
      </c>
      <c r="CX7" s="70">
        <v>8636</v>
      </c>
      <c r="CY7" s="70">
        <v>8948</v>
      </c>
      <c r="CZ7" s="70">
        <v>8990</v>
      </c>
      <c r="DA7" s="70">
        <v>8678</v>
      </c>
      <c r="DB7" s="70">
        <v>8841</v>
      </c>
      <c r="DC7" s="70">
        <v>9740</v>
      </c>
      <c r="DD7" s="70">
        <v>13374</v>
      </c>
      <c r="DE7" s="70">
        <v>10263</v>
      </c>
      <c r="DF7" s="70">
        <v>14190</v>
      </c>
      <c r="DG7" s="70">
        <v>13418</v>
      </c>
      <c r="DH7" s="70">
        <v>11385</v>
      </c>
      <c r="DI7" s="70">
        <v>9322</v>
      </c>
      <c r="DJ7" s="70">
        <v>8769</v>
      </c>
      <c r="DK7" s="70">
        <v>8663</v>
      </c>
      <c r="DL7" s="70">
        <v>9014</v>
      </c>
      <c r="DM7" s="70">
        <v>9156</v>
      </c>
      <c r="DN7" s="70">
        <v>8577</v>
      </c>
      <c r="DO7" s="70">
        <v>8708</v>
      </c>
      <c r="DP7" s="70">
        <v>9530</v>
      </c>
      <c r="DQ7" s="70">
        <v>12937</v>
      </c>
      <c r="DR7" s="70">
        <v>10306</v>
      </c>
      <c r="DS7" s="70">
        <v>14023</v>
      </c>
      <c r="DT7" s="70">
        <v>13111</v>
      </c>
      <c r="DU7" s="70">
        <v>10254</v>
      </c>
      <c r="DV7" s="70">
        <v>8533</v>
      </c>
      <c r="DW7" s="70">
        <v>8042</v>
      </c>
      <c r="DX7" s="70">
        <v>8092</v>
      </c>
      <c r="DY7" s="70">
        <v>8549</v>
      </c>
      <c r="DZ7" s="70">
        <v>8550</v>
      </c>
      <c r="EA7" s="70">
        <v>7749</v>
      </c>
      <c r="EB7" s="70">
        <v>7957</v>
      </c>
      <c r="EC7" s="70">
        <v>8666</v>
      </c>
      <c r="ED7" s="70">
        <v>11786</v>
      </c>
      <c r="EE7" s="70">
        <v>9609</v>
      </c>
      <c r="EF7" s="70">
        <v>12492</v>
      </c>
      <c r="EG7" s="70">
        <v>12174</v>
      </c>
      <c r="EH7" s="70">
        <v>9720</v>
      </c>
      <c r="EI7" s="70">
        <v>7700</v>
      </c>
      <c r="EJ7" s="70">
        <v>7116</v>
      </c>
      <c r="EK7" s="70">
        <v>7119</v>
      </c>
      <c r="EL7" s="70">
        <v>7560</v>
      </c>
      <c r="EM7" s="70">
        <v>7781</v>
      </c>
      <c r="EN7" s="70">
        <v>7105</v>
      </c>
      <c r="EO7" s="70">
        <v>7318</v>
      </c>
      <c r="EP7" s="70">
        <v>8041</v>
      </c>
      <c r="EQ7" s="70">
        <v>10881</v>
      </c>
      <c r="ER7" s="70">
        <v>8751</v>
      </c>
      <c r="ES7" s="70">
        <v>11891</v>
      </c>
      <c r="ET7" s="70">
        <v>10872</v>
      </c>
      <c r="EU7" s="70">
        <v>8552</v>
      </c>
      <c r="EV7" s="70">
        <v>7364</v>
      </c>
      <c r="EW7" s="70">
        <v>7049</v>
      </c>
      <c r="EX7" s="70">
        <v>7048</v>
      </c>
      <c r="EY7" s="70">
        <v>7509</v>
      </c>
      <c r="EZ7" s="70">
        <v>7556</v>
      </c>
      <c r="FA7" s="70">
        <v>7013</v>
      </c>
      <c r="FB7" s="70">
        <v>7377</v>
      </c>
      <c r="FC7" s="70">
        <v>7929</v>
      </c>
      <c r="FD7" s="70">
        <v>10774</v>
      </c>
      <c r="FE7" s="70">
        <v>8411</v>
      </c>
      <c r="FF7" s="70">
        <v>11339</v>
      </c>
      <c r="FG7" s="70">
        <v>10614</v>
      </c>
      <c r="FH7" s="70">
        <v>13814</v>
      </c>
      <c r="FI7" s="70">
        <v>13569</v>
      </c>
      <c r="FJ7" s="70">
        <v>11525</v>
      </c>
      <c r="FK7" s="70">
        <v>10364</v>
      </c>
      <c r="FL7" s="70">
        <v>9982</v>
      </c>
      <c r="FM7" s="70">
        <v>9679</v>
      </c>
      <c r="FN7" s="70">
        <v>8839</v>
      </c>
      <c r="FO7" s="70">
        <v>8882</v>
      </c>
      <c r="FP7" s="70">
        <v>9994</v>
      </c>
      <c r="FQ7" s="70">
        <v>12783</v>
      </c>
      <c r="FR7" s="70">
        <v>10948</v>
      </c>
      <c r="FS7" s="70">
        <v>13401</v>
      </c>
      <c r="FT7" s="70">
        <v>12322</v>
      </c>
      <c r="FU7" s="70">
        <v>10328</v>
      </c>
      <c r="FV7" s="70">
        <v>9129</v>
      </c>
      <c r="FW7" s="70">
        <v>8209</v>
      </c>
      <c r="FX7" s="70">
        <v>7773</v>
      </c>
      <c r="FY7" s="70">
        <v>7808</v>
      </c>
      <c r="FZ7" s="70">
        <v>7678</v>
      </c>
      <c r="GA7" s="70">
        <v>7124</v>
      </c>
      <c r="GB7" s="70">
        <v>7072</v>
      </c>
      <c r="GC7" s="70">
        <v>7890</v>
      </c>
      <c r="GD7" s="70">
        <v>10228</v>
      </c>
      <c r="GE7" s="70">
        <v>9080</v>
      </c>
      <c r="GF7" s="70">
        <v>10493</v>
      </c>
      <c r="GG7" s="70">
        <v>9373</v>
      </c>
      <c r="GH7" s="70">
        <v>7633</v>
      </c>
      <c r="GI7" s="70">
        <v>6782</v>
      </c>
      <c r="GJ7" s="70">
        <v>6296</v>
      </c>
      <c r="GK7" s="70">
        <v>6243</v>
      </c>
      <c r="GL7" s="70">
        <v>6670</v>
      </c>
      <c r="GM7" s="70">
        <v>6871</v>
      </c>
      <c r="GN7" s="70">
        <v>6364</v>
      </c>
      <c r="GO7" s="70">
        <v>6538</v>
      </c>
      <c r="GP7" s="70">
        <v>7041</v>
      </c>
      <c r="GQ7" s="70">
        <v>9603</v>
      </c>
      <c r="GR7" s="70">
        <v>7493</v>
      </c>
      <c r="GS7" s="70">
        <v>10197</v>
      </c>
      <c r="GT7" s="70">
        <v>9505</v>
      </c>
      <c r="GU7" s="70">
        <v>7649</v>
      </c>
      <c r="GV7" s="70">
        <v>6750</v>
      </c>
      <c r="GW7" s="70">
        <v>6499</v>
      </c>
      <c r="GX7" s="70">
        <v>6519</v>
      </c>
      <c r="GY7" s="70">
        <v>6907</v>
      </c>
      <c r="GZ7" s="70">
        <v>7211</v>
      </c>
      <c r="HA7" s="70">
        <v>6660</v>
      </c>
      <c r="HB7" s="70">
        <v>6757</v>
      </c>
      <c r="HC7" s="70">
        <v>7280</v>
      </c>
      <c r="HD7" s="70">
        <v>9963</v>
      </c>
      <c r="HE7" s="70">
        <v>7658</v>
      </c>
      <c r="HF7" s="70">
        <v>10798</v>
      </c>
      <c r="HG7" s="70">
        <v>10006</v>
      </c>
      <c r="HH7" s="70">
        <v>8221</v>
      </c>
      <c r="HI7" s="70">
        <v>7376</v>
      </c>
      <c r="HJ7" s="70">
        <v>7132</v>
      </c>
      <c r="HK7" s="70">
        <v>7068</v>
      </c>
      <c r="HL7" s="70">
        <v>7520</v>
      </c>
      <c r="HM7" s="70">
        <v>7595</v>
      </c>
      <c r="HN7" s="70">
        <v>7167</v>
      </c>
      <c r="HO7" s="70">
        <v>7339</v>
      </c>
      <c r="HP7" s="70">
        <v>7891</v>
      </c>
      <c r="HQ7" s="70">
        <v>10121</v>
      </c>
      <c r="HR7" s="70">
        <v>8186</v>
      </c>
      <c r="HS7" s="70">
        <v>10791</v>
      </c>
      <c r="HT7" s="70">
        <v>10084</v>
      </c>
      <c r="HU7" s="70">
        <v>8452</v>
      </c>
      <c r="HV7" s="70">
        <v>7597</v>
      </c>
      <c r="HW7" s="70">
        <v>7326</v>
      </c>
      <c r="HX7" s="70">
        <v>7459</v>
      </c>
      <c r="HY7" s="70">
        <v>7686</v>
      </c>
      <c r="HZ7" s="70">
        <v>7859</v>
      </c>
      <c r="IA7" s="70">
        <v>7525</v>
      </c>
      <c r="IB7" s="70">
        <v>7794</v>
      </c>
      <c r="IC7" s="70">
        <v>8350</v>
      </c>
      <c r="ID7" s="70">
        <v>10571</v>
      </c>
      <c r="IE7" s="70">
        <v>8458</v>
      </c>
      <c r="IF7" s="70">
        <v>11313</v>
      </c>
      <c r="IG7" s="70">
        <v>10619</v>
      </c>
      <c r="IH7" s="70">
        <v>8829</v>
      </c>
      <c r="II7" s="70">
        <v>8077</v>
      </c>
    </row>
    <row r="8" spans="1:702" ht="13.5" x14ac:dyDescent="0.35">
      <c r="A8" s="1" t="str">
        <f t="shared" si="12"/>
        <v>KärntenArbeitsloseFrauen</v>
      </c>
      <c r="B8" s="1">
        <f t="shared" si="13"/>
        <v>8</v>
      </c>
      <c r="C8" t="s">
        <v>2</v>
      </c>
      <c r="D8" t="s">
        <v>33</v>
      </c>
      <c r="E8" t="s">
        <v>32</v>
      </c>
      <c r="F8" s="70">
        <v>7647</v>
      </c>
      <c r="G8" s="70">
        <v>7597</v>
      </c>
      <c r="H8" s="70">
        <v>7638</v>
      </c>
      <c r="I8" s="70">
        <v>8226</v>
      </c>
      <c r="J8" s="70">
        <v>6201</v>
      </c>
      <c r="K8" s="70">
        <v>5358</v>
      </c>
      <c r="L8" s="70">
        <v>5904</v>
      </c>
      <c r="M8" s="70">
        <v>6298</v>
      </c>
      <c r="N8" s="70">
        <v>6857</v>
      </c>
      <c r="O8" s="70">
        <v>8583</v>
      </c>
      <c r="P8" s="70">
        <v>9314</v>
      </c>
      <c r="Q8" s="70">
        <v>9004</v>
      </c>
      <c r="R8" s="70">
        <v>7386</v>
      </c>
      <c r="S8" s="70">
        <v>8629</v>
      </c>
      <c r="T8" s="70">
        <v>8633</v>
      </c>
      <c r="U8" s="70">
        <v>9135</v>
      </c>
      <c r="V8" s="70">
        <v>9552</v>
      </c>
      <c r="W8" s="70">
        <v>7799</v>
      </c>
      <c r="X8" s="70">
        <v>6971</v>
      </c>
      <c r="Y8" s="70">
        <v>7315</v>
      </c>
      <c r="Z8" s="70">
        <v>7682</v>
      </c>
      <c r="AA8" s="70">
        <v>8166</v>
      </c>
      <c r="AB8" s="70">
        <v>9617</v>
      </c>
      <c r="AC8" s="70">
        <v>10256</v>
      </c>
      <c r="AD8" s="70">
        <v>9543</v>
      </c>
      <c r="AE8" s="70">
        <v>8608</v>
      </c>
      <c r="AF8" s="70">
        <v>9105</v>
      </c>
      <c r="AG8" s="70">
        <v>9025</v>
      </c>
      <c r="AH8" s="70">
        <v>9242</v>
      </c>
      <c r="AI8" s="70">
        <v>9551</v>
      </c>
      <c r="AJ8" s="70">
        <v>7713</v>
      </c>
      <c r="AK8" s="70">
        <v>6830</v>
      </c>
      <c r="AL8" s="70">
        <v>7155</v>
      </c>
      <c r="AM8" s="70">
        <v>7624</v>
      </c>
      <c r="AN8" s="70">
        <v>7916</v>
      </c>
      <c r="AO8" s="70">
        <v>9253</v>
      </c>
      <c r="AP8" s="70">
        <v>10308</v>
      </c>
      <c r="AQ8" s="70">
        <v>9378</v>
      </c>
      <c r="AR8" s="70">
        <v>8592</v>
      </c>
      <c r="AS8" s="70">
        <v>9313</v>
      </c>
      <c r="AT8" s="70">
        <v>9150</v>
      </c>
      <c r="AU8" s="70">
        <v>9691</v>
      </c>
      <c r="AV8" s="70">
        <v>9681</v>
      </c>
      <c r="AW8" s="70">
        <v>8313</v>
      </c>
      <c r="AX8" s="70">
        <v>7296</v>
      </c>
      <c r="AY8" s="70">
        <v>7718</v>
      </c>
      <c r="AZ8" s="70">
        <v>8039</v>
      </c>
      <c r="BA8" s="70">
        <v>8466</v>
      </c>
      <c r="BB8" s="70">
        <v>10005</v>
      </c>
      <c r="BC8" s="70">
        <v>10879</v>
      </c>
      <c r="BD8" s="70">
        <v>10038</v>
      </c>
      <c r="BE8" s="70">
        <v>9049</v>
      </c>
      <c r="BF8" s="70">
        <v>10022</v>
      </c>
      <c r="BG8" s="70">
        <v>9754</v>
      </c>
      <c r="BH8" s="70">
        <v>9866</v>
      </c>
      <c r="BI8" s="70">
        <v>9955</v>
      </c>
      <c r="BJ8" s="70">
        <v>8170</v>
      </c>
      <c r="BK8" s="70">
        <v>7343</v>
      </c>
      <c r="BL8" s="70">
        <v>7990</v>
      </c>
      <c r="BM8" s="70">
        <v>8230</v>
      </c>
      <c r="BN8" s="70">
        <v>8386</v>
      </c>
      <c r="BO8" s="70">
        <v>10369</v>
      </c>
      <c r="BP8" s="70">
        <v>11293</v>
      </c>
      <c r="BQ8" s="70">
        <v>10382</v>
      </c>
      <c r="BR8" s="70">
        <v>9313</v>
      </c>
      <c r="BS8" s="70">
        <v>10282</v>
      </c>
      <c r="BT8" s="70">
        <v>9972</v>
      </c>
      <c r="BU8" s="70">
        <v>10220</v>
      </c>
      <c r="BV8" s="70">
        <v>10676</v>
      </c>
      <c r="BW8" s="70">
        <v>8998</v>
      </c>
      <c r="BX8" s="70">
        <v>8190</v>
      </c>
      <c r="BY8" s="70">
        <v>8859</v>
      </c>
      <c r="BZ8" s="70">
        <v>9274</v>
      </c>
      <c r="CA8" s="70">
        <v>9492</v>
      </c>
      <c r="CB8" s="70">
        <v>11115</v>
      </c>
      <c r="CC8" s="70">
        <v>12274</v>
      </c>
      <c r="CD8" s="70">
        <v>11421</v>
      </c>
      <c r="CE8" s="70">
        <v>10064</v>
      </c>
      <c r="CF8" s="70">
        <v>11313</v>
      </c>
      <c r="CG8" s="70">
        <v>11014</v>
      </c>
      <c r="CH8" s="70">
        <v>11366</v>
      </c>
      <c r="CI8" s="70">
        <v>11285</v>
      </c>
      <c r="CJ8" s="70">
        <v>9748</v>
      </c>
      <c r="CK8" s="70">
        <v>8964</v>
      </c>
      <c r="CL8" s="70">
        <v>9372</v>
      </c>
      <c r="CM8" s="70">
        <v>9751</v>
      </c>
      <c r="CN8" s="70">
        <v>10061</v>
      </c>
      <c r="CO8" s="70">
        <v>11569</v>
      </c>
      <c r="CP8" s="70">
        <v>12471</v>
      </c>
      <c r="CQ8" s="70">
        <v>11869</v>
      </c>
      <c r="CR8" s="70">
        <v>10732</v>
      </c>
      <c r="CS8" s="70">
        <v>11694</v>
      </c>
      <c r="CT8" s="70">
        <v>11413</v>
      </c>
      <c r="CU8" s="70">
        <v>11735</v>
      </c>
      <c r="CV8" s="70">
        <v>11906</v>
      </c>
      <c r="CW8" s="70">
        <v>10327</v>
      </c>
      <c r="CX8" s="70">
        <v>9640</v>
      </c>
      <c r="CY8" s="70">
        <v>10157</v>
      </c>
      <c r="CZ8" s="70">
        <v>10541</v>
      </c>
      <c r="DA8" s="70">
        <v>10740</v>
      </c>
      <c r="DB8" s="70">
        <v>12298</v>
      </c>
      <c r="DC8" s="70">
        <v>13122</v>
      </c>
      <c r="DD8" s="70">
        <v>12536</v>
      </c>
      <c r="DE8" s="70">
        <v>11342</v>
      </c>
      <c r="DF8" s="70">
        <v>12242</v>
      </c>
      <c r="DG8" s="70">
        <v>12115</v>
      </c>
      <c r="DH8" s="70">
        <v>12140</v>
      </c>
      <c r="DI8" s="70">
        <v>12220</v>
      </c>
      <c r="DJ8" s="70">
        <v>10570</v>
      </c>
      <c r="DK8" s="70">
        <v>9616</v>
      </c>
      <c r="DL8" s="70">
        <v>10049</v>
      </c>
      <c r="DM8" s="70">
        <v>10388</v>
      </c>
      <c r="DN8" s="70">
        <v>10550</v>
      </c>
      <c r="DO8" s="70">
        <v>12214</v>
      </c>
      <c r="DP8" s="70">
        <v>13088</v>
      </c>
      <c r="DQ8" s="70">
        <v>12291</v>
      </c>
      <c r="DR8" s="70">
        <v>11457</v>
      </c>
      <c r="DS8" s="70">
        <v>12162</v>
      </c>
      <c r="DT8" s="70">
        <v>11746</v>
      </c>
      <c r="DU8" s="70">
        <v>12027</v>
      </c>
      <c r="DV8" s="70">
        <v>11656</v>
      </c>
      <c r="DW8" s="70">
        <v>9970</v>
      </c>
      <c r="DX8" s="70">
        <v>9122</v>
      </c>
      <c r="DY8" s="70">
        <v>9732</v>
      </c>
      <c r="DZ8" s="70">
        <v>9769</v>
      </c>
      <c r="EA8" s="70">
        <v>9923</v>
      </c>
      <c r="EB8" s="70">
        <v>11277</v>
      </c>
      <c r="EC8" s="70">
        <v>12101</v>
      </c>
      <c r="ED8" s="70">
        <v>11210</v>
      </c>
      <c r="EE8" s="70">
        <v>10891</v>
      </c>
      <c r="EF8" s="70">
        <v>10901</v>
      </c>
      <c r="EG8" s="70">
        <v>10406</v>
      </c>
      <c r="EH8" s="70">
        <v>10419</v>
      </c>
      <c r="EI8" s="70">
        <v>10708</v>
      </c>
      <c r="EJ8" s="70">
        <v>8866</v>
      </c>
      <c r="EK8" s="70">
        <v>8123</v>
      </c>
      <c r="EL8" s="70">
        <v>8824</v>
      </c>
      <c r="EM8" s="70">
        <v>9054</v>
      </c>
      <c r="EN8" s="70">
        <v>8924</v>
      </c>
      <c r="EO8" s="70">
        <v>10580</v>
      </c>
      <c r="EP8" s="70">
        <v>11382</v>
      </c>
      <c r="EQ8" s="70">
        <v>10473</v>
      </c>
      <c r="ER8" s="70">
        <v>9888</v>
      </c>
      <c r="ES8" s="70">
        <v>10548</v>
      </c>
      <c r="ET8" s="70">
        <v>10053</v>
      </c>
      <c r="EU8" s="70">
        <v>10364</v>
      </c>
      <c r="EV8" s="70">
        <v>10250</v>
      </c>
      <c r="EW8" s="70">
        <v>8838</v>
      </c>
      <c r="EX8" s="70">
        <v>7715</v>
      </c>
      <c r="EY8" s="70">
        <v>8688</v>
      </c>
      <c r="EZ8" s="70">
        <v>9015</v>
      </c>
      <c r="FA8" s="70">
        <v>8828</v>
      </c>
      <c r="FB8" s="70">
        <v>10251</v>
      </c>
      <c r="FC8" s="70">
        <v>11072</v>
      </c>
      <c r="FD8" s="70">
        <v>10447</v>
      </c>
      <c r="FE8" s="70">
        <v>9672</v>
      </c>
      <c r="FF8" s="70">
        <v>10400</v>
      </c>
      <c r="FG8" s="70">
        <v>9820</v>
      </c>
      <c r="FH8" s="70">
        <v>17229</v>
      </c>
      <c r="FI8" s="70">
        <v>18632</v>
      </c>
      <c r="FJ8" s="70">
        <v>15530</v>
      </c>
      <c r="FK8" s="70">
        <v>12000</v>
      </c>
      <c r="FL8" s="70">
        <v>10921</v>
      </c>
      <c r="FM8" s="70">
        <v>10709</v>
      </c>
      <c r="FN8" s="70">
        <v>9800</v>
      </c>
      <c r="FO8" s="70">
        <v>11103</v>
      </c>
      <c r="FP8" s="70">
        <v>12929</v>
      </c>
      <c r="FQ8" s="70">
        <v>14049</v>
      </c>
      <c r="FR8" s="70">
        <v>12760</v>
      </c>
      <c r="FS8" s="70">
        <v>13998</v>
      </c>
      <c r="FT8" s="70">
        <v>13312</v>
      </c>
      <c r="FU8" s="70">
        <v>12199</v>
      </c>
      <c r="FV8" s="70">
        <v>11581</v>
      </c>
      <c r="FW8" s="70">
        <v>9104</v>
      </c>
      <c r="FX8" s="70">
        <v>7744</v>
      </c>
      <c r="FY8" s="70">
        <v>8012</v>
      </c>
      <c r="FZ8" s="70">
        <v>8193</v>
      </c>
      <c r="GA8" s="70">
        <v>7369</v>
      </c>
      <c r="GB8" s="70">
        <v>8229</v>
      </c>
      <c r="GC8" s="70">
        <v>9943</v>
      </c>
      <c r="GD8" s="70">
        <v>9425</v>
      </c>
      <c r="GE8" s="70">
        <v>9926</v>
      </c>
      <c r="GF8" s="70">
        <v>9124</v>
      </c>
      <c r="GG8" s="70">
        <v>8596</v>
      </c>
      <c r="GH8" s="70">
        <v>8269</v>
      </c>
      <c r="GI8" s="70">
        <v>8054</v>
      </c>
      <c r="GJ8" s="70">
        <v>6573</v>
      </c>
      <c r="GK8" s="70">
        <v>6191</v>
      </c>
      <c r="GL8" s="70">
        <v>6995</v>
      </c>
      <c r="GM8" s="70">
        <v>7520</v>
      </c>
      <c r="GN8" s="70">
        <v>6781</v>
      </c>
      <c r="GO8" s="70">
        <v>7815</v>
      </c>
      <c r="GP8" s="70">
        <v>8568</v>
      </c>
      <c r="GQ8" s="70">
        <v>8333</v>
      </c>
      <c r="GR8" s="70">
        <v>7735</v>
      </c>
      <c r="GS8" s="70">
        <v>8308</v>
      </c>
      <c r="GT8" s="70">
        <v>7930</v>
      </c>
      <c r="GU8" s="70">
        <v>7916</v>
      </c>
      <c r="GV8" s="70">
        <v>7708</v>
      </c>
      <c r="GW8" s="70">
        <v>6466</v>
      </c>
      <c r="GX8" s="70">
        <v>6053</v>
      </c>
      <c r="GY8" s="70">
        <v>6989</v>
      </c>
      <c r="GZ8" s="70">
        <v>7345</v>
      </c>
      <c r="HA8" s="70">
        <v>6569</v>
      </c>
      <c r="HB8" s="70">
        <v>7473</v>
      </c>
      <c r="HC8" s="70">
        <v>8232</v>
      </c>
      <c r="HD8" s="70">
        <v>8003</v>
      </c>
      <c r="HE8" s="70">
        <v>7416</v>
      </c>
      <c r="HF8" s="70">
        <v>8387</v>
      </c>
      <c r="HG8" s="70">
        <v>8072</v>
      </c>
      <c r="HH8" s="70">
        <v>7897</v>
      </c>
      <c r="HI8" s="70">
        <v>7898</v>
      </c>
      <c r="HJ8" s="70">
        <v>6614</v>
      </c>
      <c r="HK8" s="70">
        <v>6115</v>
      </c>
      <c r="HL8" s="70">
        <v>7175</v>
      </c>
      <c r="HM8" s="70">
        <v>7427</v>
      </c>
      <c r="HN8" s="70">
        <v>6820</v>
      </c>
      <c r="HO8" s="70">
        <v>7842</v>
      </c>
      <c r="HP8" s="70">
        <v>8426</v>
      </c>
      <c r="HQ8" s="70">
        <v>8047</v>
      </c>
      <c r="HR8" s="70">
        <v>7560</v>
      </c>
      <c r="HS8" s="70">
        <v>8355</v>
      </c>
      <c r="HT8" s="70">
        <v>8104</v>
      </c>
      <c r="HU8" s="70">
        <v>8248</v>
      </c>
      <c r="HV8" s="70">
        <v>8041</v>
      </c>
      <c r="HW8" s="70">
        <v>6731</v>
      </c>
      <c r="HX8" s="70">
        <v>6336</v>
      </c>
      <c r="HY8" s="70">
        <v>7157</v>
      </c>
      <c r="HZ8" s="70">
        <v>7516</v>
      </c>
      <c r="IA8" s="70">
        <v>6897</v>
      </c>
      <c r="IB8" s="70">
        <v>7887</v>
      </c>
      <c r="IC8" s="70">
        <v>8498</v>
      </c>
      <c r="ID8" s="70">
        <v>8276</v>
      </c>
      <c r="IE8" s="70">
        <v>7670</v>
      </c>
      <c r="IF8" s="70">
        <v>8324</v>
      </c>
      <c r="IG8" s="70">
        <v>8016</v>
      </c>
      <c r="IH8" s="70">
        <v>7962</v>
      </c>
      <c r="II8" s="70">
        <v>7944</v>
      </c>
    </row>
    <row r="9" spans="1:702" ht="13.5" x14ac:dyDescent="0.35">
      <c r="A9" s="1" t="str">
        <f t="shared" si="12"/>
        <v>KärntenArbeitsloseMänner und altern. Geschlecht</v>
      </c>
      <c r="B9" s="1">
        <f t="shared" si="13"/>
        <v>9</v>
      </c>
      <c r="C9" t="s">
        <v>2</v>
      </c>
      <c r="D9" t="s">
        <v>33</v>
      </c>
      <c r="E9" t="s">
        <v>55</v>
      </c>
      <c r="F9" s="70">
        <v>14779</v>
      </c>
      <c r="G9" s="70">
        <v>12558</v>
      </c>
      <c r="H9" s="70">
        <v>8899</v>
      </c>
      <c r="I9" s="70">
        <v>7518</v>
      </c>
      <c r="J9" s="70">
        <v>5948</v>
      </c>
      <c r="K9" s="70">
        <v>5258</v>
      </c>
      <c r="L9" s="70">
        <v>5659</v>
      </c>
      <c r="M9" s="70">
        <v>5719</v>
      </c>
      <c r="N9" s="70">
        <v>6320</v>
      </c>
      <c r="O9" s="70">
        <v>7499</v>
      </c>
      <c r="P9" s="70">
        <v>9344</v>
      </c>
      <c r="Q9" s="70">
        <v>16918</v>
      </c>
      <c r="R9" s="70">
        <v>8868</v>
      </c>
      <c r="S9" s="70">
        <v>18520</v>
      </c>
      <c r="T9" s="70">
        <v>17568</v>
      </c>
      <c r="U9" s="70">
        <v>13784</v>
      </c>
      <c r="V9" s="70">
        <v>11617</v>
      </c>
      <c r="W9" s="70">
        <v>10015</v>
      </c>
      <c r="X9" s="70">
        <v>9229</v>
      </c>
      <c r="Y9" s="70">
        <v>9653</v>
      </c>
      <c r="Z9" s="70">
        <v>9522</v>
      </c>
      <c r="AA9" s="70">
        <v>9512</v>
      </c>
      <c r="AB9" s="70">
        <v>10081</v>
      </c>
      <c r="AC9" s="70">
        <v>11215</v>
      </c>
      <c r="AD9" s="70">
        <v>18239</v>
      </c>
      <c r="AE9" s="70">
        <v>12413</v>
      </c>
      <c r="AF9" s="70">
        <v>19945</v>
      </c>
      <c r="AG9" s="70">
        <v>18679</v>
      </c>
      <c r="AH9" s="70">
        <v>14062</v>
      </c>
      <c r="AI9" s="70">
        <v>10445</v>
      </c>
      <c r="AJ9" s="70">
        <v>8696</v>
      </c>
      <c r="AK9" s="70">
        <v>7610</v>
      </c>
      <c r="AL9" s="70">
        <v>7660</v>
      </c>
      <c r="AM9" s="70">
        <v>7754</v>
      </c>
      <c r="AN9" s="70">
        <v>7958</v>
      </c>
      <c r="AO9" s="70">
        <v>8855</v>
      </c>
      <c r="AP9" s="70">
        <v>10465</v>
      </c>
      <c r="AQ9" s="70">
        <v>17637</v>
      </c>
      <c r="AR9" s="70">
        <v>11647</v>
      </c>
      <c r="AS9" s="70">
        <v>18763</v>
      </c>
      <c r="AT9" s="70">
        <v>16894</v>
      </c>
      <c r="AU9" s="70">
        <v>12437</v>
      </c>
      <c r="AV9" s="70">
        <v>9812</v>
      </c>
      <c r="AW9" s="70">
        <v>8324</v>
      </c>
      <c r="AX9" s="70">
        <v>7350</v>
      </c>
      <c r="AY9" s="70">
        <v>7346</v>
      </c>
      <c r="AZ9" s="70">
        <v>7494</v>
      </c>
      <c r="BA9" s="70">
        <v>8003</v>
      </c>
      <c r="BB9" s="70">
        <v>8960</v>
      </c>
      <c r="BC9" s="70">
        <v>10438</v>
      </c>
      <c r="BD9" s="70">
        <v>17227</v>
      </c>
      <c r="BE9" s="70">
        <v>11087</v>
      </c>
      <c r="BF9" s="70">
        <v>18373</v>
      </c>
      <c r="BG9" s="70">
        <v>17509</v>
      </c>
      <c r="BH9" s="70">
        <v>12609</v>
      </c>
      <c r="BI9" s="70">
        <v>10110</v>
      </c>
      <c r="BJ9" s="70">
        <v>8438</v>
      </c>
      <c r="BK9" s="70">
        <v>7617</v>
      </c>
      <c r="BL9" s="70">
        <v>7698</v>
      </c>
      <c r="BM9" s="70">
        <v>7929</v>
      </c>
      <c r="BN9" s="70">
        <v>8402</v>
      </c>
      <c r="BO9" s="70">
        <v>9796</v>
      </c>
      <c r="BP9" s="70">
        <v>11693</v>
      </c>
      <c r="BQ9" s="70">
        <v>18306</v>
      </c>
      <c r="BR9" s="70">
        <v>11540</v>
      </c>
      <c r="BS9" s="70">
        <v>19940</v>
      </c>
      <c r="BT9" s="70">
        <v>19052</v>
      </c>
      <c r="BU9" s="70">
        <v>16327</v>
      </c>
      <c r="BV9" s="70">
        <v>12054</v>
      </c>
      <c r="BW9" s="70">
        <v>10059</v>
      </c>
      <c r="BX9" s="70">
        <v>9040</v>
      </c>
      <c r="BY9" s="70">
        <v>9330</v>
      </c>
      <c r="BZ9" s="70">
        <v>9386</v>
      </c>
      <c r="CA9" s="70">
        <v>9974</v>
      </c>
      <c r="CB9" s="70">
        <v>11351</v>
      </c>
      <c r="CC9" s="70">
        <v>12971</v>
      </c>
      <c r="CD9" s="70">
        <v>19705</v>
      </c>
      <c r="CE9" s="70">
        <v>13266</v>
      </c>
      <c r="CF9" s="70">
        <v>20891</v>
      </c>
      <c r="CG9" s="70">
        <v>19976</v>
      </c>
      <c r="CH9" s="70">
        <v>15325</v>
      </c>
      <c r="CI9" s="70">
        <v>12803</v>
      </c>
      <c r="CJ9" s="70">
        <v>11222</v>
      </c>
      <c r="CK9" s="70">
        <v>10197</v>
      </c>
      <c r="CL9" s="70">
        <v>10199</v>
      </c>
      <c r="CM9" s="70">
        <v>10376</v>
      </c>
      <c r="CN9" s="70">
        <v>10899</v>
      </c>
      <c r="CO9" s="70">
        <v>11963</v>
      </c>
      <c r="CP9" s="70">
        <v>13538</v>
      </c>
      <c r="CQ9" s="70">
        <v>19821</v>
      </c>
      <c r="CR9" s="70">
        <v>13934</v>
      </c>
      <c r="CS9" s="70">
        <v>21255</v>
      </c>
      <c r="CT9" s="70">
        <v>19995</v>
      </c>
      <c r="CU9" s="70">
        <v>15962</v>
      </c>
      <c r="CV9" s="70">
        <v>13709</v>
      </c>
      <c r="CW9" s="70">
        <v>11788</v>
      </c>
      <c r="CX9" s="70">
        <v>10965</v>
      </c>
      <c r="CY9" s="70">
        <v>10833</v>
      </c>
      <c r="CZ9" s="70">
        <v>10774</v>
      </c>
      <c r="DA9" s="70">
        <v>11139</v>
      </c>
      <c r="DB9" s="70">
        <v>12082</v>
      </c>
      <c r="DC9" s="70">
        <v>13525</v>
      </c>
      <c r="DD9" s="70">
        <v>19900</v>
      </c>
      <c r="DE9" s="70">
        <v>14327</v>
      </c>
      <c r="DF9" s="70">
        <v>21234</v>
      </c>
      <c r="DG9" s="70">
        <v>19577</v>
      </c>
      <c r="DH9" s="70">
        <v>15904</v>
      </c>
      <c r="DI9" s="70">
        <v>13121</v>
      </c>
      <c r="DJ9" s="70">
        <v>11505</v>
      </c>
      <c r="DK9" s="70">
        <v>10635</v>
      </c>
      <c r="DL9" s="70">
        <v>10352</v>
      </c>
      <c r="DM9" s="70">
        <v>10524</v>
      </c>
      <c r="DN9" s="70">
        <v>10789</v>
      </c>
      <c r="DO9" s="70">
        <v>11907</v>
      </c>
      <c r="DP9" s="70">
        <v>13264</v>
      </c>
      <c r="DQ9" s="70">
        <v>19265</v>
      </c>
      <c r="DR9" s="70">
        <v>14006</v>
      </c>
      <c r="DS9" s="70">
        <v>20657</v>
      </c>
      <c r="DT9" s="70">
        <v>18738</v>
      </c>
      <c r="DU9" s="70">
        <v>14374</v>
      </c>
      <c r="DV9" s="70">
        <v>12110</v>
      </c>
      <c r="DW9" s="70">
        <v>10477</v>
      </c>
      <c r="DX9" s="70">
        <v>9602</v>
      </c>
      <c r="DY9" s="70">
        <v>9523</v>
      </c>
      <c r="DZ9" s="70">
        <v>9478</v>
      </c>
      <c r="EA9" s="70">
        <v>9845</v>
      </c>
      <c r="EB9" s="70">
        <v>10867</v>
      </c>
      <c r="EC9" s="70">
        <v>12171</v>
      </c>
      <c r="ED9" s="70">
        <v>17707</v>
      </c>
      <c r="EE9" s="70">
        <v>12962</v>
      </c>
      <c r="EF9" s="70">
        <v>18541</v>
      </c>
      <c r="EG9" s="70">
        <v>17709</v>
      </c>
      <c r="EH9" s="70">
        <v>13834</v>
      </c>
      <c r="EI9" s="70">
        <v>10986</v>
      </c>
      <c r="EJ9" s="70">
        <v>9292</v>
      </c>
      <c r="EK9" s="70">
        <v>8441</v>
      </c>
      <c r="EL9" s="70">
        <v>8490</v>
      </c>
      <c r="EM9" s="70">
        <v>8533</v>
      </c>
      <c r="EN9" s="70">
        <v>8740</v>
      </c>
      <c r="EO9" s="70">
        <v>9669</v>
      </c>
      <c r="EP9" s="70">
        <v>10965</v>
      </c>
      <c r="EQ9" s="70">
        <v>16031</v>
      </c>
      <c r="ER9" s="70">
        <v>11769</v>
      </c>
      <c r="ES9" s="70">
        <v>17394</v>
      </c>
      <c r="ET9" s="70">
        <v>15581</v>
      </c>
      <c r="EU9" s="70">
        <v>11875</v>
      </c>
      <c r="EV9" s="70">
        <v>9938</v>
      </c>
      <c r="EW9" s="70">
        <v>8718</v>
      </c>
      <c r="EX9" s="70">
        <v>7708</v>
      </c>
      <c r="EY9" s="70">
        <v>8044</v>
      </c>
      <c r="EZ9" s="70">
        <v>8233</v>
      </c>
      <c r="FA9" s="70">
        <v>8675</v>
      </c>
      <c r="FB9" s="70">
        <v>9644</v>
      </c>
      <c r="FC9" s="70">
        <v>10826</v>
      </c>
      <c r="FD9" s="70">
        <v>16277</v>
      </c>
      <c r="FE9" s="70">
        <v>11076</v>
      </c>
      <c r="FF9" s="70">
        <v>17151</v>
      </c>
      <c r="FG9" s="70">
        <v>14861</v>
      </c>
      <c r="FH9" s="70">
        <v>20037</v>
      </c>
      <c r="FI9" s="70">
        <v>17435</v>
      </c>
      <c r="FJ9" s="70">
        <v>14423</v>
      </c>
      <c r="FK9" s="70">
        <v>11544</v>
      </c>
      <c r="FL9" s="70">
        <v>10288</v>
      </c>
      <c r="FM9" s="70">
        <v>10071</v>
      </c>
      <c r="FN9" s="70">
        <v>9938</v>
      </c>
      <c r="FO9" s="70">
        <v>10680</v>
      </c>
      <c r="FP9" s="70">
        <v>12629</v>
      </c>
      <c r="FQ9" s="70">
        <v>18804</v>
      </c>
      <c r="FR9" s="70">
        <v>13988</v>
      </c>
      <c r="FS9" s="70">
        <v>20051</v>
      </c>
      <c r="FT9" s="70">
        <v>17530</v>
      </c>
      <c r="FU9" s="70">
        <v>12792</v>
      </c>
      <c r="FV9" s="70">
        <v>10745</v>
      </c>
      <c r="FW9" s="70">
        <v>8786</v>
      </c>
      <c r="FX9" s="70">
        <v>7664</v>
      </c>
      <c r="FY9" s="70">
        <v>7540</v>
      </c>
      <c r="FZ9" s="70">
        <v>7449</v>
      </c>
      <c r="GA9" s="70">
        <v>7345</v>
      </c>
      <c r="GB9" s="70">
        <v>8076</v>
      </c>
      <c r="GC9" s="70">
        <v>9691</v>
      </c>
      <c r="GD9" s="70">
        <v>14854</v>
      </c>
      <c r="GE9" s="70">
        <v>11044</v>
      </c>
      <c r="GF9" s="70">
        <v>15951</v>
      </c>
      <c r="GG9" s="70">
        <v>13102</v>
      </c>
      <c r="GH9" s="70">
        <v>9212</v>
      </c>
      <c r="GI9" s="70">
        <v>7983</v>
      </c>
      <c r="GJ9" s="70">
        <v>6812</v>
      </c>
      <c r="GK9" s="70">
        <v>6395</v>
      </c>
      <c r="GL9" s="70">
        <v>6753</v>
      </c>
      <c r="GM9" s="70">
        <v>6882</v>
      </c>
      <c r="GN9" s="70">
        <v>6943</v>
      </c>
      <c r="GO9" s="70">
        <v>7842</v>
      </c>
      <c r="GP9" s="70">
        <v>8729</v>
      </c>
      <c r="GQ9" s="70">
        <v>14541</v>
      </c>
      <c r="GR9" s="70">
        <v>9262</v>
      </c>
      <c r="GS9" s="70">
        <v>15748</v>
      </c>
      <c r="GT9" s="70">
        <v>13502</v>
      </c>
      <c r="GU9" s="70">
        <v>9547</v>
      </c>
      <c r="GV9" s="70">
        <v>8252</v>
      </c>
      <c r="GW9" s="70">
        <v>7073</v>
      </c>
      <c r="GX9" s="70">
        <v>6666</v>
      </c>
      <c r="GY9" s="70">
        <v>6998</v>
      </c>
      <c r="GZ9" s="70">
        <v>7315</v>
      </c>
      <c r="HA9" s="70">
        <v>7224</v>
      </c>
      <c r="HB9" s="70">
        <v>8016</v>
      </c>
      <c r="HC9" s="70">
        <v>9172</v>
      </c>
      <c r="HD9" s="70">
        <v>14555</v>
      </c>
      <c r="HE9" s="70">
        <v>9506</v>
      </c>
      <c r="HF9" s="70">
        <v>16290</v>
      </c>
      <c r="HG9" s="70">
        <v>13864</v>
      </c>
      <c r="HH9" s="70">
        <v>10538</v>
      </c>
      <c r="HI9" s="70">
        <v>8840</v>
      </c>
      <c r="HJ9" s="70">
        <v>7682</v>
      </c>
      <c r="HK9" s="70">
        <v>7284</v>
      </c>
      <c r="HL9" s="70">
        <v>7669</v>
      </c>
      <c r="HM9" s="70">
        <v>7846</v>
      </c>
      <c r="HN9" s="70">
        <v>7977</v>
      </c>
      <c r="HO9" s="70">
        <v>8715</v>
      </c>
      <c r="HP9" s="70">
        <v>9718</v>
      </c>
      <c r="HQ9" s="70">
        <v>14300</v>
      </c>
      <c r="HR9" s="70">
        <v>10060</v>
      </c>
      <c r="HS9" s="70">
        <v>16386</v>
      </c>
      <c r="HT9" s="70">
        <v>14451</v>
      </c>
      <c r="HU9" s="70">
        <v>10873</v>
      </c>
      <c r="HV9" s="70">
        <v>9365</v>
      </c>
      <c r="HW9" s="70">
        <v>8179</v>
      </c>
      <c r="HX9" s="70">
        <v>7556</v>
      </c>
      <c r="HY9" s="70">
        <v>7706</v>
      </c>
      <c r="HZ9" s="70">
        <v>7791</v>
      </c>
      <c r="IA9" s="70">
        <v>7917</v>
      </c>
      <c r="IB9" s="70">
        <v>8656</v>
      </c>
      <c r="IC9" s="70">
        <v>9675</v>
      </c>
      <c r="ID9" s="70">
        <v>14081</v>
      </c>
      <c r="IE9" s="70">
        <v>10220</v>
      </c>
      <c r="IF9" s="70">
        <v>16461</v>
      </c>
      <c r="IG9" s="70">
        <v>14352</v>
      </c>
      <c r="IH9" s="70">
        <v>10293</v>
      </c>
      <c r="II9" s="70">
        <v>9037</v>
      </c>
    </row>
    <row r="10" spans="1:702" ht="13.5" x14ac:dyDescent="0.35">
      <c r="A10" s="1" t="str">
        <f t="shared" si="12"/>
        <v>KärntenArbeitsloseGesamt</v>
      </c>
      <c r="B10" s="1">
        <f t="shared" si="13"/>
        <v>10</v>
      </c>
      <c r="C10" t="s">
        <v>44</v>
      </c>
      <c r="F10" s="70">
        <v>22426</v>
      </c>
      <c r="G10" s="70">
        <v>20155</v>
      </c>
      <c r="H10" s="70">
        <v>16537</v>
      </c>
      <c r="I10" s="70">
        <v>15744</v>
      </c>
      <c r="J10" s="70">
        <v>12149</v>
      </c>
      <c r="K10" s="70">
        <v>10616</v>
      </c>
      <c r="L10" s="70">
        <v>11563</v>
      </c>
      <c r="M10" s="70">
        <v>12017</v>
      </c>
      <c r="N10" s="70">
        <v>13177</v>
      </c>
      <c r="O10" s="70">
        <v>16082</v>
      </c>
      <c r="P10" s="70">
        <v>18658</v>
      </c>
      <c r="Q10" s="70">
        <v>25922</v>
      </c>
      <c r="R10" s="70">
        <v>16254</v>
      </c>
      <c r="S10" s="70">
        <v>27149</v>
      </c>
      <c r="T10" s="70">
        <v>26201</v>
      </c>
      <c r="U10" s="70">
        <v>22919</v>
      </c>
      <c r="V10" s="70">
        <v>21169</v>
      </c>
      <c r="W10" s="70">
        <v>17814</v>
      </c>
      <c r="X10" s="70">
        <v>16200</v>
      </c>
      <c r="Y10" s="70">
        <v>16968</v>
      </c>
      <c r="Z10" s="70">
        <v>17204</v>
      </c>
      <c r="AA10" s="70">
        <v>17678</v>
      </c>
      <c r="AB10" s="70">
        <v>19698</v>
      </c>
      <c r="AC10" s="70">
        <v>21471</v>
      </c>
      <c r="AD10" s="70">
        <v>27782</v>
      </c>
      <c r="AE10" s="70">
        <v>21021</v>
      </c>
      <c r="AF10" s="70">
        <v>29050</v>
      </c>
      <c r="AG10" s="70">
        <v>27704</v>
      </c>
      <c r="AH10" s="70">
        <v>23304</v>
      </c>
      <c r="AI10" s="70">
        <v>19996</v>
      </c>
      <c r="AJ10" s="70">
        <v>16409</v>
      </c>
      <c r="AK10" s="70">
        <v>14440</v>
      </c>
      <c r="AL10" s="70">
        <v>14815</v>
      </c>
      <c r="AM10" s="70">
        <v>15378</v>
      </c>
      <c r="AN10" s="70">
        <v>15874</v>
      </c>
      <c r="AO10" s="70">
        <v>18108</v>
      </c>
      <c r="AP10" s="70">
        <v>20773</v>
      </c>
      <c r="AQ10" s="70">
        <v>27015</v>
      </c>
      <c r="AR10" s="70">
        <v>20239</v>
      </c>
      <c r="AS10" s="70">
        <v>28076</v>
      </c>
      <c r="AT10" s="70">
        <v>26044</v>
      </c>
      <c r="AU10" s="70">
        <v>22128</v>
      </c>
      <c r="AV10" s="70">
        <v>19493</v>
      </c>
      <c r="AW10" s="70">
        <v>16637</v>
      </c>
      <c r="AX10" s="70">
        <v>14646</v>
      </c>
      <c r="AY10" s="70">
        <v>15064</v>
      </c>
      <c r="AZ10" s="70">
        <v>15533</v>
      </c>
      <c r="BA10" s="70">
        <v>16469</v>
      </c>
      <c r="BB10" s="70">
        <v>18965</v>
      </c>
      <c r="BC10" s="70">
        <v>21317</v>
      </c>
      <c r="BD10" s="70">
        <v>27265</v>
      </c>
      <c r="BE10" s="70">
        <v>20136</v>
      </c>
      <c r="BF10" s="70">
        <v>28395</v>
      </c>
      <c r="BG10" s="70">
        <v>27263</v>
      </c>
      <c r="BH10" s="70">
        <v>22475</v>
      </c>
      <c r="BI10" s="70">
        <v>20065</v>
      </c>
      <c r="BJ10" s="70">
        <v>16608</v>
      </c>
      <c r="BK10" s="70">
        <v>14960</v>
      </c>
      <c r="BL10" s="70">
        <v>15688</v>
      </c>
      <c r="BM10" s="70">
        <v>16159</v>
      </c>
      <c r="BN10" s="70">
        <v>16788</v>
      </c>
      <c r="BO10" s="70">
        <v>20165</v>
      </c>
      <c r="BP10" s="70">
        <v>22986</v>
      </c>
      <c r="BQ10" s="70">
        <v>28688</v>
      </c>
      <c r="BR10" s="70">
        <v>20853</v>
      </c>
      <c r="BS10" s="70">
        <v>30222</v>
      </c>
      <c r="BT10" s="70">
        <v>29024</v>
      </c>
      <c r="BU10" s="70">
        <v>26547</v>
      </c>
      <c r="BV10" s="70">
        <v>22730</v>
      </c>
      <c r="BW10" s="70">
        <v>19057</v>
      </c>
      <c r="BX10" s="70">
        <v>17230</v>
      </c>
      <c r="BY10" s="70">
        <v>18189</v>
      </c>
      <c r="BZ10" s="70">
        <v>18660</v>
      </c>
      <c r="CA10" s="70">
        <v>19466</v>
      </c>
      <c r="CB10" s="70">
        <v>22466</v>
      </c>
      <c r="CC10" s="70">
        <v>25245</v>
      </c>
      <c r="CD10" s="70">
        <v>31126</v>
      </c>
      <c r="CE10" s="70">
        <v>23330</v>
      </c>
      <c r="CF10" s="70">
        <v>32204</v>
      </c>
      <c r="CG10" s="70">
        <v>30990</v>
      </c>
      <c r="CH10" s="70">
        <v>26691</v>
      </c>
      <c r="CI10" s="70">
        <v>24088</v>
      </c>
      <c r="CJ10" s="70">
        <v>20970</v>
      </c>
      <c r="CK10" s="70">
        <v>19161</v>
      </c>
      <c r="CL10" s="70">
        <v>19571</v>
      </c>
      <c r="CM10" s="70">
        <v>20127</v>
      </c>
      <c r="CN10" s="70">
        <v>20960</v>
      </c>
      <c r="CO10" s="70">
        <v>23532</v>
      </c>
      <c r="CP10" s="70">
        <v>26009</v>
      </c>
      <c r="CQ10" s="70">
        <v>31690</v>
      </c>
      <c r="CR10" s="70">
        <v>24666</v>
      </c>
      <c r="CS10" s="70">
        <v>32949</v>
      </c>
      <c r="CT10" s="70">
        <v>31408</v>
      </c>
      <c r="CU10" s="70">
        <v>27697</v>
      </c>
      <c r="CV10" s="70">
        <v>25615</v>
      </c>
      <c r="CW10" s="70">
        <v>22115</v>
      </c>
      <c r="CX10" s="70">
        <v>20605</v>
      </c>
      <c r="CY10" s="70">
        <v>20990</v>
      </c>
      <c r="CZ10" s="70">
        <v>21315</v>
      </c>
      <c r="DA10" s="70">
        <v>21879</v>
      </c>
      <c r="DB10" s="70">
        <v>24380</v>
      </c>
      <c r="DC10" s="70">
        <v>26647</v>
      </c>
      <c r="DD10" s="70">
        <v>32436</v>
      </c>
      <c r="DE10" s="70">
        <v>25669</v>
      </c>
      <c r="DF10" s="70">
        <v>33476</v>
      </c>
      <c r="DG10" s="70">
        <v>31692</v>
      </c>
      <c r="DH10" s="70">
        <v>28044</v>
      </c>
      <c r="DI10" s="70">
        <v>25341</v>
      </c>
      <c r="DJ10" s="70">
        <v>22075</v>
      </c>
      <c r="DK10" s="70">
        <v>20251</v>
      </c>
      <c r="DL10" s="70">
        <v>20401</v>
      </c>
      <c r="DM10" s="70">
        <v>20912</v>
      </c>
      <c r="DN10" s="70">
        <v>21339</v>
      </c>
      <c r="DO10" s="70">
        <v>24121</v>
      </c>
      <c r="DP10" s="70">
        <v>26352</v>
      </c>
      <c r="DQ10" s="70">
        <v>31556</v>
      </c>
      <c r="DR10" s="70">
        <v>25463</v>
      </c>
      <c r="DS10" s="70">
        <v>32819</v>
      </c>
      <c r="DT10" s="70">
        <v>30484</v>
      </c>
      <c r="DU10" s="70">
        <v>26401</v>
      </c>
      <c r="DV10" s="70">
        <v>23766</v>
      </c>
      <c r="DW10" s="70">
        <v>20447</v>
      </c>
      <c r="DX10" s="70">
        <v>18724</v>
      </c>
      <c r="DY10" s="70">
        <v>19255</v>
      </c>
      <c r="DZ10" s="70">
        <v>19247</v>
      </c>
      <c r="EA10" s="70">
        <v>19768</v>
      </c>
      <c r="EB10" s="70">
        <v>22144</v>
      </c>
      <c r="EC10" s="70">
        <v>24272</v>
      </c>
      <c r="ED10" s="70">
        <v>28917</v>
      </c>
      <c r="EE10" s="70">
        <v>23853</v>
      </c>
      <c r="EF10" s="70">
        <v>29442</v>
      </c>
      <c r="EG10" s="70">
        <v>28115</v>
      </c>
      <c r="EH10" s="70">
        <v>24253</v>
      </c>
      <c r="EI10" s="70">
        <v>21694</v>
      </c>
      <c r="EJ10" s="70">
        <v>18158</v>
      </c>
      <c r="EK10" s="70">
        <v>16564</v>
      </c>
      <c r="EL10" s="70">
        <v>17314</v>
      </c>
      <c r="EM10" s="70">
        <v>17587</v>
      </c>
      <c r="EN10" s="70">
        <v>17664</v>
      </c>
      <c r="EO10" s="70">
        <v>20249</v>
      </c>
      <c r="EP10" s="70">
        <v>22347</v>
      </c>
      <c r="EQ10" s="70">
        <v>26504</v>
      </c>
      <c r="ER10" s="70">
        <v>21657</v>
      </c>
      <c r="ES10" s="70">
        <v>27942</v>
      </c>
      <c r="ET10" s="70">
        <v>25634</v>
      </c>
      <c r="EU10" s="70">
        <v>22239</v>
      </c>
      <c r="EV10" s="70">
        <v>20188</v>
      </c>
      <c r="EW10" s="70">
        <v>17556</v>
      </c>
      <c r="EX10" s="70">
        <v>15423</v>
      </c>
      <c r="EY10" s="70">
        <v>16732</v>
      </c>
      <c r="EZ10" s="70">
        <v>17248</v>
      </c>
      <c r="FA10" s="70">
        <v>17503</v>
      </c>
      <c r="FB10" s="70">
        <v>19895</v>
      </c>
      <c r="FC10" s="70">
        <v>21898</v>
      </c>
      <c r="FD10" s="70">
        <v>26724</v>
      </c>
      <c r="FE10" s="70">
        <v>20748</v>
      </c>
      <c r="FF10" s="70">
        <v>27551</v>
      </c>
      <c r="FG10" s="70">
        <v>24681</v>
      </c>
      <c r="FH10" s="70">
        <v>37266</v>
      </c>
      <c r="FI10" s="70">
        <v>36067</v>
      </c>
      <c r="FJ10" s="70">
        <v>29953</v>
      </c>
      <c r="FK10" s="70">
        <v>23544</v>
      </c>
      <c r="FL10" s="70">
        <v>21209</v>
      </c>
      <c r="FM10" s="70">
        <v>20780</v>
      </c>
      <c r="FN10" s="70">
        <v>19738</v>
      </c>
      <c r="FO10" s="70">
        <v>21783</v>
      </c>
      <c r="FP10" s="70">
        <v>25558</v>
      </c>
      <c r="FQ10" s="70">
        <v>32853</v>
      </c>
      <c r="FR10" s="70">
        <v>26748</v>
      </c>
      <c r="FS10" s="70">
        <v>34049</v>
      </c>
      <c r="FT10" s="70">
        <v>30842</v>
      </c>
      <c r="FU10" s="70">
        <v>24991</v>
      </c>
      <c r="FV10" s="70">
        <v>22326</v>
      </c>
      <c r="FW10" s="70">
        <v>17890</v>
      </c>
      <c r="FX10" s="70">
        <v>15408</v>
      </c>
      <c r="FY10" s="70">
        <v>15552</v>
      </c>
      <c r="FZ10" s="70">
        <v>15642</v>
      </c>
      <c r="GA10" s="70">
        <v>14714</v>
      </c>
      <c r="GB10" s="70">
        <v>16305</v>
      </c>
      <c r="GC10" s="70">
        <v>19634</v>
      </c>
      <c r="GD10" s="70">
        <v>24279</v>
      </c>
      <c r="GE10" s="70">
        <v>20970</v>
      </c>
      <c r="GF10" s="70">
        <v>25075</v>
      </c>
      <c r="GG10" s="70">
        <v>21698</v>
      </c>
      <c r="GH10" s="70">
        <v>17481</v>
      </c>
      <c r="GI10" s="70">
        <v>16037</v>
      </c>
      <c r="GJ10" s="70">
        <v>13385</v>
      </c>
      <c r="GK10" s="70">
        <v>12586</v>
      </c>
      <c r="GL10" s="70">
        <v>13748</v>
      </c>
      <c r="GM10" s="70">
        <v>14402</v>
      </c>
      <c r="GN10" s="70">
        <v>13724</v>
      </c>
      <c r="GO10" s="70">
        <v>15657</v>
      </c>
      <c r="GP10" s="70">
        <v>17297</v>
      </c>
      <c r="GQ10" s="70">
        <v>22874</v>
      </c>
      <c r="GR10" s="70">
        <v>16997</v>
      </c>
      <c r="GS10" s="70">
        <v>24056</v>
      </c>
      <c r="GT10" s="70">
        <v>21432</v>
      </c>
      <c r="GU10" s="70">
        <v>17463</v>
      </c>
      <c r="GV10" s="70">
        <v>15960</v>
      </c>
      <c r="GW10" s="70">
        <v>13539</v>
      </c>
      <c r="GX10" s="70">
        <v>12719</v>
      </c>
      <c r="GY10" s="70">
        <v>13987</v>
      </c>
      <c r="GZ10" s="70">
        <v>14660</v>
      </c>
      <c r="HA10" s="70">
        <v>13793</v>
      </c>
      <c r="HB10" s="70">
        <v>15489</v>
      </c>
      <c r="HC10" s="70">
        <v>17404</v>
      </c>
      <c r="HD10" s="70">
        <v>22558</v>
      </c>
      <c r="HE10" s="70">
        <v>16922</v>
      </c>
      <c r="HF10" s="70">
        <v>24677</v>
      </c>
      <c r="HG10" s="70">
        <v>21936</v>
      </c>
      <c r="HH10" s="70">
        <v>18435</v>
      </c>
      <c r="HI10" s="70">
        <v>16738</v>
      </c>
      <c r="HJ10" s="70">
        <v>14296</v>
      </c>
      <c r="HK10" s="70">
        <v>13399</v>
      </c>
      <c r="HL10" s="70">
        <v>14844</v>
      </c>
      <c r="HM10" s="70">
        <v>15273</v>
      </c>
      <c r="HN10" s="70">
        <v>14797</v>
      </c>
      <c r="HO10" s="70">
        <v>16557</v>
      </c>
      <c r="HP10" s="70">
        <v>18144</v>
      </c>
      <c r="HQ10" s="70">
        <v>22347</v>
      </c>
      <c r="HR10" s="70">
        <v>17620</v>
      </c>
      <c r="HS10" s="70">
        <v>24741</v>
      </c>
      <c r="HT10" s="70">
        <v>22555</v>
      </c>
      <c r="HU10" s="70">
        <v>19121</v>
      </c>
      <c r="HV10" s="70">
        <v>17406</v>
      </c>
      <c r="HW10" s="70">
        <v>14910</v>
      </c>
      <c r="HX10" s="70">
        <v>13892</v>
      </c>
      <c r="HY10" s="70">
        <v>14863</v>
      </c>
      <c r="HZ10" s="70">
        <v>15307</v>
      </c>
      <c r="IA10" s="70">
        <v>14814</v>
      </c>
      <c r="IB10" s="70">
        <v>16543</v>
      </c>
      <c r="IC10" s="70">
        <v>18173</v>
      </c>
      <c r="ID10" s="70">
        <v>22357</v>
      </c>
      <c r="IE10" s="70">
        <v>17890</v>
      </c>
      <c r="IF10" s="70">
        <v>24785</v>
      </c>
      <c r="IG10" s="70">
        <v>22368</v>
      </c>
      <c r="IH10" s="70">
        <v>18255</v>
      </c>
      <c r="II10" s="70">
        <v>16981</v>
      </c>
    </row>
    <row r="11" spans="1:702" ht="13.5" x14ac:dyDescent="0.35">
      <c r="A11" s="1" t="str">
        <f t="shared" si="12"/>
        <v>NiederösterreichArbeitsloseFrauen</v>
      </c>
      <c r="B11" s="1">
        <f t="shared" si="13"/>
        <v>11</v>
      </c>
      <c r="C11" t="s">
        <v>3</v>
      </c>
      <c r="D11" t="s">
        <v>33</v>
      </c>
      <c r="E11" t="s">
        <v>32</v>
      </c>
      <c r="F11" s="70">
        <v>18649</v>
      </c>
      <c r="G11" s="70">
        <v>17058</v>
      </c>
      <c r="H11" s="70">
        <v>15306</v>
      </c>
      <c r="I11" s="70">
        <v>14415</v>
      </c>
      <c r="J11" s="70">
        <v>13724</v>
      </c>
      <c r="K11" s="70">
        <v>14596</v>
      </c>
      <c r="L11" s="70">
        <v>15984</v>
      </c>
      <c r="M11" s="70">
        <v>16421</v>
      </c>
      <c r="N11" s="70">
        <v>14404</v>
      </c>
      <c r="O11" s="70">
        <v>14422</v>
      </c>
      <c r="P11" s="70">
        <v>15263</v>
      </c>
      <c r="Q11" s="70">
        <v>19039</v>
      </c>
      <c r="R11" s="70">
        <v>15773</v>
      </c>
      <c r="S11" s="70">
        <v>18865</v>
      </c>
      <c r="T11" s="70">
        <v>18772</v>
      </c>
      <c r="U11" s="70">
        <v>17815</v>
      </c>
      <c r="V11" s="70">
        <v>16814</v>
      </c>
      <c r="W11" s="70">
        <v>16271</v>
      </c>
      <c r="X11" s="70">
        <v>16781</v>
      </c>
      <c r="Y11" s="70">
        <v>18807</v>
      </c>
      <c r="Z11" s="70">
        <v>19347</v>
      </c>
      <c r="AA11" s="70">
        <v>17570</v>
      </c>
      <c r="AB11" s="70">
        <v>17250</v>
      </c>
      <c r="AC11" s="70">
        <v>17640</v>
      </c>
      <c r="AD11" s="70">
        <v>20873</v>
      </c>
      <c r="AE11" s="70">
        <v>18067</v>
      </c>
      <c r="AF11" s="70">
        <v>20209</v>
      </c>
      <c r="AG11" s="70">
        <v>19564</v>
      </c>
      <c r="AH11" s="70">
        <v>18342</v>
      </c>
      <c r="AI11" s="70">
        <v>16856</v>
      </c>
      <c r="AJ11" s="70">
        <v>16201</v>
      </c>
      <c r="AK11" s="70">
        <v>16958</v>
      </c>
      <c r="AL11" s="70">
        <v>18340</v>
      </c>
      <c r="AM11" s="70">
        <v>18814</v>
      </c>
      <c r="AN11" s="70">
        <v>16889</v>
      </c>
      <c r="AO11" s="70">
        <v>16732</v>
      </c>
      <c r="AP11" s="70">
        <v>17573</v>
      </c>
      <c r="AQ11" s="70">
        <v>20546</v>
      </c>
      <c r="AR11" s="70">
        <v>18085</v>
      </c>
      <c r="AS11" s="70">
        <v>19868</v>
      </c>
      <c r="AT11" s="70">
        <v>19512</v>
      </c>
      <c r="AU11" s="70">
        <v>18146</v>
      </c>
      <c r="AV11" s="70">
        <v>16746</v>
      </c>
      <c r="AW11" s="70">
        <v>16016</v>
      </c>
      <c r="AX11" s="70">
        <v>16632</v>
      </c>
      <c r="AY11" s="70">
        <v>18189</v>
      </c>
      <c r="AZ11" s="70">
        <v>18961</v>
      </c>
      <c r="BA11" s="70">
        <v>16803</v>
      </c>
      <c r="BB11" s="70">
        <v>16978</v>
      </c>
      <c r="BC11" s="70">
        <v>18140</v>
      </c>
      <c r="BD11" s="70">
        <v>20934</v>
      </c>
      <c r="BE11" s="70">
        <v>18077</v>
      </c>
      <c r="BF11" s="70">
        <v>20991</v>
      </c>
      <c r="BG11" s="70">
        <v>20154</v>
      </c>
      <c r="BH11" s="70">
        <v>19147</v>
      </c>
      <c r="BI11" s="70">
        <v>17851</v>
      </c>
      <c r="BJ11" s="70">
        <v>17204</v>
      </c>
      <c r="BK11" s="70">
        <v>17782</v>
      </c>
      <c r="BL11" s="70">
        <v>19424</v>
      </c>
      <c r="BM11" s="70">
        <v>19928</v>
      </c>
      <c r="BN11" s="70">
        <v>17840</v>
      </c>
      <c r="BO11" s="70">
        <v>17919</v>
      </c>
      <c r="BP11" s="70">
        <v>18741</v>
      </c>
      <c r="BQ11" s="70">
        <v>21464</v>
      </c>
      <c r="BR11" s="70">
        <v>19037</v>
      </c>
      <c r="BS11" s="70">
        <v>21483</v>
      </c>
      <c r="BT11" s="70">
        <v>20874</v>
      </c>
      <c r="BU11" s="70">
        <v>19938</v>
      </c>
      <c r="BV11" s="70">
        <v>18653</v>
      </c>
      <c r="BW11" s="70">
        <v>18145</v>
      </c>
      <c r="BX11" s="70">
        <v>18908</v>
      </c>
      <c r="BY11" s="70">
        <v>21009</v>
      </c>
      <c r="BZ11" s="70">
        <v>21534</v>
      </c>
      <c r="CA11" s="70">
        <v>20070</v>
      </c>
      <c r="CB11" s="70">
        <v>20319</v>
      </c>
      <c r="CC11" s="70">
        <v>20993</v>
      </c>
      <c r="CD11" s="70">
        <v>24129</v>
      </c>
      <c r="CE11" s="70">
        <v>20505</v>
      </c>
      <c r="CF11" s="70">
        <v>23900</v>
      </c>
      <c r="CG11" s="70">
        <v>23632</v>
      </c>
      <c r="CH11" s="70">
        <v>22313</v>
      </c>
      <c r="CI11" s="70">
        <v>21115</v>
      </c>
      <c r="CJ11" s="70">
        <v>20444</v>
      </c>
      <c r="CK11" s="70">
        <v>21663</v>
      </c>
      <c r="CL11" s="70">
        <v>23109</v>
      </c>
      <c r="CM11" s="70">
        <v>23551</v>
      </c>
      <c r="CN11" s="70">
        <v>21901</v>
      </c>
      <c r="CO11" s="70">
        <v>22135</v>
      </c>
      <c r="CP11" s="70">
        <v>22899</v>
      </c>
      <c r="CQ11" s="70">
        <v>26150</v>
      </c>
      <c r="CR11" s="70">
        <v>22734</v>
      </c>
      <c r="CS11" s="70">
        <v>25982</v>
      </c>
      <c r="CT11" s="70">
        <v>25647</v>
      </c>
      <c r="CU11" s="70">
        <v>24621</v>
      </c>
      <c r="CV11" s="70">
        <v>23860</v>
      </c>
      <c r="CW11" s="70">
        <v>23321</v>
      </c>
      <c r="CX11" s="70">
        <v>23578</v>
      </c>
      <c r="CY11" s="70">
        <v>25064</v>
      </c>
      <c r="CZ11" s="70">
        <v>25702</v>
      </c>
      <c r="DA11" s="70">
        <v>23950</v>
      </c>
      <c r="DB11" s="70">
        <v>23802</v>
      </c>
      <c r="DC11" s="70">
        <v>24690</v>
      </c>
      <c r="DD11" s="70">
        <v>27444</v>
      </c>
      <c r="DE11" s="70">
        <v>24805</v>
      </c>
      <c r="DF11" s="70">
        <v>27179</v>
      </c>
      <c r="DG11" s="70">
        <v>26920</v>
      </c>
      <c r="DH11" s="70">
        <v>25838</v>
      </c>
      <c r="DI11" s="70">
        <v>24516</v>
      </c>
      <c r="DJ11" s="70">
        <v>24181</v>
      </c>
      <c r="DK11" s="70">
        <v>24513</v>
      </c>
      <c r="DL11" s="70">
        <v>25896</v>
      </c>
      <c r="DM11" s="70">
        <v>26846</v>
      </c>
      <c r="DN11" s="70">
        <v>24761</v>
      </c>
      <c r="DO11" s="70">
        <v>24588</v>
      </c>
      <c r="DP11" s="70">
        <v>25458</v>
      </c>
      <c r="DQ11" s="70">
        <v>28122</v>
      </c>
      <c r="DR11" s="70">
        <v>25735</v>
      </c>
      <c r="DS11" s="70">
        <v>27682</v>
      </c>
      <c r="DT11" s="70">
        <v>27247</v>
      </c>
      <c r="DU11" s="70">
        <v>25855</v>
      </c>
      <c r="DV11" s="70">
        <v>24603</v>
      </c>
      <c r="DW11" s="70">
        <v>24250</v>
      </c>
      <c r="DX11" s="70">
        <v>24297</v>
      </c>
      <c r="DY11" s="70">
        <v>25515</v>
      </c>
      <c r="DZ11" s="70">
        <v>26006</v>
      </c>
      <c r="EA11" s="70">
        <v>23579</v>
      </c>
      <c r="EB11" s="70">
        <v>23565</v>
      </c>
      <c r="EC11" s="70">
        <v>23992</v>
      </c>
      <c r="ED11" s="70">
        <v>26528</v>
      </c>
      <c r="EE11" s="70">
        <v>25260</v>
      </c>
      <c r="EF11" s="70">
        <v>25962</v>
      </c>
      <c r="EG11" s="70">
        <v>24873</v>
      </c>
      <c r="EH11" s="70">
        <v>23846</v>
      </c>
      <c r="EI11" s="70">
        <v>22503</v>
      </c>
      <c r="EJ11" s="70">
        <v>21787</v>
      </c>
      <c r="EK11" s="70">
        <v>22190</v>
      </c>
      <c r="EL11" s="70">
        <v>23480</v>
      </c>
      <c r="EM11" s="70">
        <v>24187</v>
      </c>
      <c r="EN11" s="70">
        <v>22136</v>
      </c>
      <c r="EO11" s="70">
        <v>22492</v>
      </c>
      <c r="EP11" s="70">
        <v>22919</v>
      </c>
      <c r="EQ11" s="70">
        <v>25403</v>
      </c>
      <c r="ER11" s="70">
        <v>23482</v>
      </c>
      <c r="ES11" s="70">
        <v>25621</v>
      </c>
      <c r="ET11" s="70">
        <v>24842</v>
      </c>
      <c r="EU11" s="70">
        <v>23494</v>
      </c>
      <c r="EV11" s="70">
        <v>22510</v>
      </c>
      <c r="EW11" s="70">
        <v>21544</v>
      </c>
      <c r="EX11" s="70">
        <v>21799</v>
      </c>
      <c r="EY11" s="70">
        <v>23231</v>
      </c>
      <c r="EZ11" s="70">
        <v>23878</v>
      </c>
      <c r="FA11" s="70">
        <v>22064</v>
      </c>
      <c r="FB11" s="70">
        <v>22303</v>
      </c>
      <c r="FC11" s="70">
        <v>22674</v>
      </c>
      <c r="FD11" s="70">
        <v>25161</v>
      </c>
      <c r="FE11" s="70">
        <v>23260</v>
      </c>
      <c r="FF11" s="70">
        <v>25078</v>
      </c>
      <c r="FG11" s="70">
        <v>24420</v>
      </c>
      <c r="FH11" s="70">
        <v>35067</v>
      </c>
      <c r="FI11" s="70">
        <v>38838</v>
      </c>
      <c r="FJ11" s="70">
        <v>34747</v>
      </c>
      <c r="FK11" s="70">
        <v>31305</v>
      </c>
      <c r="FL11" s="70">
        <v>30445</v>
      </c>
      <c r="FM11" s="70">
        <v>29631</v>
      </c>
      <c r="FN11" s="70">
        <v>26588</v>
      </c>
      <c r="FO11" s="70">
        <v>26560</v>
      </c>
      <c r="FP11" s="70">
        <v>28422</v>
      </c>
      <c r="FQ11" s="70">
        <v>30766</v>
      </c>
      <c r="FR11" s="70">
        <v>30156</v>
      </c>
      <c r="FS11" s="70">
        <v>30835</v>
      </c>
      <c r="FT11" s="70">
        <v>29349</v>
      </c>
      <c r="FU11" s="70">
        <v>27222</v>
      </c>
      <c r="FV11" s="70">
        <v>26054</v>
      </c>
      <c r="FW11" s="70">
        <v>23730</v>
      </c>
      <c r="FX11" s="70">
        <v>22627</v>
      </c>
      <c r="FY11" s="70">
        <v>22730</v>
      </c>
      <c r="FZ11" s="70">
        <v>23137</v>
      </c>
      <c r="GA11" s="70">
        <v>20603</v>
      </c>
      <c r="GB11" s="70">
        <v>20101</v>
      </c>
      <c r="GC11" s="70">
        <v>20876</v>
      </c>
      <c r="GD11" s="70">
        <v>22930</v>
      </c>
      <c r="GE11" s="70">
        <v>24183</v>
      </c>
      <c r="GF11" s="70">
        <v>22323</v>
      </c>
      <c r="GG11" s="70">
        <v>20954</v>
      </c>
      <c r="GH11" s="70">
        <v>19041</v>
      </c>
      <c r="GI11" s="70">
        <v>17759</v>
      </c>
      <c r="GJ11" s="70">
        <v>17100</v>
      </c>
      <c r="GK11" s="70">
        <v>17194</v>
      </c>
      <c r="GL11" s="70">
        <v>18128</v>
      </c>
      <c r="GM11" s="70">
        <v>19251</v>
      </c>
      <c r="GN11" s="70">
        <v>17312</v>
      </c>
      <c r="GO11" s="70">
        <v>17081</v>
      </c>
      <c r="GP11" s="70">
        <v>17217</v>
      </c>
      <c r="GQ11" s="70">
        <v>19290</v>
      </c>
      <c r="GR11" s="70">
        <v>18554</v>
      </c>
      <c r="GS11" s="70">
        <v>19505</v>
      </c>
      <c r="GT11" s="70">
        <v>19017</v>
      </c>
      <c r="GU11" s="70">
        <v>17657</v>
      </c>
      <c r="GV11" s="70">
        <v>17293</v>
      </c>
      <c r="GW11" s="70">
        <v>17072</v>
      </c>
      <c r="GX11" s="70">
        <v>17185</v>
      </c>
      <c r="GY11" s="70">
        <v>18675</v>
      </c>
      <c r="GZ11" s="70">
        <v>19721</v>
      </c>
      <c r="HA11" s="70">
        <v>17752</v>
      </c>
      <c r="HB11" s="70">
        <v>17666</v>
      </c>
      <c r="HC11" s="70">
        <v>17763</v>
      </c>
      <c r="HD11" s="70">
        <v>20087</v>
      </c>
      <c r="HE11" s="70">
        <v>18283</v>
      </c>
      <c r="HF11" s="70">
        <v>20631</v>
      </c>
      <c r="HG11" s="70">
        <v>20340</v>
      </c>
      <c r="HH11" s="70">
        <v>19352</v>
      </c>
      <c r="HI11" s="70">
        <v>18679</v>
      </c>
      <c r="HJ11" s="70">
        <v>18453</v>
      </c>
      <c r="HK11" s="70">
        <v>18726</v>
      </c>
      <c r="HL11" s="70">
        <v>20094</v>
      </c>
      <c r="HM11" s="70">
        <v>21099</v>
      </c>
      <c r="HN11" s="70">
        <v>18966</v>
      </c>
      <c r="HO11" s="70">
        <v>19122</v>
      </c>
      <c r="HP11" s="70">
        <v>19254</v>
      </c>
      <c r="HQ11" s="70">
        <v>21433</v>
      </c>
      <c r="HR11" s="70">
        <v>19679</v>
      </c>
      <c r="HS11" s="70">
        <v>21402</v>
      </c>
      <c r="HT11" s="70">
        <v>20987</v>
      </c>
      <c r="HU11" s="70">
        <v>19946</v>
      </c>
      <c r="HV11" s="70">
        <v>19853</v>
      </c>
      <c r="HW11" s="70">
        <v>19425</v>
      </c>
      <c r="HX11" s="70">
        <v>20155</v>
      </c>
      <c r="HY11" s="70">
        <v>20821</v>
      </c>
      <c r="HZ11" s="70">
        <v>21822</v>
      </c>
      <c r="IA11" s="70">
        <v>20226</v>
      </c>
      <c r="IB11" s="70">
        <v>20544</v>
      </c>
      <c r="IC11" s="70">
        <v>20677</v>
      </c>
      <c r="ID11" s="70">
        <v>22776</v>
      </c>
      <c r="IE11" s="70">
        <v>20720</v>
      </c>
      <c r="IF11" s="70">
        <v>23202</v>
      </c>
      <c r="IG11" s="70">
        <v>22725</v>
      </c>
      <c r="IH11" s="70">
        <v>21836</v>
      </c>
      <c r="II11" s="70">
        <v>21558</v>
      </c>
    </row>
    <row r="12" spans="1:702" ht="13.5" x14ac:dyDescent="0.35">
      <c r="A12" s="1" t="str">
        <f t="shared" si="12"/>
        <v>NiederösterreichArbeitsloseMänner und altern. Geschlecht</v>
      </c>
      <c r="B12" s="1">
        <f t="shared" si="13"/>
        <v>12</v>
      </c>
      <c r="C12" t="s">
        <v>3</v>
      </c>
      <c r="D12" t="s">
        <v>33</v>
      </c>
      <c r="E12" t="s">
        <v>55</v>
      </c>
      <c r="F12" s="70">
        <v>30479</v>
      </c>
      <c r="G12" s="70">
        <v>26298</v>
      </c>
      <c r="H12" s="70">
        <v>19807</v>
      </c>
      <c r="I12" s="70">
        <v>15983</v>
      </c>
      <c r="J12" s="70">
        <v>14695</v>
      </c>
      <c r="K12" s="70">
        <v>14359</v>
      </c>
      <c r="L12" s="70">
        <v>15061</v>
      </c>
      <c r="M12" s="70">
        <v>15320</v>
      </c>
      <c r="N12" s="70">
        <v>14802</v>
      </c>
      <c r="O12" s="70">
        <v>15571</v>
      </c>
      <c r="P12" s="70">
        <v>18648</v>
      </c>
      <c r="Q12" s="70">
        <v>31781</v>
      </c>
      <c r="R12" s="70">
        <v>19400</v>
      </c>
      <c r="S12" s="70">
        <v>34510</v>
      </c>
      <c r="T12" s="70">
        <v>35294</v>
      </c>
      <c r="U12" s="70">
        <v>28621</v>
      </c>
      <c r="V12" s="70">
        <v>23009</v>
      </c>
      <c r="W12" s="70">
        <v>21281</v>
      </c>
      <c r="X12" s="70">
        <v>21129</v>
      </c>
      <c r="Y12" s="70">
        <v>21977</v>
      </c>
      <c r="Z12" s="70">
        <v>22027</v>
      </c>
      <c r="AA12" s="70">
        <v>21242</v>
      </c>
      <c r="AB12" s="70">
        <v>21233</v>
      </c>
      <c r="AC12" s="70">
        <v>22987</v>
      </c>
      <c r="AD12" s="70">
        <v>35368</v>
      </c>
      <c r="AE12" s="70">
        <v>25723</v>
      </c>
      <c r="AF12" s="70">
        <v>38597</v>
      </c>
      <c r="AG12" s="70">
        <v>37678</v>
      </c>
      <c r="AH12" s="70">
        <v>28519</v>
      </c>
      <c r="AI12" s="70">
        <v>22011</v>
      </c>
      <c r="AJ12" s="70">
        <v>20024</v>
      </c>
      <c r="AK12" s="70">
        <v>19290</v>
      </c>
      <c r="AL12" s="70">
        <v>19769</v>
      </c>
      <c r="AM12" s="70">
        <v>20006</v>
      </c>
      <c r="AN12" s="70">
        <v>18896</v>
      </c>
      <c r="AO12" s="70">
        <v>19157</v>
      </c>
      <c r="AP12" s="70">
        <v>21433</v>
      </c>
      <c r="AQ12" s="70">
        <v>34977</v>
      </c>
      <c r="AR12" s="70">
        <v>25030</v>
      </c>
      <c r="AS12" s="70">
        <v>36308</v>
      </c>
      <c r="AT12" s="70">
        <v>33427</v>
      </c>
      <c r="AU12" s="70">
        <v>25067</v>
      </c>
      <c r="AV12" s="70">
        <v>20170</v>
      </c>
      <c r="AW12" s="70">
        <v>18486</v>
      </c>
      <c r="AX12" s="70">
        <v>18414</v>
      </c>
      <c r="AY12" s="70">
        <v>19004</v>
      </c>
      <c r="AZ12" s="70">
        <v>19406</v>
      </c>
      <c r="BA12" s="70">
        <v>18569</v>
      </c>
      <c r="BB12" s="70">
        <v>19236</v>
      </c>
      <c r="BC12" s="70">
        <v>21647</v>
      </c>
      <c r="BD12" s="70">
        <v>33718</v>
      </c>
      <c r="BE12" s="70">
        <v>23621</v>
      </c>
      <c r="BF12" s="70">
        <v>36589</v>
      </c>
      <c r="BG12" s="70">
        <v>35757</v>
      </c>
      <c r="BH12" s="70">
        <v>27213</v>
      </c>
      <c r="BI12" s="70">
        <v>22276</v>
      </c>
      <c r="BJ12" s="70">
        <v>20521</v>
      </c>
      <c r="BK12" s="70">
        <v>20107</v>
      </c>
      <c r="BL12" s="70">
        <v>21108</v>
      </c>
      <c r="BM12" s="70">
        <v>20902</v>
      </c>
      <c r="BN12" s="70">
        <v>20217</v>
      </c>
      <c r="BO12" s="70">
        <v>21048</v>
      </c>
      <c r="BP12" s="70">
        <v>23581</v>
      </c>
      <c r="BQ12" s="70">
        <v>35771</v>
      </c>
      <c r="BR12" s="70">
        <v>25424</v>
      </c>
      <c r="BS12" s="70">
        <v>39337</v>
      </c>
      <c r="BT12" s="70">
        <v>38493</v>
      </c>
      <c r="BU12" s="70">
        <v>31444</v>
      </c>
      <c r="BV12" s="70">
        <v>24398</v>
      </c>
      <c r="BW12" s="70">
        <v>22771</v>
      </c>
      <c r="BX12" s="70">
        <v>22489</v>
      </c>
      <c r="BY12" s="70">
        <v>23986</v>
      </c>
      <c r="BZ12" s="70">
        <v>24247</v>
      </c>
      <c r="CA12" s="70">
        <v>23654</v>
      </c>
      <c r="CB12" s="70">
        <v>24153</v>
      </c>
      <c r="CC12" s="70">
        <v>26854</v>
      </c>
      <c r="CD12" s="70">
        <v>39514</v>
      </c>
      <c r="CE12" s="70">
        <v>28445</v>
      </c>
      <c r="CF12" s="70">
        <v>41781</v>
      </c>
      <c r="CG12" s="70">
        <v>39920</v>
      </c>
      <c r="CH12" s="70">
        <v>31630</v>
      </c>
      <c r="CI12" s="70">
        <v>27333</v>
      </c>
      <c r="CJ12" s="70">
        <v>25951</v>
      </c>
      <c r="CK12" s="70">
        <v>25770</v>
      </c>
      <c r="CL12" s="70">
        <v>26484</v>
      </c>
      <c r="CM12" s="70">
        <v>26711</v>
      </c>
      <c r="CN12" s="70">
        <v>26250</v>
      </c>
      <c r="CO12" s="70">
        <v>26991</v>
      </c>
      <c r="CP12" s="70">
        <v>29634</v>
      </c>
      <c r="CQ12" s="70">
        <v>42032</v>
      </c>
      <c r="CR12" s="70">
        <v>30874</v>
      </c>
      <c r="CS12" s="70">
        <v>44527</v>
      </c>
      <c r="CT12" s="70">
        <v>43474</v>
      </c>
      <c r="CU12" s="70">
        <v>35790</v>
      </c>
      <c r="CV12" s="70">
        <v>31095</v>
      </c>
      <c r="CW12" s="70">
        <v>29522</v>
      </c>
      <c r="CX12" s="70">
        <v>28871</v>
      </c>
      <c r="CY12" s="70">
        <v>29163</v>
      </c>
      <c r="CZ12" s="70">
        <v>29441</v>
      </c>
      <c r="DA12" s="70">
        <v>28772</v>
      </c>
      <c r="DB12" s="70">
        <v>29284</v>
      </c>
      <c r="DC12" s="70">
        <v>31604</v>
      </c>
      <c r="DD12" s="70">
        <v>43065</v>
      </c>
      <c r="DE12" s="70">
        <v>33717</v>
      </c>
      <c r="DF12" s="70">
        <v>45274</v>
      </c>
      <c r="DG12" s="70">
        <v>42575</v>
      </c>
      <c r="DH12" s="70">
        <v>36307</v>
      </c>
      <c r="DI12" s="70">
        <v>31488</v>
      </c>
      <c r="DJ12" s="70">
        <v>30015</v>
      </c>
      <c r="DK12" s="70">
        <v>29251</v>
      </c>
      <c r="DL12" s="70">
        <v>29858</v>
      </c>
      <c r="DM12" s="70">
        <v>30277</v>
      </c>
      <c r="DN12" s="70">
        <v>29282</v>
      </c>
      <c r="DO12" s="70">
        <v>29996</v>
      </c>
      <c r="DP12" s="70">
        <v>31972</v>
      </c>
      <c r="DQ12" s="70">
        <v>43098</v>
      </c>
      <c r="DR12" s="70">
        <v>34116</v>
      </c>
      <c r="DS12" s="70">
        <v>46494</v>
      </c>
      <c r="DT12" s="70">
        <v>43694</v>
      </c>
      <c r="DU12" s="70">
        <v>35156</v>
      </c>
      <c r="DV12" s="70">
        <v>30727</v>
      </c>
      <c r="DW12" s="70">
        <v>29121</v>
      </c>
      <c r="DX12" s="70">
        <v>28140</v>
      </c>
      <c r="DY12" s="70">
        <v>28326</v>
      </c>
      <c r="DZ12" s="70">
        <v>28214</v>
      </c>
      <c r="EA12" s="70">
        <v>27115</v>
      </c>
      <c r="EB12" s="70">
        <v>27592</v>
      </c>
      <c r="EC12" s="70">
        <v>28829</v>
      </c>
      <c r="ED12" s="70">
        <v>39459</v>
      </c>
      <c r="EE12" s="70">
        <v>32739</v>
      </c>
      <c r="EF12" s="70">
        <v>41033</v>
      </c>
      <c r="EG12" s="70">
        <v>39524</v>
      </c>
      <c r="EH12" s="70">
        <v>32270</v>
      </c>
      <c r="EI12" s="70">
        <v>26778</v>
      </c>
      <c r="EJ12" s="70">
        <v>24791</v>
      </c>
      <c r="EK12" s="70">
        <v>24152</v>
      </c>
      <c r="EL12" s="70">
        <v>24462</v>
      </c>
      <c r="EM12" s="70">
        <v>24510</v>
      </c>
      <c r="EN12" s="70">
        <v>23829</v>
      </c>
      <c r="EO12" s="70">
        <v>24382</v>
      </c>
      <c r="EP12" s="70">
        <v>26090</v>
      </c>
      <c r="EQ12" s="70">
        <v>36136</v>
      </c>
      <c r="ER12" s="70">
        <v>28996</v>
      </c>
      <c r="ES12" s="70">
        <v>38985</v>
      </c>
      <c r="ET12" s="70">
        <v>35262</v>
      </c>
      <c r="EU12" s="70">
        <v>28570</v>
      </c>
      <c r="EV12" s="70">
        <v>24734</v>
      </c>
      <c r="EW12" s="70">
        <v>23502</v>
      </c>
      <c r="EX12" s="70">
        <v>22878</v>
      </c>
      <c r="EY12" s="70">
        <v>23415</v>
      </c>
      <c r="EZ12" s="70">
        <v>23765</v>
      </c>
      <c r="FA12" s="70">
        <v>23363</v>
      </c>
      <c r="FB12" s="70">
        <v>24104</v>
      </c>
      <c r="FC12" s="70">
        <v>25767</v>
      </c>
      <c r="FD12" s="70">
        <v>35478</v>
      </c>
      <c r="FE12" s="70">
        <v>27485</v>
      </c>
      <c r="FF12" s="70">
        <v>37777</v>
      </c>
      <c r="FG12" s="70">
        <v>34721</v>
      </c>
      <c r="FH12" s="70">
        <v>43373</v>
      </c>
      <c r="FI12" s="70">
        <v>41361</v>
      </c>
      <c r="FJ12" s="70">
        <v>36754</v>
      </c>
      <c r="FK12" s="70">
        <v>32919</v>
      </c>
      <c r="FL12" s="70">
        <v>31138</v>
      </c>
      <c r="FM12" s="70">
        <v>30363</v>
      </c>
      <c r="FN12" s="70">
        <v>28645</v>
      </c>
      <c r="FO12" s="70">
        <v>28622</v>
      </c>
      <c r="FP12" s="70">
        <v>31160</v>
      </c>
      <c r="FQ12" s="70">
        <v>40570</v>
      </c>
      <c r="FR12" s="70">
        <v>34784</v>
      </c>
      <c r="FS12" s="70">
        <v>42786</v>
      </c>
      <c r="FT12" s="70">
        <v>39042</v>
      </c>
      <c r="FU12" s="70">
        <v>31072</v>
      </c>
      <c r="FV12" s="70">
        <v>27746</v>
      </c>
      <c r="FW12" s="70">
        <v>24979</v>
      </c>
      <c r="FX12" s="70">
        <v>23376</v>
      </c>
      <c r="FY12" s="70">
        <v>22933</v>
      </c>
      <c r="FZ12" s="70">
        <v>23058</v>
      </c>
      <c r="GA12" s="70">
        <v>21803</v>
      </c>
      <c r="GB12" s="70">
        <v>21688</v>
      </c>
      <c r="GC12" s="70">
        <v>23053</v>
      </c>
      <c r="GD12" s="70">
        <v>32073</v>
      </c>
      <c r="GE12" s="70">
        <v>27801</v>
      </c>
      <c r="GF12" s="70">
        <v>33189</v>
      </c>
      <c r="GG12" s="70">
        <v>29068</v>
      </c>
      <c r="GH12" s="70">
        <v>22787</v>
      </c>
      <c r="GI12" s="70">
        <v>20199</v>
      </c>
      <c r="GJ12" s="70">
        <v>19229</v>
      </c>
      <c r="GK12" s="70">
        <v>18521</v>
      </c>
      <c r="GL12" s="70">
        <v>19143</v>
      </c>
      <c r="GM12" s="70">
        <v>19611</v>
      </c>
      <c r="GN12" s="70">
        <v>18747</v>
      </c>
      <c r="GO12" s="70">
        <v>19086</v>
      </c>
      <c r="GP12" s="70">
        <v>20175</v>
      </c>
      <c r="GQ12" s="70">
        <v>29442</v>
      </c>
      <c r="GR12" s="70">
        <v>22433</v>
      </c>
      <c r="GS12" s="70">
        <v>31153</v>
      </c>
      <c r="GT12" s="70">
        <v>28036</v>
      </c>
      <c r="GU12" s="70">
        <v>22106</v>
      </c>
      <c r="GV12" s="70">
        <v>19883</v>
      </c>
      <c r="GW12" s="70">
        <v>19289</v>
      </c>
      <c r="GX12" s="70">
        <v>18722</v>
      </c>
      <c r="GY12" s="70">
        <v>19923</v>
      </c>
      <c r="GZ12" s="70">
        <v>20412</v>
      </c>
      <c r="HA12" s="70">
        <v>19923</v>
      </c>
      <c r="HB12" s="70">
        <v>20517</v>
      </c>
      <c r="HC12" s="70">
        <v>21641</v>
      </c>
      <c r="HD12" s="70">
        <v>30965</v>
      </c>
      <c r="HE12" s="70">
        <v>22714</v>
      </c>
      <c r="HF12" s="70">
        <v>33579</v>
      </c>
      <c r="HG12" s="70">
        <v>30293</v>
      </c>
      <c r="HH12" s="70">
        <v>25099</v>
      </c>
      <c r="HI12" s="70">
        <v>22524</v>
      </c>
      <c r="HJ12" s="70">
        <v>21574</v>
      </c>
      <c r="HK12" s="70">
        <v>20956</v>
      </c>
      <c r="HL12" s="70">
        <v>21905</v>
      </c>
      <c r="HM12" s="70">
        <v>22340</v>
      </c>
      <c r="HN12" s="70">
        <v>21646</v>
      </c>
      <c r="HO12" s="70">
        <v>21945</v>
      </c>
      <c r="HP12" s="70">
        <v>23012</v>
      </c>
      <c r="HQ12" s="70">
        <v>31542</v>
      </c>
      <c r="HR12" s="70">
        <v>24701</v>
      </c>
      <c r="HS12" s="70">
        <v>33924</v>
      </c>
      <c r="HT12" s="70">
        <v>31195</v>
      </c>
      <c r="HU12" s="70">
        <v>25582</v>
      </c>
      <c r="HV12" s="70">
        <v>23491</v>
      </c>
      <c r="HW12" s="70">
        <v>22456</v>
      </c>
      <c r="HX12" s="70">
        <v>22188</v>
      </c>
      <c r="HY12" s="70">
        <v>22519</v>
      </c>
      <c r="HZ12" s="70">
        <v>22817</v>
      </c>
      <c r="IA12" s="70">
        <v>22648</v>
      </c>
      <c r="IB12" s="70">
        <v>23147</v>
      </c>
      <c r="IC12" s="70">
        <v>24309</v>
      </c>
      <c r="ID12" s="70">
        <v>32195</v>
      </c>
      <c r="IE12" s="70">
        <v>25539</v>
      </c>
      <c r="IF12" s="70">
        <v>35706</v>
      </c>
      <c r="IG12" s="70">
        <v>32602</v>
      </c>
      <c r="IH12" s="70">
        <v>26219</v>
      </c>
      <c r="II12" s="70">
        <v>24121</v>
      </c>
    </row>
    <row r="13" spans="1:702" ht="13.5" x14ac:dyDescent="0.35">
      <c r="A13" s="1" t="str">
        <f t="shared" si="12"/>
        <v>NiederösterreichArbeitsloseGesamt</v>
      </c>
      <c r="B13" s="1">
        <f t="shared" si="13"/>
        <v>13</v>
      </c>
      <c r="C13" t="s">
        <v>45</v>
      </c>
      <c r="F13" s="70">
        <v>49128</v>
      </c>
      <c r="G13" s="70">
        <v>43356</v>
      </c>
      <c r="H13" s="70">
        <v>35113</v>
      </c>
      <c r="I13" s="70">
        <v>30398</v>
      </c>
      <c r="J13" s="70">
        <v>28419</v>
      </c>
      <c r="K13" s="70">
        <v>28955</v>
      </c>
      <c r="L13" s="70">
        <v>31045</v>
      </c>
      <c r="M13" s="70">
        <v>31741</v>
      </c>
      <c r="N13" s="70">
        <v>29206</v>
      </c>
      <c r="O13" s="70">
        <v>29993</v>
      </c>
      <c r="P13" s="70">
        <v>33911</v>
      </c>
      <c r="Q13" s="70">
        <v>50820</v>
      </c>
      <c r="R13" s="70">
        <v>35173</v>
      </c>
      <c r="S13" s="70">
        <v>53375</v>
      </c>
      <c r="T13" s="70">
        <v>54066</v>
      </c>
      <c r="U13" s="70">
        <v>46436</v>
      </c>
      <c r="V13" s="70">
        <v>39823</v>
      </c>
      <c r="W13" s="70">
        <v>37552</v>
      </c>
      <c r="X13" s="70">
        <v>37910</v>
      </c>
      <c r="Y13" s="70">
        <v>40784</v>
      </c>
      <c r="Z13" s="70">
        <v>41374</v>
      </c>
      <c r="AA13" s="70">
        <v>38812</v>
      </c>
      <c r="AB13" s="70">
        <v>38483</v>
      </c>
      <c r="AC13" s="70">
        <v>40627</v>
      </c>
      <c r="AD13" s="70">
        <v>56241</v>
      </c>
      <c r="AE13" s="70">
        <v>43790</v>
      </c>
      <c r="AF13" s="70">
        <v>58806</v>
      </c>
      <c r="AG13" s="70">
        <v>57242</v>
      </c>
      <c r="AH13" s="70">
        <v>46861</v>
      </c>
      <c r="AI13" s="70">
        <v>38867</v>
      </c>
      <c r="AJ13" s="70">
        <v>36225</v>
      </c>
      <c r="AK13" s="70">
        <v>36248</v>
      </c>
      <c r="AL13" s="70">
        <v>38109</v>
      </c>
      <c r="AM13" s="70">
        <v>38820</v>
      </c>
      <c r="AN13" s="70">
        <v>35785</v>
      </c>
      <c r="AO13" s="70">
        <v>35889</v>
      </c>
      <c r="AP13" s="70">
        <v>39006</v>
      </c>
      <c r="AQ13" s="70">
        <v>55523</v>
      </c>
      <c r="AR13" s="70">
        <v>43115</v>
      </c>
      <c r="AS13" s="70">
        <v>56176</v>
      </c>
      <c r="AT13" s="70">
        <v>52939</v>
      </c>
      <c r="AU13" s="70">
        <v>43213</v>
      </c>
      <c r="AV13" s="70">
        <v>36916</v>
      </c>
      <c r="AW13" s="70">
        <v>34502</v>
      </c>
      <c r="AX13" s="70">
        <v>35046</v>
      </c>
      <c r="AY13" s="70">
        <v>37193</v>
      </c>
      <c r="AZ13" s="70">
        <v>38367</v>
      </c>
      <c r="BA13" s="70">
        <v>35372</v>
      </c>
      <c r="BB13" s="70">
        <v>36214</v>
      </c>
      <c r="BC13" s="70">
        <v>39787</v>
      </c>
      <c r="BD13" s="70">
        <v>54652</v>
      </c>
      <c r="BE13" s="70">
        <v>41698</v>
      </c>
      <c r="BF13" s="70">
        <v>57580</v>
      </c>
      <c r="BG13" s="70">
        <v>55911</v>
      </c>
      <c r="BH13" s="70">
        <v>46360</v>
      </c>
      <c r="BI13" s="70">
        <v>40127</v>
      </c>
      <c r="BJ13" s="70">
        <v>37725</v>
      </c>
      <c r="BK13" s="70">
        <v>37889</v>
      </c>
      <c r="BL13" s="70">
        <v>40532</v>
      </c>
      <c r="BM13" s="70">
        <v>40830</v>
      </c>
      <c r="BN13" s="70">
        <v>38057</v>
      </c>
      <c r="BO13" s="70">
        <v>38967</v>
      </c>
      <c r="BP13" s="70">
        <v>42322</v>
      </c>
      <c r="BQ13" s="70">
        <v>57235</v>
      </c>
      <c r="BR13" s="70">
        <v>44461</v>
      </c>
      <c r="BS13" s="70">
        <v>60820</v>
      </c>
      <c r="BT13" s="70">
        <v>59367</v>
      </c>
      <c r="BU13" s="70">
        <v>51382</v>
      </c>
      <c r="BV13" s="70">
        <v>43051</v>
      </c>
      <c r="BW13" s="70">
        <v>40916</v>
      </c>
      <c r="BX13" s="70">
        <v>41397</v>
      </c>
      <c r="BY13" s="70">
        <v>44995</v>
      </c>
      <c r="BZ13" s="70">
        <v>45781</v>
      </c>
      <c r="CA13" s="70">
        <v>43724</v>
      </c>
      <c r="CB13" s="70">
        <v>44472</v>
      </c>
      <c r="CC13" s="70">
        <v>47847</v>
      </c>
      <c r="CD13" s="70">
        <v>63643</v>
      </c>
      <c r="CE13" s="70">
        <v>48950</v>
      </c>
      <c r="CF13" s="70">
        <v>65681</v>
      </c>
      <c r="CG13" s="70">
        <v>63552</v>
      </c>
      <c r="CH13" s="70">
        <v>53943</v>
      </c>
      <c r="CI13" s="70">
        <v>48448</v>
      </c>
      <c r="CJ13" s="70">
        <v>46395</v>
      </c>
      <c r="CK13" s="70">
        <v>47433</v>
      </c>
      <c r="CL13" s="70">
        <v>49593</v>
      </c>
      <c r="CM13" s="70">
        <v>50262</v>
      </c>
      <c r="CN13" s="70">
        <v>48151</v>
      </c>
      <c r="CO13" s="70">
        <v>49126</v>
      </c>
      <c r="CP13" s="70">
        <v>52533</v>
      </c>
      <c r="CQ13" s="70">
        <v>68182</v>
      </c>
      <c r="CR13" s="70">
        <v>53608</v>
      </c>
      <c r="CS13" s="70">
        <v>70509</v>
      </c>
      <c r="CT13" s="70">
        <v>69121</v>
      </c>
      <c r="CU13" s="70">
        <v>60411</v>
      </c>
      <c r="CV13" s="70">
        <v>54955</v>
      </c>
      <c r="CW13" s="70">
        <v>52843</v>
      </c>
      <c r="CX13" s="70">
        <v>52449</v>
      </c>
      <c r="CY13" s="70">
        <v>54227</v>
      </c>
      <c r="CZ13" s="70">
        <v>55143</v>
      </c>
      <c r="DA13" s="70">
        <v>52722</v>
      </c>
      <c r="DB13" s="70">
        <v>53086</v>
      </c>
      <c r="DC13" s="70">
        <v>56294</v>
      </c>
      <c r="DD13" s="70">
        <v>70509</v>
      </c>
      <c r="DE13" s="70">
        <v>58522</v>
      </c>
      <c r="DF13" s="70">
        <v>72453</v>
      </c>
      <c r="DG13" s="70">
        <v>69495</v>
      </c>
      <c r="DH13" s="70">
        <v>62145</v>
      </c>
      <c r="DI13" s="70">
        <v>56004</v>
      </c>
      <c r="DJ13" s="70">
        <v>54196</v>
      </c>
      <c r="DK13" s="70">
        <v>53764</v>
      </c>
      <c r="DL13" s="70">
        <v>55754</v>
      </c>
      <c r="DM13" s="70">
        <v>57123</v>
      </c>
      <c r="DN13" s="70">
        <v>54043</v>
      </c>
      <c r="DO13" s="70">
        <v>54584</v>
      </c>
      <c r="DP13" s="70">
        <v>57430</v>
      </c>
      <c r="DQ13" s="70">
        <v>71220</v>
      </c>
      <c r="DR13" s="70">
        <v>59851</v>
      </c>
      <c r="DS13" s="70">
        <v>74176</v>
      </c>
      <c r="DT13" s="70">
        <v>70941</v>
      </c>
      <c r="DU13" s="70">
        <v>61011</v>
      </c>
      <c r="DV13" s="70">
        <v>55330</v>
      </c>
      <c r="DW13" s="70">
        <v>53371</v>
      </c>
      <c r="DX13" s="70">
        <v>52437</v>
      </c>
      <c r="DY13" s="70">
        <v>53841</v>
      </c>
      <c r="DZ13" s="70">
        <v>54220</v>
      </c>
      <c r="EA13" s="70">
        <v>50694</v>
      </c>
      <c r="EB13" s="70">
        <v>51157</v>
      </c>
      <c r="EC13" s="70">
        <v>52821</v>
      </c>
      <c r="ED13" s="70">
        <v>65987</v>
      </c>
      <c r="EE13" s="70">
        <v>57999</v>
      </c>
      <c r="EF13" s="70">
        <v>66995</v>
      </c>
      <c r="EG13" s="70">
        <v>64397</v>
      </c>
      <c r="EH13" s="70">
        <v>56116</v>
      </c>
      <c r="EI13" s="70">
        <v>49281</v>
      </c>
      <c r="EJ13" s="70">
        <v>46578</v>
      </c>
      <c r="EK13" s="70">
        <v>46342</v>
      </c>
      <c r="EL13" s="70">
        <v>47942</v>
      </c>
      <c r="EM13" s="70">
        <v>48697</v>
      </c>
      <c r="EN13" s="70">
        <v>45965</v>
      </c>
      <c r="EO13" s="70">
        <v>46874</v>
      </c>
      <c r="EP13" s="70">
        <v>49009</v>
      </c>
      <c r="EQ13" s="70">
        <v>61539</v>
      </c>
      <c r="ER13" s="70">
        <v>52478</v>
      </c>
      <c r="ES13" s="70">
        <v>64606</v>
      </c>
      <c r="ET13" s="70">
        <v>60104</v>
      </c>
      <c r="EU13" s="70">
        <v>52064</v>
      </c>
      <c r="EV13" s="70">
        <v>47244</v>
      </c>
      <c r="EW13" s="70">
        <v>45046</v>
      </c>
      <c r="EX13" s="70">
        <v>44677</v>
      </c>
      <c r="EY13" s="70">
        <v>46646</v>
      </c>
      <c r="EZ13" s="70">
        <v>47643</v>
      </c>
      <c r="FA13" s="70">
        <v>45427</v>
      </c>
      <c r="FB13" s="70">
        <v>46407</v>
      </c>
      <c r="FC13" s="70">
        <v>48441</v>
      </c>
      <c r="FD13" s="70">
        <v>60639</v>
      </c>
      <c r="FE13" s="70">
        <v>50745</v>
      </c>
      <c r="FF13" s="70">
        <v>62855</v>
      </c>
      <c r="FG13" s="70">
        <v>59141</v>
      </c>
      <c r="FH13" s="70">
        <v>78440</v>
      </c>
      <c r="FI13" s="70">
        <v>80199</v>
      </c>
      <c r="FJ13" s="70">
        <v>71501</v>
      </c>
      <c r="FK13" s="70">
        <v>64224</v>
      </c>
      <c r="FL13" s="70">
        <v>61583</v>
      </c>
      <c r="FM13" s="70">
        <v>59994</v>
      </c>
      <c r="FN13" s="70">
        <v>55233</v>
      </c>
      <c r="FO13" s="70">
        <v>55182</v>
      </c>
      <c r="FP13" s="70">
        <v>59582</v>
      </c>
      <c r="FQ13" s="70">
        <v>71336</v>
      </c>
      <c r="FR13" s="70">
        <v>64940</v>
      </c>
      <c r="FS13" s="70">
        <v>73621</v>
      </c>
      <c r="FT13" s="70">
        <v>68391</v>
      </c>
      <c r="FU13" s="70">
        <v>58294</v>
      </c>
      <c r="FV13" s="70">
        <v>53800</v>
      </c>
      <c r="FW13" s="70">
        <v>48709</v>
      </c>
      <c r="FX13" s="70">
        <v>46003</v>
      </c>
      <c r="FY13" s="70">
        <v>45663</v>
      </c>
      <c r="FZ13" s="70">
        <v>46195</v>
      </c>
      <c r="GA13" s="70">
        <v>42406</v>
      </c>
      <c r="GB13" s="70">
        <v>41789</v>
      </c>
      <c r="GC13" s="70">
        <v>43929</v>
      </c>
      <c r="GD13" s="70">
        <v>55003</v>
      </c>
      <c r="GE13" s="70">
        <v>51984</v>
      </c>
      <c r="GF13" s="70">
        <v>55512</v>
      </c>
      <c r="GG13" s="70">
        <v>50022</v>
      </c>
      <c r="GH13" s="70">
        <v>41828</v>
      </c>
      <c r="GI13" s="70">
        <v>37958</v>
      </c>
      <c r="GJ13" s="70">
        <v>36329</v>
      </c>
      <c r="GK13" s="70">
        <v>35715</v>
      </c>
      <c r="GL13" s="70">
        <v>37271</v>
      </c>
      <c r="GM13" s="70">
        <v>38862</v>
      </c>
      <c r="GN13" s="70">
        <v>36059</v>
      </c>
      <c r="GO13" s="70">
        <v>36167</v>
      </c>
      <c r="GP13" s="70">
        <v>37392</v>
      </c>
      <c r="GQ13" s="70">
        <v>48732</v>
      </c>
      <c r="GR13" s="70">
        <v>40987</v>
      </c>
      <c r="GS13" s="70">
        <v>50658</v>
      </c>
      <c r="GT13" s="70">
        <v>47053</v>
      </c>
      <c r="GU13" s="70">
        <v>39763</v>
      </c>
      <c r="GV13" s="70">
        <v>37176</v>
      </c>
      <c r="GW13" s="70">
        <v>36361</v>
      </c>
      <c r="GX13" s="70">
        <v>35907</v>
      </c>
      <c r="GY13" s="70">
        <v>38598</v>
      </c>
      <c r="GZ13" s="70">
        <v>40133</v>
      </c>
      <c r="HA13" s="70">
        <v>37675</v>
      </c>
      <c r="HB13" s="70">
        <v>38183</v>
      </c>
      <c r="HC13" s="70">
        <v>39404</v>
      </c>
      <c r="HD13" s="70">
        <v>51052</v>
      </c>
      <c r="HE13" s="70">
        <v>40997</v>
      </c>
      <c r="HF13" s="70">
        <v>54210</v>
      </c>
      <c r="HG13" s="70">
        <v>50633</v>
      </c>
      <c r="HH13" s="70">
        <v>44451</v>
      </c>
      <c r="HI13" s="70">
        <v>41203</v>
      </c>
      <c r="HJ13" s="70">
        <v>40027</v>
      </c>
      <c r="HK13" s="70">
        <v>39682</v>
      </c>
      <c r="HL13" s="70">
        <v>41999</v>
      </c>
      <c r="HM13" s="70">
        <v>43439</v>
      </c>
      <c r="HN13" s="70">
        <v>40612</v>
      </c>
      <c r="HO13" s="70">
        <v>41067</v>
      </c>
      <c r="HP13" s="70">
        <v>42266</v>
      </c>
      <c r="HQ13" s="70">
        <v>52975</v>
      </c>
      <c r="HR13" s="70">
        <v>44380</v>
      </c>
      <c r="HS13" s="70">
        <v>55326</v>
      </c>
      <c r="HT13" s="70">
        <v>52182</v>
      </c>
      <c r="HU13" s="70">
        <v>45528</v>
      </c>
      <c r="HV13" s="70">
        <v>43344</v>
      </c>
      <c r="HW13" s="70">
        <v>41881</v>
      </c>
      <c r="HX13" s="70">
        <v>42343</v>
      </c>
      <c r="HY13" s="70">
        <v>43340</v>
      </c>
      <c r="HZ13" s="70">
        <v>44639</v>
      </c>
      <c r="IA13" s="70">
        <v>42874</v>
      </c>
      <c r="IB13" s="70">
        <v>43691</v>
      </c>
      <c r="IC13" s="70">
        <v>44986</v>
      </c>
      <c r="ID13" s="70">
        <v>54971</v>
      </c>
      <c r="IE13" s="70">
        <v>46259</v>
      </c>
      <c r="IF13" s="70">
        <v>58908</v>
      </c>
      <c r="IG13" s="70">
        <v>55327</v>
      </c>
      <c r="IH13" s="70">
        <v>48055</v>
      </c>
      <c r="II13" s="70">
        <v>45679</v>
      </c>
    </row>
    <row r="14" spans="1:702" ht="13.5" x14ac:dyDescent="0.35">
      <c r="A14" s="1" t="str">
        <f t="shared" si="12"/>
        <v>OberösterreichArbeitsloseFrauen</v>
      </c>
      <c r="B14" s="1">
        <f t="shared" si="13"/>
        <v>14</v>
      </c>
      <c r="C14" t="s">
        <v>4</v>
      </c>
      <c r="D14" t="s">
        <v>33</v>
      </c>
      <c r="E14" t="s">
        <v>32</v>
      </c>
      <c r="F14" s="70">
        <v>11147</v>
      </c>
      <c r="G14" s="70">
        <v>10647</v>
      </c>
      <c r="H14" s="70">
        <v>9852</v>
      </c>
      <c r="I14" s="70">
        <v>9404</v>
      </c>
      <c r="J14" s="70">
        <v>8542</v>
      </c>
      <c r="K14" s="70">
        <v>8556</v>
      </c>
      <c r="L14" s="70">
        <v>10229</v>
      </c>
      <c r="M14" s="70">
        <v>10825</v>
      </c>
      <c r="N14" s="70">
        <v>9618</v>
      </c>
      <c r="O14" s="70">
        <v>10040</v>
      </c>
      <c r="P14" s="70">
        <v>10511</v>
      </c>
      <c r="Q14" s="70">
        <v>12444</v>
      </c>
      <c r="R14" s="70">
        <v>10151</v>
      </c>
      <c r="S14" s="70">
        <v>12625</v>
      </c>
      <c r="T14" s="70">
        <v>12986</v>
      </c>
      <c r="U14" s="70">
        <v>12586</v>
      </c>
      <c r="V14" s="70">
        <v>12192</v>
      </c>
      <c r="W14" s="70">
        <v>11373</v>
      </c>
      <c r="X14" s="70">
        <v>11471</v>
      </c>
      <c r="Y14" s="70">
        <v>13038</v>
      </c>
      <c r="Z14" s="70">
        <v>14053</v>
      </c>
      <c r="AA14" s="70">
        <v>12532</v>
      </c>
      <c r="AB14" s="70">
        <v>12436</v>
      </c>
      <c r="AC14" s="70">
        <v>12673</v>
      </c>
      <c r="AD14" s="70">
        <v>14183</v>
      </c>
      <c r="AE14" s="70">
        <v>12679</v>
      </c>
      <c r="AF14" s="70">
        <v>14240</v>
      </c>
      <c r="AG14" s="70">
        <v>14067</v>
      </c>
      <c r="AH14" s="70">
        <v>12946</v>
      </c>
      <c r="AI14" s="70">
        <v>11987</v>
      </c>
      <c r="AJ14" s="70">
        <v>11141</v>
      </c>
      <c r="AK14" s="70">
        <v>11220</v>
      </c>
      <c r="AL14" s="70">
        <v>12660</v>
      </c>
      <c r="AM14" s="70">
        <v>13414</v>
      </c>
      <c r="AN14" s="70">
        <v>11388</v>
      </c>
      <c r="AO14" s="70">
        <v>10995</v>
      </c>
      <c r="AP14" s="70">
        <v>11351</v>
      </c>
      <c r="AQ14" s="70">
        <v>12991</v>
      </c>
      <c r="AR14" s="70">
        <v>12367</v>
      </c>
      <c r="AS14" s="70">
        <v>13240</v>
      </c>
      <c r="AT14" s="70">
        <v>12620</v>
      </c>
      <c r="AU14" s="70">
        <v>11723</v>
      </c>
      <c r="AV14" s="70">
        <v>11157</v>
      </c>
      <c r="AW14" s="70">
        <v>10567</v>
      </c>
      <c r="AX14" s="70">
        <v>10661</v>
      </c>
      <c r="AY14" s="70">
        <v>12041</v>
      </c>
      <c r="AZ14" s="70">
        <v>13012</v>
      </c>
      <c r="BA14" s="70">
        <v>11510</v>
      </c>
      <c r="BB14" s="70">
        <v>11501</v>
      </c>
      <c r="BC14" s="70">
        <v>11742</v>
      </c>
      <c r="BD14" s="70">
        <v>13317</v>
      </c>
      <c r="BE14" s="70">
        <v>11924</v>
      </c>
      <c r="BF14" s="70">
        <v>13448</v>
      </c>
      <c r="BG14" s="70">
        <v>13154</v>
      </c>
      <c r="BH14" s="70">
        <v>12300</v>
      </c>
      <c r="BI14" s="70">
        <v>11871</v>
      </c>
      <c r="BJ14" s="70">
        <v>11220</v>
      </c>
      <c r="BK14" s="70">
        <v>11300</v>
      </c>
      <c r="BL14" s="70">
        <v>13050</v>
      </c>
      <c r="BM14" s="70">
        <v>13628</v>
      </c>
      <c r="BN14" s="70">
        <v>12073</v>
      </c>
      <c r="BO14" s="70">
        <v>12464</v>
      </c>
      <c r="BP14" s="70">
        <v>12699</v>
      </c>
      <c r="BQ14" s="70">
        <v>14410</v>
      </c>
      <c r="BR14" s="70">
        <v>12635</v>
      </c>
      <c r="BS14" s="70">
        <v>14575</v>
      </c>
      <c r="BT14" s="70">
        <v>14324</v>
      </c>
      <c r="BU14" s="70">
        <v>13571</v>
      </c>
      <c r="BV14" s="70">
        <v>12897</v>
      </c>
      <c r="BW14" s="70">
        <v>12345</v>
      </c>
      <c r="BX14" s="70">
        <v>12585</v>
      </c>
      <c r="BY14" s="70">
        <v>14927</v>
      </c>
      <c r="BZ14" s="70">
        <v>15845</v>
      </c>
      <c r="CA14" s="70">
        <v>14309</v>
      </c>
      <c r="CB14" s="70">
        <v>14248</v>
      </c>
      <c r="CC14" s="70">
        <v>14738</v>
      </c>
      <c r="CD14" s="70">
        <v>16809</v>
      </c>
      <c r="CE14" s="70">
        <v>14264</v>
      </c>
      <c r="CF14" s="70">
        <v>16765</v>
      </c>
      <c r="CG14" s="70">
        <v>16251</v>
      </c>
      <c r="CH14" s="70">
        <v>15527</v>
      </c>
      <c r="CI14" s="70">
        <v>15049</v>
      </c>
      <c r="CJ14" s="70">
        <v>14542</v>
      </c>
      <c r="CK14" s="70">
        <v>14951</v>
      </c>
      <c r="CL14" s="70">
        <v>16540</v>
      </c>
      <c r="CM14" s="70">
        <v>17488</v>
      </c>
      <c r="CN14" s="70">
        <v>15854</v>
      </c>
      <c r="CO14" s="70">
        <v>15655</v>
      </c>
      <c r="CP14" s="70">
        <v>15961</v>
      </c>
      <c r="CQ14" s="70">
        <v>17858</v>
      </c>
      <c r="CR14" s="70">
        <v>16037</v>
      </c>
      <c r="CS14" s="70">
        <v>17829</v>
      </c>
      <c r="CT14" s="70">
        <v>17740</v>
      </c>
      <c r="CU14" s="70">
        <v>16997</v>
      </c>
      <c r="CV14" s="70">
        <v>16534</v>
      </c>
      <c r="CW14" s="70">
        <v>15875</v>
      </c>
      <c r="CX14" s="70">
        <v>16320</v>
      </c>
      <c r="CY14" s="70">
        <v>18089</v>
      </c>
      <c r="CZ14" s="70">
        <v>19062</v>
      </c>
      <c r="DA14" s="70">
        <v>17289</v>
      </c>
      <c r="DB14" s="70">
        <v>16998</v>
      </c>
      <c r="DC14" s="70">
        <v>17518</v>
      </c>
      <c r="DD14" s="70">
        <v>19200</v>
      </c>
      <c r="DE14" s="70">
        <v>17454</v>
      </c>
      <c r="DF14" s="70">
        <v>19033</v>
      </c>
      <c r="DG14" s="70">
        <v>18729</v>
      </c>
      <c r="DH14" s="70">
        <v>17995</v>
      </c>
      <c r="DI14" s="70">
        <v>17230</v>
      </c>
      <c r="DJ14" s="70">
        <v>16784</v>
      </c>
      <c r="DK14" s="70">
        <v>16665</v>
      </c>
      <c r="DL14" s="70">
        <v>18630</v>
      </c>
      <c r="DM14" s="70">
        <v>19540</v>
      </c>
      <c r="DN14" s="70">
        <v>17560</v>
      </c>
      <c r="DO14" s="70">
        <v>17403</v>
      </c>
      <c r="DP14" s="70">
        <v>17511</v>
      </c>
      <c r="DQ14" s="70">
        <v>19124</v>
      </c>
      <c r="DR14" s="70">
        <v>18017</v>
      </c>
      <c r="DS14" s="70">
        <v>18971</v>
      </c>
      <c r="DT14" s="70">
        <v>18682</v>
      </c>
      <c r="DU14" s="70">
        <v>17448</v>
      </c>
      <c r="DV14" s="70">
        <v>16765</v>
      </c>
      <c r="DW14" s="70">
        <v>15923</v>
      </c>
      <c r="DX14" s="70">
        <v>16293</v>
      </c>
      <c r="DY14" s="70">
        <v>18043</v>
      </c>
      <c r="DZ14" s="70">
        <v>18848</v>
      </c>
      <c r="EA14" s="70">
        <v>16684</v>
      </c>
      <c r="EB14" s="70">
        <v>16054</v>
      </c>
      <c r="EC14" s="70">
        <v>15808</v>
      </c>
      <c r="ED14" s="70">
        <v>17744</v>
      </c>
      <c r="EE14" s="70">
        <v>17272</v>
      </c>
      <c r="EF14" s="70">
        <v>17144</v>
      </c>
      <c r="EG14" s="70">
        <v>16665</v>
      </c>
      <c r="EH14" s="70">
        <v>15837</v>
      </c>
      <c r="EI14" s="70">
        <v>15221</v>
      </c>
      <c r="EJ14" s="70">
        <v>14468</v>
      </c>
      <c r="EK14" s="70">
        <v>14695</v>
      </c>
      <c r="EL14" s="70">
        <v>16554</v>
      </c>
      <c r="EM14" s="70">
        <v>17384</v>
      </c>
      <c r="EN14" s="70">
        <v>15605</v>
      </c>
      <c r="EO14" s="70">
        <v>15111</v>
      </c>
      <c r="EP14" s="70">
        <v>14922</v>
      </c>
      <c r="EQ14" s="70">
        <v>16663</v>
      </c>
      <c r="ER14" s="70">
        <v>15856</v>
      </c>
      <c r="ES14" s="70">
        <v>16701</v>
      </c>
      <c r="ET14" s="70">
        <v>16207</v>
      </c>
      <c r="EU14" s="70">
        <v>15262</v>
      </c>
      <c r="EV14" s="70">
        <v>14433</v>
      </c>
      <c r="EW14" s="70">
        <v>13900</v>
      </c>
      <c r="EX14" s="70">
        <v>13933</v>
      </c>
      <c r="EY14" s="70">
        <v>16032</v>
      </c>
      <c r="EZ14" s="70">
        <v>17035</v>
      </c>
      <c r="FA14" s="70">
        <v>15112</v>
      </c>
      <c r="FB14" s="70">
        <v>14728</v>
      </c>
      <c r="FC14" s="70">
        <v>14922</v>
      </c>
      <c r="FD14" s="70">
        <v>16790</v>
      </c>
      <c r="FE14" s="70">
        <v>15421</v>
      </c>
      <c r="FF14" s="70">
        <v>16602</v>
      </c>
      <c r="FG14" s="70">
        <v>15980</v>
      </c>
      <c r="FH14" s="70">
        <v>25084</v>
      </c>
      <c r="FI14" s="70">
        <v>27629</v>
      </c>
      <c r="FJ14" s="70">
        <v>24463</v>
      </c>
      <c r="FK14" s="70">
        <v>21789</v>
      </c>
      <c r="FL14" s="70">
        <v>21857</v>
      </c>
      <c r="FM14" s="70">
        <v>22056</v>
      </c>
      <c r="FN14" s="70">
        <v>19206</v>
      </c>
      <c r="FO14" s="70">
        <v>18445</v>
      </c>
      <c r="FP14" s="70">
        <v>19893</v>
      </c>
      <c r="FQ14" s="70">
        <v>21351</v>
      </c>
      <c r="FR14" s="70">
        <v>21196</v>
      </c>
      <c r="FS14" s="70">
        <v>21199</v>
      </c>
      <c r="FT14" s="70">
        <v>20199</v>
      </c>
      <c r="FU14" s="70">
        <v>18482</v>
      </c>
      <c r="FV14" s="70">
        <v>17594</v>
      </c>
      <c r="FW14" s="70">
        <v>15907</v>
      </c>
      <c r="FX14" s="70">
        <v>15093</v>
      </c>
      <c r="FY14" s="70">
        <v>15946</v>
      </c>
      <c r="FZ14" s="70">
        <v>16762</v>
      </c>
      <c r="GA14" s="70">
        <v>14437</v>
      </c>
      <c r="GB14" s="70">
        <v>13373</v>
      </c>
      <c r="GC14" s="70">
        <v>13967</v>
      </c>
      <c r="GD14" s="70">
        <v>15128</v>
      </c>
      <c r="GE14" s="70">
        <v>16507</v>
      </c>
      <c r="GF14" s="70">
        <v>14174</v>
      </c>
      <c r="GG14" s="70">
        <v>13511</v>
      </c>
      <c r="GH14" s="70">
        <v>12364</v>
      </c>
      <c r="GI14" s="70">
        <v>12213</v>
      </c>
      <c r="GJ14" s="70">
        <v>11545</v>
      </c>
      <c r="GK14" s="70">
        <v>11511</v>
      </c>
      <c r="GL14" s="70">
        <v>13352</v>
      </c>
      <c r="GM14" s="70">
        <v>14723</v>
      </c>
      <c r="GN14" s="70">
        <v>12655</v>
      </c>
      <c r="GO14" s="70">
        <v>12224</v>
      </c>
      <c r="GP14" s="70">
        <v>11980</v>
      </c>
      <c r="GQ14" s="70">
        <v>13645</v>
      </c>
      <c r="GR14" s="70">
        <v>12825</v>
      </c>
      <c r="GS14" s="70">
        <v>13564</v>
      </c>
      <c r="GT14" s="70">
        <v>13110</v>
      </c>
      <c r="GU14" s="70">
        <v>12119</v>
      </c>
      <c r="GV14" s="70">
        <v>11970</v>
      </c>
      <c r="GW14" s="70">
        <v>11750</v>
      </c>
      <c r="GX14" s="70">
        <v>11975</v>
      </c>
      <c r="GY14" s="70">
        <v>13956</v>
      </c>
      <c r="GZ14" s="70">
        <v>15236</v>
      </c>
      <c r="HA14" s="70">
        <v>13593</v>
      </c>
      <c r="HB14" s="70">
        <v>13093</v>
      </c>
      <c r="HC14" s="70">
        <v>13042</v>
      </c>
      <c r="HD14" s="70">
        <v>14814</v>
      </c>
      <c r="HE14" s="70">
        <v>13185</v>
      </c>
      <c r="HF14" s="70">
        <v>15238</v>
      </c>
      <c r="HG14" s="70">
        <v>14688</v>
      </c>
      <c r="HH14" s="70">
        <v>14210</v>
      </c>
      <c r="HI14" s="70">
        <v>13719</v>
      </c>
      <c r="HJ14" s="70">
        <v>13809</v>
      </c>
      <c r="HK14" s="70">
        <v>14013</v>
      </c>
      <c r="HL14" s="70">
        <v>15905</v>
      </c>
      <c r="HM14" s="70">
        <v>17353</v>
      </c>
      <c r="HN14" s="70">
        <v>15713</v>
      </c>
      <c r="HO14" s="70">
        <v>15447</v>
      </c>
      <c r="HP14" s="70">
        <v>15692</v>
      </c>
      <c r="HQ14" s="70">
        <v>17392</v>
      </c>
      <c r="HR14" s="70">
        <v>15265</v>
      </c>
      <c r="HS14" s="70">
        <v>18117</v>
      </c>
      <c r="HT14" s="70">
        <v>17859</v>
      </c>
      <c r="HU14" s="70">
        <v>17136</v>
      </c>
      <c r="HV14" s="70">
        <v>16910</v>
      </c>
      <c r="HW14" s="70">
        <v>16510</v>
      </c>
      <c r="HX14" s="70">
        <v>16403</v>
      </c>
      <c r="HY14" s="70">
        <v>17420</v>
      </c>
      <c r="HZ14" s="70">
        <v>18464</v>
      </c>
      <c r="IA14" s="70">
        <v>17125</v>
      </c>
      <c r="IB14" s="70">
        <v>16789</v>
      </c>
      <c r="IC14" s="70">
        <v>16902</v>
      </c>
      <c r="ID14" s="70">
        <v>18029</v>
      </c>
      <c r="IE14" s="70">
        <v>17305</v>
      </c>
      <c r="IF14" s="70">
        <v>18556</v>
      </c>
      <c r="IG14" s="70">
        <v>18270</v>
      </c>
      <c r="IH14" s="70">
        <v>17632</v>
      </c>
      <c r="II14" s="70">
        <v>17446</v>
      </c>
    </row>
    <row r="15" spans="1:702" ht="13.5" x14ac:dyDescent="0.35">
      <c r="A15" s="1" t="str">
        <f t="shared" si="12"/>
        <v>OberösterreichArbeitsloseMänner und altern. Geschlecht</v>
      </c>
      <c r="B15" s="1">
        <f t="shared" si="13"/>
        <v>15</v>
      </c>
      <c r="C15" t="s">
        <v>4</v>
      </c>
      <c r="D15" t="s">
        <v>33</v>
      </c>
      <c r="E15" t="s">
        <v>55</v>
      </c>
      <c r="F15" s="70">
        <v>18521</v>
      </c>
      <c r="G15" s="70">
        <v>15589</v>
      </c>
      <c r="H15" s="70">
        <v>11065</v>
      </c>
      <c r="I15" s="70">
        <v>9206</v>
      </c>
      <c r="J15" s="70">
        <v>8245</v>
      </c>
      <c r="K15" s="70">
        <v>7654</v>
      </c>
      <c r="L15" s="70">
        <v>8422</v>
      </c>
      <c r="M15" s="70">
        <v>8503</v>
      </c>
      <c r="N15" s="70">
        <v>8516</v>
      </c>
      <c r="O15" s="70">
        <v>9250</v>
      </c>
      <c r="P15" s="70">
        <v>11784</v>
      </c>
      <c r="Q15" s="70">
        <v>21274</v>
      </c>
      <c r="R15" s="70">
        <v>11502</v>
      </c>
      <c r="S15" s="70">
        <v>23473</v>
      </c>
      <c r="T15" s="70">
        <v>24837</v>
      </c>
      <c r="U15" s="70">
        <v>20004</v>
      </c>
      <c r="V15" s="70">
        <v>16765</v>
      </c>
      <c r="W15" s="70">
        <v>15676</v>
      </c>
      <c r="X15" s="70">
        <v>15007</v>
      </c>
      <c r="Y15" s="70">
        <v>15339</v>
      </c>
      <c r="Z15" s="70">
        <v>15283</v>
      </c>
      <c r="AA15" s="70">
        <v>14680</v>
      </c>
      <c r="AB15" s="70">
        <v>14731</v>
      </c>
      <c r="AC15" s="70">
        <v>16564</v>
      </c>
      <c r="AD15" s="70">
        <v>26149</v>
      </c>
      <c r="AE15" s="70">
        <v>18209</v>
      </c>
      <c r="AF15" s="70">
        <v>28545</v>
      </c>
      <c r="AG15" s="70">
        <v>28208</v>
      </c>
      <c r="AH15" s="70">
        <v>20289</v>
      </c>
      <c r="AI15" s="70">
        <v>15484</v>
      </c>
      <c r="AJ15" s="70">
        <v>13726</v>
      </c>
      <c r="AK15" s="70">
        <v>12764</v>
      </c>
      <c r="AL15" s="70">
        <v>12734</v>
      </c>
      <c r="AM15" s="70">
        <v>12746</v>
      </c>
      <c r="AN15" s="70">
        <v>12084</v>
      </c>
      <c r="AO15" s="70">
        <v>12059</v>
      </c>
      <c r="AP15" s="70">
        <v>13889</v>
      </c>
      <c r="AQ15" s="70">
        <v>24165</v>
      </c>
      <c r="AR15" s="70">
        <v>17224</v>
      </c>
      <c r="AS15" s="70">
        <v>25562</v>
      </c>
      <c r="AT15" s="70">
        <v>22689</v>
      </c>
      <c r="AU15" s="70">
        <v>15519</v>
      </c>
      <c r="AV15" s="70">
        <v>12300</v>
      </c>
      <c r="AW15" s="70">
        <v>11003</v>
      </c>
      <c r="AX15" s="70">
        <v>10652</v>
      </c>
      <c r="AY15" s="70">
        <v>11222</v>
      </c>
      <c r="AZ15" s="70">
        <v>11489</v>
      </c>
      <c r="BA15" s="70">
        <v>11367</v>
      </c>
      <c r="BB15" s="70">
        <v>11876</v>
      </c>
      <c r="BC15" s="70">
        <v>13695</v>
      </c>
      <c r="BD15" s="70">
        <v>23294</v>
      </c>
      <c r="BE15" s="70">
        <v>15056</v>
      </c>
      <c r="BF15" s="70">
        <v>25309</v>
      </c>
      <c r="BG15" s="70">
        <v>24650</v>
      </c>
      <c r="BH15" s="70">
        <v>16616</v>
      </c>
      <c r="BI15" s="70">
        <v>13358</v>
      </c>
      <c r="BJ15" s="70">
        <v>11991</v>
      </c>
      <c r="BK15" s="70">
        <v>11643</v>
      </c>
      <c r="BL15" s="70">
        <v>12766</v>
      </c>
      <c r="BM15" s="70">
        <v>12794</v>
      </c>
      <c r="BN15" s="70">
        <v>12736</v>
      </c>
      <c r="BO15" s="70">
        <v>13299</v>
      </c>
      <c r="BP15" s="70">
        <v>15596</v>
      </c>
      <c r="BQ15" s="70">
        <v>25562</v>
      </c>
      <c r="BR15" s="70">
        <v>16360</v>
      </c>
      <c r="BS15" s="70">
        <v>27869</v>
      </c>
      <c r="BT15" s="70">
        <v>26721</v>
      </c>
      <c r="BU15" s="70">
        <v>20142</v>
      </c>
      <c r="BV15" s="70">
        <v>15708</v>
      </c>
      <c r="BW15" s="70">
        <v>14507</v>
      </c>
      <c r="BX15" s="70">
        <v>13888</v>
      </c>
      <c r="BY15" s="70">
        <v>15137</v>
      </c>
      <c r="BZ15" s="70">
        <v>15494</v>
      </c>
      <c r="CA15" s="70">
        <v>15290</v>
      </c>
      <c r="CB15" s="70">
        <v>15901</v>
      </c>
      <c r="CC15" s="70">
        <v>18473</v>
      </c>
      <c r="CD15" s="70">
        <v>28940</v>
      </c>
      <c r="CE15" s="70">
        <v>19006</v>
      </c>
      <c r="CF15" s="70">
        <v>30636</v>
      </c>
      <c r="CG15" s="70">
        <v>28770</v>
      </c>
      <c r="CH15" s="70">
        <v>21857</v>
      </c>
      <c r="CI15" s="70">
        <v>18786</v>
      </c>
      <c r="CJ15" s="70">
        <v>17550</v>
      </c>
      <c r="CK15" s="70">
        <v>17030</v>
      </c>
      <c r="CL15" s="70">
        <v>17503</v>
      </c>
      <c r="CM15" s="70">
        <v>17755</v>
      </c>
      <c r="CN15" s="70">
        <v>17720</v>
      </c>
      <c r="CO15" s="70">
        <v>18359</v>
      </c>
      <c r="CP15" s="70">
        <v>20374</v>
      </c>
      <c r="CQ15" s="70">
        <v>31016</v>
      </c>
      <c r="CR15" s="70">
        <v>21446</v>
      </c>
      <c r="CS15" s="70">
        <v>32851</v>
      </c>
      <c r="CT15" s="70">
        <v>32168</v>
      </c>
      <c r="CU15" s="70">
        <v>25010</v>
      </c>
      <c r="CV15" s="70">
        <v>21445</v>
      </c>
      <c r="CW15" s="70">
        <v>20142</v>
      </c>
      <c r="CX15" s="70">
        <v>19350</v>
      </c>
      <c r="CY15" s="70">
        <v>19836</v>
      </c>
      <c r="CZ15" s="70">
        <v>20313</v>
      </c>
      <c r="DA15" s="70">
        <v>19716</v>
      </c>
      <c r="DB15" s="70">
        <v>19998</v>
      </c>
      <c r="DC15" s="70">
        <v>22162</v>
      </c>
      <c r="DD15" s="70">
        <v>31868</v>
      </c>
      <c r="DE15" s="70">
        <v>23738</v>
      </c>
      <c r="DF15" s="70">
        <v>33665</v>
      </c>
      <c r="DG15" s="70">
        <v>31081</v>
      </c>
      <c r="DH15" s="70">
        <v>24918</v>
      </c>
      <c r="DI15" s="70">
        <v>21462</v>
      </c>
      <c r="DJ15" s="70">
        <v>20213</v>
      </c>
      <c r="DK15" s="70">
        <v>19493</v>
      </c>
      <c r="DL15" s="70">
        <v>20189</v>
      </c>
      <c r="DM15" s="70">
        <v>20203</v>
      </c>
      <c r="DN15" s="70">
        <v>19750</v>
      </c>
      <c r="DO15" s="70">
        <v>20250</v>
      </c>
      <c r="DP15" s="70">
        <v>21636</v>
      </c>
      <c r="DQ15" s="70">
        <v>31531</v>
      </c>
      <c r="DR15" s="70">
        <v>23699</v>
      </c>
      <c r="DS15" s="70">
        <v>34458</v>
      </c>
      <c r="DT15" s="70">
        <v>31053</v>
      </c>
      <c r="DU15" s="70">
        <v>23646</v>
      </c>
      <c r="DV15" s="70">
        <v>20415</v>
      </c>
      <c r="DW15" s="70">
        <v>18748</v>
      </c>
      <c r="DX15" s="70">
        <v>18118</v>
      </c>
      <c r="DY15" s="70">
        <v>18914</v>
      </c>
      <c r="DZ15" s="70">
        <v>18875</v>
      </c>
      <c r="EA15" s="70">
        <v>18251</v>
      </c>
      <c r="EB15" s="70">
        <v>18250</v>
      </c>
      <c r="EC15" s="70">
        <v>19258</v>
      </c>
      <c r="ED15" s="70">
        <v>28832</v>
      </c>
      <c r="EE15" s="70">
        <v>22402</v>
      </c>
      <c r="EF15" s="70">
        <v>29242</v>
      </c>
      <c r="EG15" s="70">
        <v>27624</v>
      </c>
      <c r="EH15" s="70">
        <v>20677</v>
      </c>
      <c r="EI15" s="70">
        <v>17140</v>
      </c>
      <c r="EJ15" s="70">
        <v>15636</v>
      </c>
      <c r="EK15" s="70">
        <v>15067</v>
      </c>
      <c r="EL15" s="70">
        <v>16182</v>
      </c>
      <c r="EM15" s="70">
        <v>16055</v>
      </c>
      <c r="EN15" s="70">
        <v>15596</v>
      </c>
      <c r="EO15" s="70">
        <v>15769</v>
      </c>
      <c r="EP15" s="70">
        <v>17011</v>
      </c>
      <c r="EQ15" s="70">
        <v>25619</v>
      </c>
      <c r="ER15" s="70">
        <v>19302</v>
      </c>
      <c r="ES15" s="70">
        <v>27611</v>
      </c>
      <c r="ET15" s="70">
        <v>24500</v>
      </c>
      <c r="EU15" s="70">
        <v>18547</v>
      </c>
      <c r="EV15" s="70">
        <v>15994</v>
      </c>
      <c r="EW15" s="70">
        <v>15123</v>
      </c>
      <c r="EX15" s="70">
        <v>14484</v>
      </c>
      <c r="EY15" s="70">
        <v>15545</v>
      </c>
      <c r="EZ15" s="70">
        <v>15839</v>
      </c>
      <c r="FA15" s="70">
        <v>15660</v>
      </c>
      <c r="FB15" s="70">
        <v>16091</v>
      </c>
      <c r="FC15" s="70">
        <v>17628</v>
      </c>
      <c r="FD15" s="70">
        <v>26550</v>
      </c>
      <c r="FE15" s="70">
        <v>18631</v>
      </c>
      <c r="FF15" s="70">
        <v>27187</v>
      </c>
      <c r="FG15" s="70">
        <v>24658</v>
      </c>
      <c r="FH15" s="70">
        <v>32724</v>
      </c>
      <c r="FI15" s="70">
        <v>30486</v>
      </c>
      <c r="FJ15" s="70">
        <v>26907</v>
      </c>
      <c r="FK15" s="70">
        <v>23636</v>
      </c>
      <c r="FL15" s="70">
        <v>22642</v>
      </c>
      <c r="FM15" s="70">
        <v>22222</v>
      </c>
      <c r="FN15" s="70">
        <v>20561</v>
      </c>
      <c r="FO15" s="70">
        <v>20188</v>
      </c>
      <c r="FP15" s="70">
        <v>22393</v>
      </c>
      <c r="FQ15" s="70">
        <v>30752</v>
      </c>
      <c r="FR15" s="70">
        <v>25363</v>
      </c>
      <c r="FS15" s="70">
        <v>32353</v>
      </c>
      <c r="FT15" s="70">
        <v>28235</v>
      </c>
      <c r="FU15" s="70">
        <v>21325</v>
      </c>
      <c r="FV15" s="70">
        <v>18658</v>
      </c>
      <c r="FW15" s="70">
        <v>16878</v>
      </c>
      <c r="FX15" s="70">
        <v>15572</v>
      </c>
      <c r="FY15" s="70">
        <v>15977</v>
      </c>
      <c r="FZ15" s="70">
        <v>15588</v>
      </c>
      <c r="GA15" s="70">
        <v>14706</v>
      </c>
      <c r="GB15" s="70">
        <v>14403</v>
      </c>
      <c r="GC15" s="70">
        <v>15783</v>
      </c>
      <c r="GD15" s="70">
        <v>23951</v>
      </c>
      <c r="GE15" s="70">
        <v>19452</v>
      </c>
      <c r="GF15" s="70">
        <v>24090</v>
      </c>
      <c r="GG15" s="70">
        <v>20545</v>
      </c>
      <c r="GH15" s="70">
        <v>15054</v>
      </c>
      <c r="GI15" s="70">
        <v>13734</v>
      </c>
      <c r="GJ15" s="70">
        <v>12982</v>
      </c>
      <c r="GK15" s="70">
        <v>12620</v>
      </c>
      <c r="GL15" s="70">
        <v>13722</v>
      </c>
      <c r="GM15" s="70">
        <v>13852</v>
      </c>
      <c r="GN15" s="70">
        <v>13085</v>
      </c>
      <c r="GO15" s="70">
        <v>13598</v>
      </c>
      <c r="GP15" s="70">
        <v>14303</v>
      </c>
      <c r="GQ15" s="70">
        <v>23399</v>
      </c>
      <c r="GR15" s="70">
        <v>15915</v>
      </c>
      <c r="GS15" s="70">
        <v>24147</v>
      </c>
      <c r="GT15" s="70">
        <v>20898</v>
      </c>
      <c r="GU15" s="70">
        <v>15735</v>
      </c>
      <c r="GV15" s="70">
        <v>14109</v>
      </c>
      <c r="GW15" s="70">
        <v>13497</v>
      </c>
      <c r="GX15" s="70">
        <v>13292</v>
      </c>
      <c r="GY15" s="70">
        <v>14906</v>
      </c>
      <c r="GZ15" s="70">
        <v>15098</v>
      </c>
      <c r="HA15" s="70">
        <v>14933</v>
      </c>
      <c r="HB15" s="70">
        <v>15548</v>
      </c>
      <c r="HC15" s="70">
        <v>16960</v>
      </c>
      <c r="HD15" s="70">
        <v>26396</v>
      </c>
      <c r="HE15" s="70">
        <v>17127</v>
      </c>
      <c r="HF15" s="70">
        <v>28182</v>
      </c>
      <c r="HG15" s="70">
        <v>24148</v>
      </c>
      <c r="HH15" s="70">
        <v>19436</v>
      </c>
      <c r="HI15" s="70">
        <v>17259</v>
      </c>
      <c r="HJ15" s="70">
        <v>16684</v>
      </c>
      <c r="HK15" s="70">
        <v>16603</v>
      </c>
      <c r="HL15" s="70">
        <v>17626</v>
      </c>
      <c r="HM15" s="70">
        <v>18178</v>
      </c>
      <c r="HN15" s="70">
        <v>17756</v>
      </c>
      <c r="HO15" s="70">
        <v>18350</v>
      </c>
      <c r="HP15" s="70">
        <v>20192</v>
      </c>
      <c r="HQ15" s="70">
        <v>28854</v>
      </c>
      <c r="HR15" s="70">
        <v>20272</v>
      </c>
      <c r="HS15" s="70">
        <v>31150</v>
      </c>
      <c r="HT15" s="70">
        <v>28659</v>
      </c>
      <c r="HU15" s="70">
        <v>23019</v>
      </c>
      <c r="HV15" s="70">
        <v>20947</v>
      </c>
      <c r="HW15" s="70">
        <v>19840</v>
      </c>
      <c r="HX15" s="70">
        <v>19218</v>
      </c>
      <c r="HY15" s="70">
        <v>19266</v>
      </c>
      <c r="HZ15" s="70">
        <v>19328</v>
      </c>
      <c r="IA15" s="70">
        <v>18953</v>
      </c>
      <c r="IB15" s="70">
        <v>19176</v>
      </c>
      <c r="IC15" s="70">
        <v>20385</v>
      </c>
      <c r="ID15" s="70">
        <v>27964</v>
      </c>
      <c r="IE15" s="70">
        <v>22325</v>
      </c>
      <c r="IF15" s="70">
        <v>30513</v>
      </c>
      <c r="IG15" s="70">
        <v>27546</v>
      </c>
      <c r="IH15" s="70">
        <v>22028</v>
      </c>
      <c r="II15" s="70">
        <v>20128</v>
      </c>
    </row>
    <row r="16" spans="1:702" ht="13.5" x14ac:dyDescent="0.35">
      <c r="A16" s="1" t="str">
        <f t="shared" si="12"/>
        <v>OberösterreichArbeitsloseGesamt</v>
      </c>
      <c r="B16" s="1">
        <f t="shared" si="13"/>
        <v>16</v>
      </c>
      <c r="C16" t="s">
        <v>46</v>
      </c>
      <c r="F16" s="70">
        <v>29668</v>
      </c>
      <c r="G16" s="70">
        <v>26236</v>
      </c>
      <c r="H16" s="70">
        <v>20917</v>
      </c>
      <c r="I16" s="70">
        <v>18610</v>
      </c>
      <c r="J16" s="70">
        <v>16787</v>
      </c>
      <c r="K16" s="70">
        <v>16210</v>
      </c>
      <c r="L16" s="70">
        <v>18651</v>
      </c>
      <c r="M16" s="70">
        <v>19328</v>
      </c>
      <c r="N16" s="70">
        <v>18134</v>
      </c>
      <c r="O16" s="70">
        <v>19290</v>
      </c>
      <c r="P16" s="70">
        <v>22295</v>
      </c>
      <c r="Q16" s="70">
        <v>33718</v>
      </c>
      <c r="R16" s="70">
        <v>21653</v>
      </c>
      <c r="S16" s="70">
        <v>36098</v>
      </c>
      <c r="T16" s="70">
        <v>37823</v>
      </c>
      <c r="U16" s="70">
        <v>32590</v>
      </c>
      <c r="V16" s="70">
        <v>28957</v>
      </c>
      <c r="W16" s="70">
        <v>27049</v>
      </c>
      <c r="X16" s="70">
        <v>26478</v>
      </c>
      <c r="Y16" s="70">
        <v>28377</v>
      </c>
      <c r="Z16" s="70">
        <v>29336</v>
      </c>
      <c r="AA16" s="70">
        <v>27212</v>
      </c>
      <c r="AB16" s="70">
        <v>27167</v>
      </c>
      <c r="AC16" s="70">
        <v>29237</v>
      </c>
      <c r="AD16" s="70">
        <v>40332</v>
      </c>
      <c r="AE16" s="70">
        <v>30888</v>
      </c>
      <c r="AF16" s="70">
        <v>42785</v>
      </c>
      <c r="AG16" s="70">
        <v>42275</v>
      </c>
      <c r="AH16" s="70">
        <v>33235</v>
      </c>
      <c r="AI16" s="70">
        <v>27471</v>
      </c>
      <c r="AJ16" s="70">
        <v>24867</v>
      </c>
      <c r="AK16" s="70">
        <v>23984</v>
      </c>
      <c r="AL16" s="70">
        <v>25394</v>
      </c>
      <c r="AM16" s="70">
        <v>26160</v>
      </c>
      <c r="AN16" s="70">
        <v>23472</v>
      </c>
      <c r="AO16" s="70">
        <v>23054</v>
      </c>
      <c r="AP16" s="70">
        <v>25240</v>
      </c>
      <c r="AQ16" s="70">
        <v>37156</v>
      </c>
      <c r="AR16" s="70">
        <v>29591</v>
      </c>
      <c r="AS16" s="70">
        <v>38802</v>
      </c>
      <c r="AT16" s="70">
        <v>35309</v>
      </c>
      <c r="AU16" s="70">
        <v>27242</v>
      </c>
      <c r="AV16" s="70">
        <v>23457</v>
      </c>
      <c r="AW16" s="70">
        <v>21570</v>
      </c>
      <c r="AX16" s="70">
        <v>21313</v>
      </c>
      <c r="AY16" s="70">
        <v>23263</v>
      </c>
      <c r="AZ16" s="70">
        <v>24501</v>
      </c>
      <c r="BA16" s="70">
        <v>22877</v>
      </c>
      <c r="BB16" s="70">
        <v>23377</v>
      </c>
      <c r="BC16" s="70">
        <v>25437</v>
      </c>
      <c r="BD16" s="70">
        <v>36611</v>
      </c>
      <c r="BE16" s="70">
        <v>26980</v>
      </c>
      <c r="BF16" s="70">
        <v>38757</v>
      </c>
      <c r="BG16" s="70">
        <v>37804</v>
      </c>
      <c r="BH16" s="70">
        <v>28916</v>
      </c>
      <c r="BI16" s="70">
        <v>25229</v>
      </c>
      <c r="BJ16" s="70">
        <v>23211</v>
      </c>
      <c r="BK16" s="70">
        <v>22943</v>
      </c>
      <c r="BL16" s="70">
        <v>25816</v>
      </c>
      <c r="BM16" s="70">
        <v>26422</v>
      </c>
      <c r="BN16" s="70">
        <v>24809</v>
      </c>
      <c r="BO16" s="70">
        <v>25763</v>
      </c>
      <c r="BP16" s="70">
        <v>28295</v>
      </c>
      <c r="BQ16" s="70">
        <v>39972</v>
      </c>
      <c r="BR16" s="70">
        <v>28995</v>
      </c>
      <c r="BS16" s="70">
        <v>42444</v>
      </c>
      <c r="BT16" s="70">
        <v>41045</v>
      </c>
      <c r="BU16" s="70">
        <v>33713</v>
      </c>
      <c r="BV16" s="70">
        <v>28605</v>
      </c>
      <c r="BW16" s="70">
        <v>26852</v>
      </c>
      <c r="BX16" s="70">
        <v>26473</v>
      </c>
      <c r="BY16" s="70">
        <v>30064</v>
      </c>
      <c r="BZ16" s="70">
        <v>31339</v>
      </c>
      <c r="CA16" s="70">
        <v>29599</v>
      </c>
      <c r="CB16" s="70">
        <v>30149</v>
      </c>
      <c r="CC16" s="70">
        <v>33211</v>
      </c>
      <c r="CD16" s="70">
        <v>45749</v>
      </c>
      <c r="CE16" s="70">
        <v>33270</v>
      </c>
      <c r="CF16" s="70">
        <v>47401</v>
      </c>
      <c r="CG16" s="70">
        <v>45021</v>
      </c>
      <c r="CH16" s="70">
        <v>37384</v>
      </c>
      <c r="CI16" s="70">
        <v>33835</v>
      </c>
      <c r="CJ16" s="70">
        <v>32092</v>
      </c>
      <c r="CK16" s="70">
        <v>31981</v>
      </c>
      <c r="CL16" s="70">
        <v>34043</v>
      </c>
      <c r="CM16" s="70">
        <v>35243</v>
      </c>
      <c r="CN16" s="70">
        <v>33574</v>
      </c>
      <c r="CO16" s="70">
        <v>34014</v>
      </c>
      <c r="CP16" s="70">
        <v>36335</v>
      </c>
      <c r="CQ16" s="70">
        <v>48874</v>
      </c>
      <c r="CR16" s="70">
        <v>37483</v>
      </c>
      <c r="CS16" s="70">
        <v>50680</v>
      </c>
      <c r="CT16" s="70">
        <v>49908</v>
      </c>
      <c r="CU16" s="70">
        <v>42007</v>
      </c>
      <c r="CV16" s="70">
        <v>37979</v>
      </c>
      <c r="CW16" s="70">
        <v>36017</v>
      </c>
      <c r="CX16" s="70">
        <v>35670</v>
      </c>
      <c r="CY16" s="70">
        <v>37925</v>
      </c>
      <c r="CZ16" s="70">
        <v>39375</v>
      </c>
      <c r="DA16" s="70">
        <v>37005</v>
      </c>
      <c r="DB16" s="70">
        <v>36996</v>
      </c>
      <c r="DC16" s="70">
        <v>39680</v>
      </c>
      <c r="DD16" s="70">
        <v>51068</v>
      </c>
      <c r="DE16" s="70">
        <v>41192</v>
      </c>
      <c r="DF16" s="70">
        <v>52698</v>
      </c>
      <c r="DG16" s="70">
        <v>49810</v>
      </c>
      <c r="DH16" s="70">
        <v>42913</v>
      </c>
      <c r="DI16" s="70">
        <v>38692</v>
      </c>
      <c r="DJ16" s="70">
        <v>36997</v>
      </c>
      <c r="DK16" s="70">
        <v>36158</v>
      </c>
      <c r="DL16" s="70">
        <v>38819</v>
      </c>
      <c r="DM16" s="70">
        <v>39743</v>
      </c>
      <c r="DN16" s="70">
        <v>37310</v>
      </c>
      <c r="DO16" s="70">
        <v>37653</v>
      </c>
      <c r="DP16" s="70">
        <v>39147</v>
      </c>
      <c r="DQ16" s="70">
        <v>50655</v>
      </c>
      <c r="DR16" s="70">
        <v>41716</v>
      </c>
      <c r="DS16" s="70">
        <v>53429</v>
      </c>
      <c r="DT16" s="70">
        <v>49735</v>
      </c>
      <c r="DU16" s="70">
        <v>41094</v>
      </c>
      <c r="DV16" s="70">
        <v>37180</v>
      </c>
      <c r="DW16" s="70">
        <v>34671</v>
      </c>
      <c r="DX16" s="70">
        <v>34411</v>
      </c>
      <c r="DY16" s="70">
        <v>36957</v>
      </c>
      <c r="DZ16" s="70">
        <v>37723</v>
      </c>
      <c r="EA16" s="70">
        <v>34935</v>
      </c>
      <c r="EB16" s="70">
        <v>34304</v>
      </c>
      <c r="EC16" s="70">
        <v>35066</v>
      </c>
      <c r="ED16" s="70">
        <v>46576</v>
      </c>
      <c r="EE16" s="70">
        <v>39674</v>
      </c>
      <c r="EF16" s="70">
        <v>46386</v>
      </c>
      <c r="EG16" s="70">
        <v>44289</v>
      </c>
      <c r="EH16" s="70">
        <v>36514</v>
      </c>
      <c r="EI16" s="70">
        <v>32361</v>
      </c>
      <c r="EJ16" s="70">
        <v>30104</v>
      </c>
      <c r="EK16" s="70">
        <v>29762</v>
      </c>
      <c r="EL16" s="70">
        <v>32736</v>
      </c>
      <c r="EM16" s="70">
        <v>33439</v>
      </c>
      <c r="EN16" s="70">
        <v>31201</v>
      </c>
      <c r="EO16" s="70">
        <v>30880</v>
      </c>
      <c r="EP16" s="70">
        <v>31933</v>
      </c>
      <c r="EQ16" s="70">
        <v>42282</v>
      </c>
      <c r="ER16" s="70">
        <v>35158</v>
      </c>
      <c r="ES16" s="70">
        <v>44312</v>
      </c>
      <c r="ET16" s="70">
        <v>40707</v>
      </c>
      <c r="EU16" s="70">
        <v>33809</v>
      </c>
      <c r="EV16" s="70">
        <v>30427</v>
      </c>
      <c r="EW16" s="70">
        <v>29023</v>
      </c>
      <c r="EX16" s="70">
        <v>28417</v>
      </c>
      <c r="EY16" s="70">
        <v>31577</v>
      </c>
      <c r="EZ16" s="70">
        <v>32874</v>
      </c>
      <c r="FA16" s="70">
        <v>30772</v>
      </c>
      <c r="FB16" s="70">
        <v>30819</v>
      </c>
      <c r="FC16" s="70">
        <v>32550</v>
      </c>
      <c r="FD16" s="70">
        <v>43340</v>
      </c>
      <c r="FE16" s="70">
        <v>34052</v>
      </c>
      <c r="FF16" s="70">
        <v>43789</v>
      </c>
      <c r="FG16" s="70">
        <v>40638</v>
      </c>
      <c r="FH16" s="70">
        <v>57808</v>
      </c>
      <c r="FI16" s="70">
        <v>58115</v>
      </c>
      <c r="FJ16" s="70">
        <v>51370</v>
      </c>
      <c r="FK16" s="70">
        <v>45425</v>
      </c>
      <c r="FL16" s="70">
        <v>44499</v>
      </c>
      <c r="FM16" s="70">
        <v>44278</v>
      </c>
      <c r="FN16" s="70">
        <v>39767</v>
      </c>
      <c r="FO16" s="70">
        <v>38633</v>
      </c>
      <c r="FP16" s="70">
        <v>42286</v>
      </c>
      <c r="FQ16" s="70">
        <v>52103</v>
      </c>
      <c r="FR16" s="70">
        <v>46559</v>
      </c>
      <c r="FS16" s="70">
        <v>53552</v>
      </c>
      <c r="FT16" s="70">
        <v>48434</v>
      </c>
      <c r="FU16" s="70">
        <v>39807</v>
      </c>
      <c r="FV16" s="70">
        <v>36252</v>
      </c>
      <c r="FW16" s="70">
        <v>32785</v>
      </c>
      <c r="FX16" s="70">
        <v>30665</v>
      </c>
      <c r="FY16" s="70">
        <v>31923</v>
      </c>
      <c r="FZ16" s="70">
        <v>32350</v>
      </c>
      <c r="GA16" s="70">
        <v>29143</v>
      </c>
      <c r="GB16" s="70">
        <v>27776</v>
      </c>
      <c r="GC16" s="70">
        <v>29750</v>
      </c>
      <c r="GD16" s="70">
        <v>39079</v>
      </c>
      <c r="GE16" s="70">
        <v>35959</v>
      </c>
      <c r="GF16" s="70">
        <v>38264</v>
      </c>
      <c r="GG16" s="70">
        <v>34056</v>
      </c>
      <c r="GH16" s="70">
        <v>27418</v>
      </c>
      <c r="GI16" s="70">
        <v>25947</v>
      </c>
      <c r="GJ16" s="70">
        <v>24527</v>
      </c>
      <c r="GK16" s="70">
        <v>24131</v>
      </c>
      <c r="GL16" s="70">
        <v>27074</v>
      </c>
      <c r="GM16" s="70">
        <v>28575</v>
      </c>
      <c r="GN16" s="70">
        <v>25740</v>
      </c>
      <c r="GO16" s="70">
        <v>25822</v>
      </c>
      <c r="GP16" s="70">
        <v>26283</v>
      </c>
      <c r="GQ16" s="70">
        <v>37044</v>
      </c>
      <c r="GR16" s="70">
        <v>28740</v>
      </c>
      <c r="GS16" s="70">
        <v>37711</v>
      </c>
      <c r="GT16" s="70">
        <v>34008</v>
      </c>
      <c r="GU16" s="70">
        <v>27854</v>
      </c>
      <c r="GV16" s="70">
        <v>26079</v>
      </c>
      <c r="GW16" s="70">
        <v>25247</v>
      </c>
      <c r="GX16" s="70">
        <v>25267</v>
      </c>
      <c r="GY16" s="70">
        <v>28862</v>
      </c>
      <c r="GZ16" s="70">
        <v>30334</v>
      </c>
      <c r="HA16" s="70">
        <v>28526</v>
      </c>
      <c r="HB16" s="70">
        <v>28641</v>
      </c>
      <c r="HC16" s="70">
        <v>30002</v>
      </c>
      <c r="HD16" s="70">
        <v>41210</v>
      </c>
      <c r="HE16" s="70">
        <v>30312</v>
      </c>
      <c r="HF16" s="70">
        <v>43420</v>
      </c>
      <c r="HG16" s="70">
        <v>38836</v>
      </c>
      <c r="HH16" s="70">
        <v>33646</v>
      </c>
      <c r="HI16" s="70">
        <v>30978</v>
      </c>
      <c r="HJ16" s="70">
        <v>30493</v>
      </c>
      <c r="HK16" s="70">
        <v>30616</v>
      </c>
      <c r="HL16" s="70">
        <v>33531</v>
      </c>
      <c r="HM16" s="70">
        <v>35531</v>
      </c>
      <c r="HN16" s="70">
        <v>33469</v>
      </c>
      <c r="HO16" s="70">
        <v>33797</v>
      </c>
      <c r="HP16" s="70">
        <v>35884</v>
      </c>
      <c r="HQ16" s="70">
        <v>46246</v>
      </c>
      <c r="HR16" s="70">
        <v>35537</v>
      </c>
      <c r="HS16" s="70">
        <v>49267</v>
      </c>
      <c r="HT16" s="70">
        <v>46518</v>
      </c>
      <c r="HU16" s="70">
        <v>40155</v>
      </c>
      <c r="HV16" s="70">
        <v>37857</v>
      </c>
      <c r="HW16" s="70">
        <v>36350</v>
      </c>
      <c r="HX16" s="70">
        <v>35621</v>
      </c>
      <c r="HY16" s="70">
        <v>36686</v>
      </c>
      <c r="HZ16" s="70">
        <v>37792</v>
      </c>
      <c r="IA16" s="70">
        <v>36078</v>
      </c>
      <c r="IB16" s="70">
        <v>35965</v>
      </c>
      <c r="IC16" s="70">
        <v>37287</v>
      </c>
      <c r="ID16" s="70">
        <v>45993</v>
      </c>
      <c r="IE16" s="70">
        <v>39630</v>
      </c>
      <c r="IF16" s="70">
        <v>49069</v>
      </c>
      <c r="IG16" s="70">
        <v>45816</v>
      </c>
      <c r="IH16" s="70">
        <v>39660</v>
      </c>
      <c r="II16" s="70">
        <v>37574</v>
      </c>
    </row>
    <row r="17" spans="1:243" ht="13.5" x14ac:dyDescent="0.35">
      <c r="A17" s="1" t="str">
        <f t="shared" si="12"/>
        <v>ÖsterreichArbeitsloseFrauen</v>
      </c>
      <c r="B17" s="1">
        <f t="shared" si="13"/>
        <v>17</v>
      </c>
      <c r="C17" t="s">
        <v>10</v>
      </c>
      <c r="D17" t="s">
        <v>33</v>
      </c>
      <c r="E17" t="s">
        <v>32</v>
      </c>
      <c r="F17" s="70">
        <v>96604</v>
      </c>
      <c r="G17" s="70">
        <v>91655</v>
      </c>
      <c r="H17" s="70">
        <v>89573</v>
      </c>
      <c r="I17" s="70">
        <v>97537</v>
      </c>
      <c r="J17" s="70">
        <v>88581</v>
      </c>
      <c r="K17" s="70">
        <v>83443</v>
      </c>
      <c r="L17" s="70">
        <v>87556</v>
      </c>
      <c r="M17" s="70">
        <v>91447</v>
      </c>
      <c r="N17" s="70">
        <v>88885</v>
      </c>
      <c r="O17" s="70">
        <v>98996</v>
      </c>
      <c r="P17" s="70">
        <v>104209</v>
      </c>
      <c r="Q17" s="70">
        <v>102818</v>
      </c>
      <c r="R17" s="70">
        <v>93442</v>
      </c>
      <c r="S17" s="70">
        <v>102570</v>
      </c>
      <c r="T17" s="70">
        <v>102868</v>
      </c>
      <c r="U17" s="70">
        <v>103621</v>
      </c>
      <c r="V17" s="70">
        <v>110636</v>
      </c>
      <c r="W17" s="70">
        <v>103463</v>
      </c>
      <c r="X17" s="70">
        <v>99750</v>
      </c>
      <c r="Y17" s="70">
        <v>103780</v>
      </c>
      <c r="Z17" s="70">
        <v>109434</v>
      </c>
      <c r="AA17" s="70">
        <v>105977</v>
      </c>
      <c r="AB17" s="70">
        <v>112987</v>
      </c>
      <c r="AC17" s="70">
        <v>115226</v>
      </c>
      <c r="AD17" s="70">
        <v>110400</v>
      </c>
      <c r="AE17" s="70">
        <v>106726</v>
      </c>
      <c r="AF17" s="70">
        <v>108538</v>
      </c>
      <c r="AG17" s="70">
        <v>105797</v>
      </c>
      <c r="AH17" s="70">
        <v>103570</v>
      </c>
      <c r="AI17" s="70">
        <v>111618</v>
      </c>
      <c r="AJ17" s="70">
        <v>102761</v>
      </c>
      <c r="AK17" s="70">
        <v>98009</v>
      </c>
      <c r="AL17" s="70">
        <v>99639</v>
      </c>
      <c r="AM17" s="70">
        <v>105259</v>
      </c>
      <c r="AN17" s="70">
        <v>101807</v>
      </c>
      <c r="AO17" s="70">
        <v>108652</v>
      </c>
      <c r="AP17" s="70">
        <v>113766</v>
      </c>
      <c r="AQ17" s="70">
        <v>108694</v>
      </c>
      <c r="AR17" s="70">
        <v>105676</v>
      </c>
      <c r="AS17" s="70">
        <v>108269</v>
      </c>
      <c r="AT17" s="70">
        <v>106352</v>
      </c>
      <c r="AU17" s="70">
        <v>106312</v>
      </c>
      <c r="AV17" s="70">
        <v>109546</v>
      </c>
      <c r="AW17" s="70">
        <v>104584</v>
      </c>
      <c r="AX17" s="70">
        <v>98564</v>
      </c>
      <c r="AY17" s="70">
        <v>101077</v>
      </c>
      <c r="AZ17" s="70">
        <v>107591</v>
      </c>
      <c r="BA17" s="70">
        <v>104567</v>
      </c>
      <c r="BB17" s="70">
        <v>113237</v>
      </c>
      <c r="BC17" s="70">
        <v>118076</v>
      </c>
      <c r="BD17" s="70">
        <v>113110</v>
      </c>
      <c r="BE17" s="70">
        <v>107607</v>
      </c>
      <c r="BF17" s="70">
        <v>113315</v>
      </c>
      <c r="BG17" s="70">
        <v>110790</v>
      </c>
      <c r="BH17" s="70">
        <v>109126</v>
      </c>
      <c r="BI17" s="70">
        <v>115597</v>
      </c>
      <c r="BJ17" s="70">
        <v>107116</v>
      </c>
      <c r="BK17" s="70">
        <v>102914</v>
      </c>
      <c r="BL17" s="70">
        <v>108448</v>
      </c>
      <c r="BM17" s="70">
        <v>112405</v>
      </c>
      <c r="BN17" s="70">
        <v>107731</v>
      </c>
      <c r="BO17" s="70">
        <v>118372</v>
      </c>
      <c r="BP17" s="70">
        <v>123342</v>
      </c>
      <c r="BQ17" s="70">
        <v>118300</v>
      </c>
      <c r="BR17" s="70">
        <v>112288</v>
      </c>
      <c r="BS17" s="70">
        <v>118663</v>
      </c>
      <c r="BT17" s="70">
        <v>115162</v>
      </c>
      <c r="BU17" s="70">
        <v>113655</v>
      </c>
      <c r="BV17" s="70">
        <v>122729</v>
      </c>
      <c r="BW17" s="70">
        <v>114428</v>
      </c>
      <c r="BX17" s="70">
        <v>111230</v>
      </c>
      <c r="BY17" s="70">
        <v>119935</v>
      </c>
      <c r="BZ17" s="70">
        <v>124790</v>
      </c>
      <c r="CA17" s="70">
        <v>121606</v>
      </c>
      <c r="CB17" s="70">
        <v>131323</v>
      </c>
      <c r="CC17" s="70">
        <v>136340</v>
      </c>
      <c r="CD17" s="70">
        <v>134278</v>
      </c>
      <c r="CE17" s="70">
        <v>122012</v>
      </c>
      <c r="CF17" s="70">
        <v>133036</v>
      </c>
      <c r="CG17" s="70">
        <v>130753</v>
      </c>
      <c r="CH17" s="70">
        <v>131801</v>
      </c>
      <c r="CI17" s="70">
        <v>136950</v>
      </c>
      <c r="CJ17" s="70">
        <v>130495</v>
      </c>
      <c r="CK17" s="70">
        <v>127946</v>
      </c>
      <c r="CL17" s="70">
        <v>132108</v>
      </c>
      <c r="CM17" s="70">
        <v>136406</v>
      </c>
      <c r="CN17" s="70">
        <v>133614</v>
      </c>
      <c r="CO17" s="70">
        <v>142491</v>
      </c>
      <c r="CP17" s="70">
        <v>147669</v>
      </c>
      <c r="CQ17" s="70">
        <v>146662</v>
      </c>
      <c r="CR17" s="70">
        <v>135828</v>
      </c>
      <c r="CS17" s="70">
        <v>147073</v>
      </c>
      <c r="CT17" s="70">
        <v>145320</v>
      </c>
      <c r="CU17" s="70">
        <v>144858</v>
      </c>
      <c r="CV17" s="70">
        <v>153626</v>
      </c>
      <c r="CW17" s="70">
        <v>145347</v>
      </c>
      <c r="CX17" s="70">
        <v>142264</v>
      </c>
      <c r="CY17" s="70">
        <v>144273</v>
      </c>
      <c r="CZ17" s="70">
        <v>150252</v>
      </c>
      <c r="DA17" s="70">
        <v>145916</v>
      </c>
      <c r="DB17" s="70">
        <v>154625</v>
      </c>
      <c r="DC17" s="70">
        <v>159804</v>
      </c>
      <c r="DD17" s="70">
        <v>157769</v>
      </c>
      <c r="DE17" s="70">
        <v>149261</v>
      </c>
      <c r="DF17" s="70">
        <v>156665</v>
      </c>
      <c r="DG17" s="70">
        <v>154534</v>
      </c>
      <c r="DH17" s="70">
        <v>151099</v>
      </c>
      <c r="DI17" s="70">
        <v>156824</v>
      </c>
      <c r="DJ17" s="70">
        <v>149431</v>
      </c>
      <c r="DK17" s="70">
        <v>144059</v>
      </c>
      <c r="DL17" s="70">
        <v>147369</v>
      </c>
      <c r="DM17" s="70">
        <v>153910</v>
      </c>
      <c r="DN17" s="70">
        <v>147889</v>
      </c>
      <c r="DO17" s="70">
        <v>156011</v>
      </c>
      <c r="DP17" s="70">
        <v>160014</v>
      </c>
      <c r="DQ17" s="70">
        <v>156456</v>
      </c>
      <c r="DR17" s="70">
        <v>152855</v>
      </c>
      <c r="DS17" s="70">
        <v>154641</v>
      </c>
      <c r="DT17" s="70">
        <v>151857</v>
      </c>
      <c r="DU17" s="70">
        <v>149452</v>
      </c>
      <c r="DV17" s="70">
        <v>152019</v>
      </c>
      <c r="DW17" s="70">
        <v>144717</v>
      </c>
      <c r="DX17" s="70">
        <v>139471</v>
      </c>
      <c r="DY17" s="70">
        <v>143337</v>
      </c>
      <c r="DZ17" s="70">
        <v>147550</v>
      </c>
      <c r="EA17" s="70">
        <v>140749</v>
      </c>
      <c r="EB17" s="70">
        <v>147067</v>
      </c>
      <c r="EC17" s="70">
        <v>149130</v>
      </c>
      <c r="ED17" s="70">
        <v>145815</v>
      </c>
      <c r="EE17" s="70">
        <v>147150</v>
      </c>
      <c r="EF17" s="70">
        <v>142583</v>
      </c>
      <c r="EG17" s="70">
        <v>137590</v>
      </c>
      <c r="EH17" s="70">
        <v>134075</v>
      </c>
      <c r="EI17" s="70">
        <v>141206</v>
      </c>
      <c r="EJ17" s="70">
        <v>131983</v>
      </c>
      <c r="EK17" s="70">
        <v>128276</v>
      </c>
      <c r="EL17" s="70">
        <v>134100</v>
      </c>
      <c r="EM17" s="70">
        <v>139157</v>
      </c>
      <c r="EN17" s="70">
        <v>132811</v>
      </c>
      <c r="EO17" s="70">
        <v>141917</v>
      </c>
      <c r="EP17" s="70">
        <v>143390</v>
      </c>
      <c r="EQ17" s="70">
        <v>140106</v>
      </c>
      <c r="ER17" s="70">
        <v>137266</v>
      </c>
      <c r="ES17" s="70">
        <v>140948</v>
      </c>
      <c r="ET17" s="70">
        <v>137121</v>
      </c>
      <c r="EU17" s="70">
        <v>134665</v>
      </c>
      <c r="EV17" s="70">
        <v>139484</v>
      </c>
      <c r="EW17" s="70">
        <v>131378</v>
      </c>
      <c r="EX17" s="70">
        <v>125192</v>
      </c>
      <c r="EY17" s="70">
        <v>130342</v>
      </c>
      <c r="EZ17" s="70">
        <v>135957</v>
      </c>
      <c r="FA17" s="70">
        <v>128856</v>
      </c>
      <c r="FB17" s="70">
        <v>136739</v>
      </c>
      <c r="FC17" s="70">
        <v>138880</v>
      </c>
      <c r="FD17" s="70">
        <v>136721</v>
      </c>
      <c r="FE17" s="70">
        <v>134690</v>
      </c>
      <c r="FF17" s="70">
        <v>136430</v>
      </c>
      <c r="FG17" s="70">
        <v>133204</v>
      </c>
      <c r="FH17" s="70">
        <v>219193</v>
      </c>
      <c r="FI17" s="70">
        <v>245958</v>
      </c>
      <c r="FJ17" s="70">
        <v>225536</v>
      </c>
      <c r="FK17" s="70">
        <v>197076</v>
      </c>
      <c r="FL17" s="70">
        <v>182782</v>
      </c>
      <c r="FM17" s="70">
        <v>177732</v>
      </c>
      <c r="FN17" s="70">
        <v>162445</v>
      </c>
      <c r="FO17" s="70">
        <v>169797</v>
      </c>
      <c r="FP17" s="70">
        <v>183887</v>
      </c>
      <c r="FQ17" s="70">
        <v>194006</v>
      </c>
      <c r="FR17" s="70">
        <v>185670</v>
      </c>
      <c r="FS17" s="70">
        <v>194307</v>
      </c>
      <c r="FT17" s="70">
        <v>186740</v>
      </c>
      <c r="FU17" s="70">
        <v>175027</v>
      </c>
      <c r="FV17" s="70">
        <v>168692</v>
      </c>
      <c r="FW17" s="70">
        <v>149623</v>
      </c>
      <c r="FX17" s="70">
        <v>136545</v>
      </c>
      <c r="FY17" s="70">
        <v>135248</v>
      </c>
      <c r="FZ17" s="70">
        <v>139650</v>
      </c>
      <c r="GA17" s="70">
        <v>128291</v>
      </c>
      <c r="GB17" s="70">
        <v>127846</v>
      </c>
      <c r="GC17" s="70">
        <v>135853</v>
      </c>
      <c r="GD17" s="70">
        <v>133088</v>
      </c>
      <c r="GE17" s="70">
        <v>150909</v>
      </c>
      <c r="GF17" s="70">
        <v>128717</v>
      </c>
      <c r="GG17" s="70">
        <v>122356</v>
      </c>
      <c r="GH17" s="70">
        <v>115818</v>
      </c>
      <c r="GI17" s="70">
        <v>117650</v>
      </c>
      <c r="GJ17" s="70">
        <v>109568</v>
      </c>
      <c r="GK17" s="70">
        <v>106022</v>
      </c>
      <c r="GL17" s="70">
        <v>111018</v>
      </c>
      <c r="GM17" s="70">
        <v>120505</v>
      </c>
      <c r="GN17" s="70">
        <v>111186</v>
      </c>
      <c r="GO17" s="70">
        <v>116180</v>
      </c>
      <c r="GP17" s="70">
        <v>117346</v>
      </c>
      <c r="GQ17" s="70">
        <v>117190</v>
      </c>
      <c r="GR17" s="70">
        <v>116130</v>
      </c>
      <c r="GS17" s="70">
        <v>117939</v>
      </c>
      <c r="GT17" s="70">
        <v>114752</v>
      </c>
      <c r="GU17" s="70">
        <v>111592</v>
      </c>
      <c r="GV17" s="70">
        <v>117307</v>
      </c>
      <c r="GW17" s="70">
        <v>112785</v>
      </c>
      <c r="GX17" s="70">
        <v>109147</v>
      </c>
      <c r="GY17" s="70">
        <v>115726</v>
      </c>
      <c r="GZ17" s="70">
        <v>123560</v>
      </c>
      <c r="HA17" s="70">
        <v>115449</v>
      </c>
      <c r="HB17" s="70">
        <v>119998</v>
      </c>
      <c r="HC17" s="70">
        <v>122043</v>
      </c>
      <c r="HD17" s="70">
        <v>122732</v>
      </c>
      <c r="HE17" s="70">
        <v>116919</v>
      </c>
      <c r="HF17" s="70">
        <v>125314</v>
      </c>
      <c r="HG17" s="70">
        <v>123319</v>
      </c>
      <c r="HH17" s="70">
        <v>121550</v>
      </c>
      <c r="HI17" s="70">
        <v>126970</v>
      </c>
      <c r="HJ17" s="70">
        <v>121071</v>
      </c>
      <c r="HK17" s="70">
        <v>118284</v>
      </c>
      <c r="HL17" s="70">
        <v>125604</v>
      </c>
      <c r="HM17" s="70">
        <v>134341</v>
      </c>
      <c r="HN17" s="70">
        <v>127636</v>
      </c>
      <c r="HO17" s="70">
        <v>134183</v>
      </c>
      <c r="HP17" s="70">
        <v>135969</v>
      </c>
      <c r="HQ17" s="70">
        <v>136394</v>
      </c>
      <c r="HR17" s="70">
        <v>127553</v>
      </c>
      <c r="HS17" s="70">
        <v>137842</v>
      </c>
      <c r="HT17" s="70">
        <v>135803</v>
      </c>
      <c r="HU17" s="70">
        <v>135848</v>
      </c>
      <c r="HV17" s="70">
        <v>140181</v>
      </c>
      <c r="HW17" s="70">
        <v>133738</v>
      </c>
      <c r="HX17" s="70">
        <v>131651</v>
      </c>
      <c r="HY17" s="70">
        <v>134206</v>
      </c>
      <c r="HZ17" s="70">
        <v>142598</v>
      </c>
      <c r="IA17" s="70">
        <v>138835</v>
      </c>
      <c r="IB17" s="70">
        <v>144460</v>
      </c>
      <c r="IC17" s="70">
        <v>146003</v>
      </c>
      <c r="ID17" s="70">
        <v>145414</v>
      </c>
      <c r="IE17" s="70">
        <v>138882</v>
      </c>
      <c r="IF17" s="70">
        <v>147437</v>
      </c>
      <c r="IG17" s="70">
        <v>144775</v>
      </c>
      <c r="IH17" s="70">
        <v>143503</v>
      </c>
      <c r="II17" s="70">
        <v>148659</v>
      </c>
    </row>
    <row r="18" spans="1:243" ht="13.5" x14ac:dyDescent="0.35">
      <c r="A18" s="1" t="str">
        <f t="shared" si="12"/>
        <v>ÖsterreichArbeitsloseMänner und altern. Geschlecht</v>
      </c>
      <c r="B18" s="1">
        <f t="shared" si="13"/>
        <v>18</v>
      </c>
      <c r="C18" t="s">
        <v>10</v>
      </c>
      <c r="D18" t="s">
        <v>33</v>
      </c>
      <c r="E18" t="s">
        <v>55</v>
      </c>
      <c r="F18" s="70">
        <v>172148</v>
      </c>
      <c r="G18" s="70">
        <v>152198</v>
      </c>
      <c r="H18" s="70">
        <v>120883</v>
      </c>
      <c r="I18" s="70">
        <v>107537</v>
      </c>
      <c r="J18" s="70">
        <v>96229</v>
      </c>
      <c r="K18" s="70">
        <v>89215</v>
      </c>
      <c r="L18" s="70">
        <v>91108</v>
      </c>
      <c r="M18" s="70">
        <v>92482</v>
      </c>
      <c r="N18" s="70">
        <v>94442</v>
      </c>
      <c r="O18" s="70">
        <v>103779</v>
      </c>
      <c r="P18" s="70">
        <v>121381</v>
      </c>
      <c r="Q18" s="70">
        <v>184329</v>
      </c>
      <c r="R18" s="70">
        <v>118811</v>
      </c>
      <c r="S18" s="70">
        <v>198959</v>
      </c>
      <c r="T18" s="70">
        <v>198827</v>
      </c>
      <c r="U18" s="70">
        <v>167506</v>
      </c>
      <c r="V18" s="70">
        <v>147604</v>
      </c>
      <c r="W18" s="70">
        <v>136314</v>
      </c>
      <c r="X18" s="70">
        <v>129853</v>
      </c>
      <c r="Y18" s="70">
        <v>128607</v>
      </c>
      <c r="Z18" s="70">
        <v>129369</v>
      </c>
      <c r="AA18" s="70">
        <v>128528</v>
      </c>
      <c r="AB18" s="70">
        <v>132536</v>
      </c>
      <c r="AC18" s="70">
        <v>142519</v>
      </c>
      <c r="AD18" s="70">
        <v>202371</v>
      </c>
      <c r="AE18" s="70">
        <v>153583</v>
      </c>
      <c r="AF18" s="70">
        <v>215113</v>
      </c>
      <c r="AG18" s="70">
        <v>207109</v>
      </c>
      <c r="AH18" s="70">
        <v>162750</v>
      </c>
      <c r="AI18" s="70">
        <v>138061</v>
      </c>
      <c r="AJ18" s="70">
        <v>124328</v>
      </c>
      <c r="AK18" s="70">
        <v>114744</v>
      </c>
      <c r="AL18" s="70">
        <v>112020</v>
      </c>
      <c r="AM18" s="70">
        <v>113139</v>
      </c>
      <c r="AN18" s="70">
        <v>112360</v>
      </c>
      <c r="AO18" s="70">
        <v>117485</v>
      </c>
      <c r="AP18" s="70">
        <v>130580</v>
      </c>
      <c r="AQ18" s="70">
        <v>193585</v>
      </c>
      <c r="AR18" s="70">
        <v>145106</v>
      </c>
      <c r="AS18" s="70">
        <v>201315</v>
      </c>
      <c r="AT18" s="70">
        <v>185906</v>
      </c>
      <c r="AU18" s="70">
        <v>146275</v>
      </c>
      <c r="AV18" s="70">
        <v>126758</v>
      </c>
      <c r="AW18" s="70">
        <v>116785</v>
      </c>
      <c r="AX18" s="70">
        <v>109380</v>
      </c>
      <c r="AY18" s="70">
        <v>108666</v>
      </c>
      <c r="AZ18" s="70">
        <v>111656</v>
      </c>
      <c r="BA18" s="70">
        <v>113640</v>
      </c>
      <c r="BB18" s="70">
        <v>121769</v>
      </c>
      <c r="BC18" s="70">
        <v>135346</v>
      </c>
      <c r="BD18" s="70">
        <v>191643</v>
      </c>
      <c r="BE18" s="70">
        <v>139095</v>
      </c>
      <c r="BF18" s="70">
        <v>204712</v>
      </c>
      <c r="BG18" s="70">
        <v>199274</v>
      </c>
      <c r="BH18" s="70">
        <v>154648</v>
      </c>
      <c r="BI18" s="70">
        <v>136226</v>
      </c>
      <c r="BJ18" s="70">
        <v>123961</v>
      </c>
      <c r="BK18" s="70">
        <v>117156</v>
      </c>
      <c r="BL18" s="70">
        <v>119421</v>
      </c>
      <c r="BM18" s="70">
        <v>120256</v>
      </c>
      <c r="BN18" s="70">
        <v>121294</v>
      </c>
      <c r="BO18" s="70">
        <v>131540</v>
      </c>
      <c r="BP18" s="70">
        <v>147094</v>
      </c>
      <c r="BQ18" s="70">
        <v>204681</v>
      </c>
      <c r="BR18" s="70">
        <v>148355</v>
      </c>
      <c r="BS18" s="70">
        <v>219758</v>
      </c>
      <c r="BT18" s="70">
        <v>211239</v>
      </c>
      <c r="BU18" s="70">
        <v>176390</v>
      </c>
      <c r="BV18" s="70">
        <v>150392</v>
      </c>
      <c r="BW18" s="70">
        <v>137467</v>
      </c>
      <c r="BX18" s="70">
        <v>131012</v>
      </c>
      <c r="BY18" s="70">
        <v>136559</v>
      </c>
      <c r="BZ18" s="70">
        <v>138297</v>
      </c>
      <c r="CA18" s="70">
        <v>139653</v>
      </c>
      <c r="CB18" s="70">
        <v>149013</v>
      </c>
      <c r="CC18" s="70">
        <v>165558</v>
      </c>
      <c r="CD18" s="70">
        <v>227001</v>
      </c>
      <c r="CE18" s="70">
        <v>165195</v>
      </c>
      <c r="CF18" s="70">
        <v>236801</v>
      </c>
      <c r="CG18" s="70">
        <v>225992</v>
      </c>
      <c r="CH18" s="70">
        <v>187374</v>
      </c>
      <c r="CI18" s="70">
        <v>170567</v>
      </c>
      <c r="CJ18" s="70">
        <v>160397</v>
      </c>
      <c r="CK18" s="70">
        <v>153620</v>
      </c>
      <c r="CL18" s="70">
        <v>154255</v>
      </c>
      <c r="CM18" s="70">
        <v>155915</v>
      </c>
      <c r="CN18" s="70">
        <v>158521</v>
      </c>
      <c r="CO18" s="70">
        <v>167815</v>
      </c>
      <c r="CP18" s="70">
        <v>184087</v>
      </c>
      <c r="CQ18" s="70">
        <v>247012</v>
      </c>
      <c r="CR18" s="70">
        <v>183530</v>
      </c>
      <c r="CS18" s="70">
        <v>259166</v>
      </c>
      <c r="CT18" s="70">
        <v>252269</v>
      </c>
      <c r="CU18" s="70">
        <v>215354</v>
      </c>
      <c r="CV18" s="70">
        <v>198359</v>
      </c>
      <c r="CW18" s="70">
        <v>184979</v>
      </c>
      <c r="CX18" s="70">
        <v>177908</v>
      </c>
      <c r="CY18" s="70">
        <v>175607</v>
      </c>
      <c r="CZ18" s="70">
        <v>176893</v>
      </c>
      <c r="DA18" s="70">
        <v>176296</v>
      </c>
      <c r="DB18" s="70">
        <v>184787</v>
      </c>
      <c r="DC18" s="70">
        <v>199489</v>
      </c>
      <c r="DD18" s="70">
        <v>259745</v>
      </c>
      <c r="DE18" s="70">
        <v>205071</v>
      </c>
      <c r="DF18" s="70">
        <v>268324</v>
      </c>
      <c r="DG18" s="70">
        <v>251188</v>
      </c>
      <c r="DH18" s="70">
        <v>216477</v>
      </c>
      <c r="DI18" s="70">
        <v>197050</v>
      </c>
      <c r="DJ18" s="70">
        <v>184958</v>
      </c>
      <c r="DK18" s="70">
        <v>175910</v>
      </c>
      <c r="DL18" s="70">
        <v>173887</v>
      </c>
      <c r="DM18" s="70">
        <v>175952</v>
      </c>
      <c r="DN18" s="70">
        <v>175350</v>
      </c>
      <c r="DO18" s="70">
        <v>184768</v>
      </c>
      <c r="DP18" s="70">
        <v>195655</v>
      </c>
      <c r="DQ18" s="70">
        <v>253973</v>
      </c>
      <c r="DR18" s="70">
        <v>204458</v>
      </c>
      <c r="DS18" s="70">
        <v>267621</v>
      </c>
      <c r="DT18" s="70">
        <v>248762</v>
      </c>
      <c r="DU18" s="70">
        <v>204620</v>
      </c>
      <c r="DV18" s="70">
        <v>185904</v>
      </c>
      <c r="DW18" s="70">
        <v>173305</v>
      </c>
      <c r="DX18" s="70">
        <v>164473</v>
      </c>
      <c r="DY18" s="70">
        <v>163854</v>
      </c>
      <c r="DZ18" s="70">
        <v>163942</v>
      </c>
      <c r="EA18" s="70">
        <v>162094</v>
      </c>
      <c r="EB18" s="70">
        <v>168655</v>
      </c>
      <c r="EC18" s="70">
        <v>177746</v>
      </c>
      <c r="ED18" s="70">
        <v>232926</v>
      </c>
      <c r="EE18" s="70">
        <v>192825</v>
      </c>
      <c r="EF18" s="70">
        <v>236626</v>
      </c>
      <c r="EG18" s="70">
        <v>227060</v>
      </c>
      <c r="EH18" s="70">
        <v>187828</v>
      </c>
      <c r="EI18" s="70">
        <v>167653</v>
      </c>
      <c r="EJ18" s="70">
        <v>154164</v>
      </c>
      <c r="EK18" s="70">
        <v>146391</v>
      </c>
      <c r="EL18" s="70">
        <v>148483</v>
      </c>
      <c r="EM18" s="70">
        <v>149029</v>
      </c>
      <c r="EN18" s="70">
        <v>147088</v>
      </c>
      <c r="EO18" s="70">
        <v>154319</v>
      </c>
      <c r="EP18" s="70">
        <v>163921</v>
      </c>
      <c r="EQ18" s="70">
        <v>215531</v>
      </c>
      <c r="ER18" s="70">
        <v>174841</v>
      </c>
      <c r="ES18" s="70">
        <v>227031</v>
      </c>
      <c r="ET18" s="70">
        <v>206279</v>
      </c>
      <c r="EU18" s="70">
        <v>169746</v>
      </c>
      <c r="EV18" s="70">
        <v>156791</v>
      </c>
      <c r="EW18" s="70">
        <v>147570</v>
      </c>
      <c r="EX18" s="70">
        <v>139328</v>
      </c>
      <c r="EY18" s="70">
        <v>141435</v>
      </c>
      <c r="EZ18" s="70">
        <v>143214</v>
      </c>
      <c r="FA18" s="70">
        <v>143242</v>
      </c>
      <c r="FB18" s="70">
        <v>151294</v>
      </c>
      <c r="FC18" s="70">
        <v>160647</v>
      </c>
      <c r="FD18" s="70">
        <v>213074</v>
      </c>
      <c r="FE18" s="70">
        <v>166638</v>
      </c>
      <c r="FF18" s="70">
        <v>218905</v>
      </c>
      <c r="FG18" s="70">
        <v>200783</v>
      </c>
      <c r="FH18" s="70">
        <v>285152</v>
      </c>
      <c r="FI18" s="70">
        <v>276295</v>
      </c>
      <c r="FJ18" s="70">
        <v>247764</v>
      </c>
      <c r="FK18" s="70">
        <v>217690</v>
      </c>
      <c r="FL18" s="70">
        <v>201169</v>
      </c>
      <c r="FM18" s="70">
        <v>194161</v>
      </c>
      <c r="FN18" s="70">
        <v>184462</v>
      </c>
      <c r="FO18" s="70">
        <v>188599</v>
      </c>
      <c r="FP18" s="70">
        <v>206971</v>
      </c>
      <c r="FQ18" s="70">
        <v>265676</v>
      </c>
      <c r="FR18" s="70">
        <v>223969</v>
      </c>
      <c r="FS18" s="70">
        <v>274023</v>
      </c>
      <c r="FT18" s="70">
        <v>250242</v>
      </c>
      <c r="FU18" s="70">
        <v>206011</v>
      </c>
      <c r="FV18" s="70">
        <v>186690</v>
      </c>
      <c r="FW18" s="70">
        <v>167337</v>
      </c>
      <c r="FX18" s="70">
        <v>152317</v>
      </c>
      <c r="FY18" s="70">
        <v>147437</v>
      </c>
      <c r="FZ18" s="70">
        <v>146627</v>
      </c>
      <c r="GA18" s="70">
        <v>140959</v>
      </c>
      <c r="GB18" s="70">
        <v>141668</v>
      </c>
      <c r="GC18" s="70">
        <v>153487</v>
      </c>
      <c r="GD18" s="70">
        <v>203188</v>
      </c>
      <c r="GE18" s="70">
        <v>180832</v>
      </c>
      <c r="GF18" s="70">
        <v>204239</v>
      </c>
      <c r="GG18" s="70">
        <v>180341</v>
      </c>
      <c r="GH18" s="70">
        <v>146099</v>
      </c>
      <c r="GI18" s="70">
        <v>137105</v>
      </c>
      <c r="GJ18" s="70">
        <v>128250</v>
      </c>
      <c r="GK18" s="70">
        <v>122886</v>
      </c>
      <c r="GL18" s="70">
        <v>124469</v>
      </c>
      <c r="GM18" s="70">
        <v>128514</v>
      </c>
      <c r="GN18" s="70">
        <v>126223</v>
      </c>
      <c r="GO18" s="70">
        <v>133134</v>
      </c>
      <c r="GP18" s="70">
        <v>140167</v>
      </c>
      <c r="GQ18" s="70">
        <v>192463</v>
      </c>
      <c r="GR18" s="70">
        <v>146991</v>
      </c>
      <c r="GS18" s="70">
        <v>199192</v>
      </c>
      <c r="GT18" s="70">
        <v>179319</v>
      </c>
      <c r="GU18" s="70">
        <v>147848</v>
      </c>
      <c r="GV18" s="70">
        <v>141345</v>
      </c>
      <c r="GW18" s="70">
        <v>135252</v>
      </c>
      <c r="GX18" s="70">
        <v>130154</v>
      </c>
      <c r="GY18" s="70">
        <v>134501</v>
      </c>
      <c r="GZ18" s="70">
        <v>137738</v>
      </c>
      <c r="HA18" s="70">
        <v>136395</v>
      </c>
      <c r="HB18" s="70">
        <v>144234</v>
      </c>
      <c r="HC18" s="70">
        <v>153667</v>
      </c>
      <c r="HD18" s="70">
        <v>206596</v>
      </c>
      <c r="HE18" s="70">
        <v>153853</v>
      </c>
      <c r="HF18" s="70">
        <v>218514</v>
      </c>
      <c r="HG18" s="70">
        <v>198336</v>
      </c>
      <c r="HH18" s="70">
        <v>169918</v>
      </c>
      <c r="HI18" s="70">
        <v>160589</v>
      </c>
      <c r="HJ18" s="70">
        <v>151926</v>
      </c>
      <c r="HK18" s="70">
        <v>145734</v>
      </c>
      <c r="HL18" s="70">
        <v>149353</v>
      </c>
      <c r="HM18" s="70">
        <v>153117</v>
      </c>
      <c r="HN18" s="70">
        <v>152094</v>
      </c>
      <c r="HO18" s="70">
        <v>159118</v>
      </c>
      <c r="HP18" s="70">
        <v>168403</v>
      </c>
      <c r="HQ18" s="70">
        <v>216479</v>
      </c>
      <c r="HR18" s="70">
        <v>170298</v>
      </c>
      <c r="HS18" s="70">
        <v>227904</v>
      </c>
      <c r="HT18" s="70">
        <v>211621</v>
      </c>
      <c r="HU18" s="70">
        <v>180499</v>
      </c>
      <c r="HV18" s="70">
        <v>171657</v>
      </c>
      <c r="HW18" s="70">
        <v>162402</v>
      </c>
      <c r="HX18" s="70">
        <v>156894</v>
      </c>
      <c r="HY18" s="70">
        <v>155762</v>
      </c>
      <c r="HZ18" s="70">
        <v>158823</v>
      </c>
      <c r="IA18" s="70">
        <v>160345</v>
      </c>
      <c r="IB18" s="70">
        <v>166049</v>
      </c>
      <c r="IC18" s="70">
        <v>174348</v>
      </c>
      <c r="ID18" s="70">
        <v>217592</v>
      </c>
      <c r="IE18" s="70">
        <v>178658</v>
      </c>
      <c r="IF18" s="70">
        <v>232334</v>
      </c>
      <c r="IG18" s="70">
        <v>212743</v>
      </c>
      <c r="IH18" s="70">
        <v>179224</v>
      </c>
      <c r="II18" s="70">
        <v>171657</v>
      </c>
    </row>
    <row r="19" spans="1:243" ht="13.5" x14ac:dyDescent="0.35">
      <c r="A19" s="1" t="str">
        <f t="shared" si="12"/>
        <v>ÖsterreichArbeitsloseGesamt</v>
      </c>
      <c r="B19" s="1">
        <f t="shared" si="13"/>
        <v>19</v>
      </c>
      <c r="C19" t="s">
        <v>47</v>
      </c>
      <c r="F19" s="70">
        <v>268752</v>
      </c>
      <c r="G19" s="70">
        <v>243853</v>
      </c>
      <c r="H19" s="70">
        <v>210456</v>
      </c>
      <c r="I19" s="70">
        <v>205074</v>
      </c>
      <c r="J19" s="70">
        <v>184810</v>
      </c>
      <c r="K19" s="70">
        <v>172658</v>
      </c>
      <c r="L19" s="70">
        <v>178664</v>
      </c>
      <c r="M19" s="70">
        <v>183929</v>
      </c>
      <c r="N19" s="70">
        <v>183327</v>
      </c>
      <c r="O19" s="70">
        <v>202775</v>
      </c>
      <c r="P19" s="70">
        <v>225590</v>
      </c>
      <c r="Q19" s="70">
        <v>287147</v>
      </c>
      <c r="R19" s="70">
        <v>212253</v>
      </c>
      <c r="S19" s="70">
        <v>301529</v>
      </c>
      <c r="T19" s="70">
        <v>301695</v>
      </c>
      <c r="U19" s="70">
        <v>271127</v>
      </c>
      <c r="V19" s="70">
        <v>258240</v>
      </c>
      <c r="W19" s="70">
        <v>239777</v>
      </c>
      <c r="X19" s="70">
        <v>229603</v>
      </c>
      <c r="Y19" s="70">
        <v>232387</v>
      </c>
      <c r="Z19" s="70">
        <v>238803</v>
      </c>
      <c r="AA19" s="70">
        <v>234505</v>
      </c>
      <c r="AB19" s="70">
        <v>245523</v>
      </c>
      <c r="AC19" s="70">
        <v>257745</v>
      </c>
      <c r="AD19" s="70">
        <v>312771</v>
      </c>
      <c r="AE19" s="70">
        <v>260309</v>
      </c>
      <c r="AF19" s="70">
        <v>323651</v>
      </c>
      <c r="AG19" s="70">
        <v>312906</v>
      </c>
      <c r="AH19" s="70">
        <v>266320</v>
      </c>
      <c r="AI19" s="70">
        <v>249679</v>
      </c>
      <c r="AJ19" s="70">
        <v>227089</v>
      </c>
      <c r="AK19" s="70">
        <v>212753</v>
      </c>
      <c r="AL19" s="70">
        <v>211659</v>
      </c>
      <c r="AM19" s="70">
        <v>218398</v>
      </c>
      <c r="AN19" s="70">
        <v>214167</v>
      </c>
      <c r="AO19" s="70">
        <v>226137</v>
      </c>
      <c r="AP19" s="70">
        <v>244346</v>
      </c>
      <c r="AQ19" s="70">
        <v>302279</v>
      </c>
      <c r="AR19" s="70">
        <v>250782</v>
      </c>
      <c r="AS19" s="70">
        <v>309584</v>
      </c>
      <c r="AT19" s="70">
        <v>292258</v>
      </c>
      <c r="AU19" s="70">
        <v>252587</v>
      </c>
      <c r="AV19" s="70">
        <v>236304</v>
      </c>
      <c r="AW19" s="70">
        <v>221369</v>
      </c>
      <c r="AX19" s="70">
        <v>207944</v>
      </c>
      <c r="AY19" s="70">
        <v>209743</v>
      </c>
      <c r="AZ19" s="70">
        <v>219247</v>
      </c>
      <c r="BA19" s="70">
        <v>218207</v>
      </c>
      <c r="BB19" s="70">
        <v>235006</v>
      </c>
      <c r="BC19" s="70">
        <v>253422</v>
      </c>
      <c r="BD19" s="70">
        <v>304753</v>
      </c>
      <c r="BE19" s="70">
        <v>246702</v>
      </c>
      <c r="BF19" s="70">
        <v>318027</v>
      </c>
      <c r="BG19" s="70">
        <v>310064</v>
      </c>
      <c r="BH19" s="70">
        <v>263774</v>
      </c>
      <c r="BI19" s="70">
        <v>251823</v>
      </c>
      <c r="BJ19" s="70">
        <v>231077</v>
      </c>
      <c r="BK19" s="70">
        <v>220070</v>
      </c>
      <c r="BL19" s="70">
        <v>227869</v>
      </c>
      <c r="BM19" s="70">
        <v>232661</v>
      </c>
      <c r="BN19" s="70">
        <v>229025</v>
      </c>
      <c r="BO19" s="70">
        <v>249912</v>
      </c>
      <c r="BP19" s="70">
        <v>270436</v>
      </c>
      <c r="BQ19" s="70">
        <v>322981</v>
      </c>
      <c r="BR19" s="70">
        <v>260643</v>
      </c>
      <c r="BS19" s="70">
        <v>338421</v>
      </c>
      <c r="BT19" s="70">
        <v>326401</v>
      </c>
      <c r="BU19" s="70">
        <v>290045</v>
      </c>
      <c r="BV19" s="70">
        <v>273121</v>
      </c>
      <c r="BW19" s="70">
        <v>251895</v>
      </c>
      <c r="BX19" s="70">
        <v>242242</v>
      </c>
      <c r="BY19" s="70">
        <v>256494</v>
      </c>
      <c r="BZ19" s="70">
        <v>263087</v>
      </c>
      <c r="CA19" s="70">
        <v>261259</v>
      </c>
      <c r="CB19" s="70">
        <v>280336</v>
      </c>
      <c r="CC19" s="70">
        <v>301898</v>
      </c>
      <c r="CD19" s="70">
        <v>361279</v>
      </c>
      <c r="CE19" s="70">
        <v>287207</v>
      </c>
      <c r="CF19" s="70">
        <v>369837</v>
      </c>
      <c r="CG19" s="70">
        <v>356745</v>
      </c>
      <c r="CH19" s="70">
        <v>319175</v>
      </c>
      <c r="CI19" s="70">
        <v>307517</v>
      </c>
      <c r="CJ19" s="70">
        <v>290892</v>
      </c>
      <c r="CK19" s="70">
        <v>281566</v>
      </c>
      <c r="CL19" s="70">
        <v>286363</v>
      </c>
      <c r="CM19" s="70">
        <v>292321</v>
      </c>
      <c r="CN19" s="70">
        <v>292135</v>
      </c>
      <c r="CO19" s="70">
        <v>310306</v>
      </c>
      <c r="CP19" s="70">
        <v>331756</v>
      </c>
      <c r="CQ19" s="70">
        <v>393674</v>
      </c>
      <c r="CR19" s="70">
        <v>319358</v>
      </c>
      <c r="CS19" s="70">
        <v>406239</v>
      </c>
      <c r="CT19" s="70">
        <v>397589</v>
      </c>
      <c r="CU19" s="70">
        <v>360212</v>
      </c>
      <c r="CV19" s="70">
        <v>351985</v>
      </c>
      <c r="CW19" s="70">
        <v>330326</v>
      </c>
      <c r="CX19" s="70">
        <v>320172</v>
      </c>
      <c r="CY19" s="70">
        <v>319880</v>
      </c>
      <c r="CZ19" s="70">
        <v>327145</v>
      </c>
      <c r="DA19" s="70">
        <v>322212</v>
      </c>
      <c r="DB19" s="70">
        <v>339412</v>
      </c>
      <c r="DC19" s="70">
        <v>359293</v>
      </c>
      <c r="DD19" s="70">
        <v>417514</v>
      </c>
      <c r="DE19" s="70">
        <v>354332</v>
      </c>
      <c r="DF19" s="70">
        <v>424989</v>
      </c>
      <c r="DG19" s="70">
        <v>405722</v>
      </c>
      <c r="DH19" s="70">
        <v>367576</v>
      </c>
      <c r="DI19" s="70">
        <v>353874</v>
      </c>
      <c r="DJ19" s="70">
        <v>334389</v>
      </c>
      <c r="DK19" s="70">
        <v>319969</v>
      </c>
      <c r="DL19" s="70">
        <v>321256</v>
      </c>
      <c r="DM19" s="70">
        <v>329862</v>
      </c>
      <c r="DN19" s="70">
        <v>323239</v>
      </c>
      <c r="DO19" s="70">
        <v>340779</v>
      </c>
      <c r="DP19" s="70">
        <v>355669</v>
      </c>
      <c r="DQ19" s="70">
        <v>410429</v>
      </c>
      <c r="DR19" s="70">
        <v>357313</v>
      </c>
      <c r="DS19" s="70">
        <v>422262</v>
      </c>
      <c r="DT19" s="70">
        <v>400619</v>
      </c>
      <c r="DU19" s="70">
        <v>354072</v>
      </c>
      <c r="DV19" s="70">
        <v>337923</v>
      </c>
      <c r="DW19" s="70">
        <v>318022</v>
      </c>
      <c r="DX19" s="70">
        <v>303944</v>
      </c>
      <c r="DY19" s="70">
        <v>307191</v>
      </c>
      <c r="DZ19" s="70">
        <v>311492</v>
      </c>
      <c r="EA19" s="70">
        <v>302843</v>
      </c>
      <c r="EB19" s="70">
        <v>315722</v>
      </c>
      <c r="EC19" s="70">
        <v>326876</v>
      </c>
      <c r="ED19" s="70">
        <v>378741</v>
      </c>
      <c r="EE19" s="70">
        <v>339975</v>
      </c>
      <c r="EF19" s="70">
        <v>379209</v>
      </c>
      <c r="EG19" s="70">
        <v>364650</v>
      </c>
      <c r="EH19" s="70">
        <v>321903</v>
      </c>
      <c r="EI19" s="70">
        <v>308859</v>
      </c>
      <c r="EJ19" s="70">
        <v>286147</v>
      </c>
      <c r="EK19" s="70">
        <v>274667</v>
      </c>
      <c r="EL19" s="70">
        <v>282583</v>
      </c>
      <c r="EM19" s="70">
        <v>288186</v>
      </c>
      <c r="EN19" s="70">
        <v>279899</v>
      </c>
      <c r="EO19" s="70">
        <v>296236</v>
      </c>
      <c r="EP19" s="70">
        <v>307311</v>
      </c>
      <c r="EQ19" s="70">
        <v>355637</v>
      </c>
      <c r="ER19" s="70">
        <v>312107</v>
      </c>
      <c r="ES19" s="70">
        <v>367979</v>
      </c>
      <c r="ET19" s="70">
        <v>343400</v>
      </c>
      <c r="EU19" s="70">
        <v>304411</v>
      </c>
      <c r="EV19" s="70">
        <v>296275</v>
      </c>
      <c r="EW19" s="70">
        <v>278948</v>
      </c>
      <c r="EX19" s="70">
        <v>264520</v>
      </c>
      <c r="EY19" s="70">
        <v>271777</v>
      </c>
      <c r="EZ19" s="70">
        <v>279171</v>
      </c>
      <c r="FA19" s="70">
        <v>272098</v>
      </c>
      <c r="FB19" s="70">
        <v>288033</v>
      </c>
      <c r="FC19" s="70">
        <v>299527</v>
      </c>
      <c r="FD19" s="70">
        <v>349795</v>
      </c>
      <c r="FE19" s="70">
        <v>301328</v>
      </c>
      <c r="FF19" s="70">
        <v>355335</v>
      </c>
      <c r="FG19" s="70">
        <v>333987</v>
      </c>
      <c r="FH19" s="70">
        <v>504345</v>
      </c>
      <c r="FI19" s="70">
        <v>522253</v>
      </c>
      <c r="FJ19" s="70">
        <v>473300</v>
      </c>
      <c r="FK19" s="70">
        <v>414766</v>
      </c>
      <c r="FL19" s="70">
        <v>383951</v>
      </c>
      <c r="FM19" s="70">
        <v>371893</v>
      </c>
      <c r="FN19" s="70">
        <v>346907</v>
      </c>
      <c r="FO19" s="70">
        <v>358396</v>
      </c>
      <c r="FP19" s="70">
        <v>390858</v>
      </c>
      <c r="FQ19" s="70">
        <v>459682</v>
      </c>
      <c r="FR19" s="70">
        <v>409639</v>
      </c>
      <c r="FS19" s="70">
        <v>468330</v>
      </c>
      <c r="FT19" s="70">
        <v>436982</v>
      </c>
      <c r="FU19" s="70">
        <v>381038</v>
      </c>
      <c r="FV19" s="70">
        <v>355382</v>
      </c>
      <c r="FW19" s="70">
        <v>316960</v>
      </c>
      <c r="FX19" s="70">
        <v>288862</v>
      </c>
      <c r="FY19" s="70">
        <v>282685</v>
      </c>
      <c r="FZ19" s="70">
        <v>286277</v>
      </c>
      <c r="GA19" s="70">
        <v>269250</v>
      </c>
      <c r="GB19" s="70">
        <v>269514</v>
      </c>
      <c r="GC19" s="70">
        <v>289340</v>
      </c>
      <c r="GD19" s="70">
        <v>336276</v>
      </c>
      <c r="GE19" s="70">
        <v>331741</v>
      </c>
      <c r="GF19" s="70">
        <v>332956</v>
      </c>
      <c r="GG19" s="70">
        <v>302697</v>
      </c>
      <c r="GH19" s="70">
        <v>261917</v>
      </c>
      <c r="GI19" s="70">
        <v>254755</v>
      </c>
      <c r="GJ19" s="70">
        <v>237818</v>
      </c>
      <c r="GK19" s="70">
        <v>228908</v>
      </c>
      <c r="GL19" s="70">
        <v>235487</v>
      </c>
      <c r="GM19" s="70">
        <v>249019</v>
      </c>
      <c r="GN19" s="70">
        <v>237409</v>
      </c>
      <c r="GO19" s="70">
        <v>249314</v>
      </c>
      <c r="GP19" s="70">
        <v>257513</v>
      </c>
      <c r="GQ19" s="70">
        <v>309653</v>
      </c>
      <c r="GR19" s="70">
        <v>263121</v>
      </c>
      <c r="GS19" s="70">
        <v>317131</v>
      </c>
      <c r="GT19" s="70">
        <v>294071</v>
      </c>
      <c r="GU19" s="70">
        <v>259440</v>
      </c>
      <c r="GV19" s="70">
        <v>258652</v>
      </c>
      <c r="GW19" s="70">
        <v>248037</v>
      </c>
      <c r="GX19" s="70">
        <v>239301</v>
      </c>
      <c r="GY19" s="70">
        <v>250227</v>
      </c>
      <c r="GZ19" s="70">
        <v>261298</v>
      </c>
      <c r="HA19" s="70">
        <v>251844</v>
      </c>
      <c r="HB19" s="70">
        <v>264232</v>
      </c>
      <c r="HC19" s="70">
        <v>275710</v>
      </c>
      <c r="HD19" s="70">
        <v>329328</v>
      </c>
      <c r="HE19" s="70">
        <v>270772</v>
      </c>
      <c r="HF19" s="70">
        <v>343828</v>
      </c>
      <c r="HG19" s="70">
        <v>321655</v>
      </c>
      <c r="HH19" s="70">
        <v>291468</v>
      </c>
      <c r="HI19" s="70">
        <v>287559</v>
      </c>
      <c r="HJ19" s="70">
        <v>272997</v>
      </c>
      <c r="HK19" s="70">
        <v>264018</v>
      </c>
      <c r="HL19" s="70">
        <v>274957</v>
      </c>
      <c r="HM19" s="70">
        <v>287458</v>
      </c>
      <c r="HN19" s="70">
        <v>279730</v>
      </c>
      <c r="HO19" s="70">
        <v>293301</v>
      </c>
      <c r="HP19" s="70">
        <v>304372</v>
      </c>
      <c r="HQ19" s="70">
        <v>352873</v>
      </c>
      <c r="HR19" s="70">
        <v>297851</v>
      </c>
      <c r="HS19" s="70">
        <v>365746</v>
      </c>
      <c r="HT19" s="70">
        <v>347424</v>
      </c>
      <c r="HU19" s="70">
        <v>316347</v>
      </c>
      <c r="HV19" s="70">
        <v>311838</v>
      </c>
      <c r="HW19" s="70">
        <v>296140</v>
      </c>
      <c r="HX19" s="70">
        <v>288545</v>
      </c>
      <c r="HY19" s="70">
        <v>289968</v>
      </c>
      <c r="HZ19" s="70">
        <v>301421</v>
      </c>
      <c r="IA19" s="70">
        <v>299180</v>
      </c>
      <c r="IB19" s="70">
        <v>310509</v>
      </c>
      <c r="IC19" s="70">
        <v>320351</v>
      </c>
      <c r="ID19" s="70">
        <v>363006</v>
      </c>
      <c r="IE19" s="70">
        <v>317540</v>
      </c>
      <c r="IF19" s="70">
        <v>379771</v>
      </c>
      <c r="IG19" s="70">
        <v>357518</v>
      </c>
      <c r="IH19" s="70">
        <v>322727</v>
      </c>
      <c r="II19" s="70">
        <v>320316</v>
      </c>
    </row>
    <row r="20" spans="1:243" ht="13.5" x14ac:dyDescent="0.35">
      <c r="A20" s="1" t="str">
        <f t="shared" si="12"/>
        <v>SalzburgArbeitsloseFrauen</v>
      </c>
      <c r="B20" s="1">
        <f t="shared" si="13"/>
        <v>20</v>
      </c>
      <c r="C20" t="s">
        <v>5</v>
      </c>
      <c r="D20" t="s">
        <v>33</v>
      </c>
      <c r="E20" t="s">
        <v>32</v>
      </c>
      <c r="F20" s="70">
        <v>3318</v>
      </c>
      <c r="G20" s="70">
        <v>3279</v>
      </c>
      <c r="H20" s="70">
        <v>3356</v>
      </c>
      <c r="I20" s="70">
        <v>6326</v>
      </c>
      <c r="J20" s="70">
        <v>5355</v>
      </c>
      <c r="K20" s="70">
        <v>3937</v>
      </c>
      <c r="L20" s="70">
        <v>3734</v>
      </c>
      <c r="M20" s="70">
        <v>3864</v>
      </c>
      <c r="N20" s="70">
        <v>4333</v>
      </c>
      <c r="O20" s="70">
        <v>6541</v>
      </c>
      <c r="P20" s="70">
        <v>7400</v>
      </c>
      <c r="Q20" s="70">
        <v>3859</v>
      </c>
      <c r="R20" s="70">
        <v>4608</v>
      </c>
      <c r="S20" s="70">
        <v>4073</v>
      </c>
      <c r="T20" s="70">
        <v>4244</v>
      </c>
      <c r="U20" s="70">
        <v>4838</v>
      </c>
      <c r="V20" s="70">
        <v>7168</v>
      </c>
      <c r="W20" s="70">
        <v>6581</v>
      </c>
      <c r="X20" s="70">
        <v>5252</v>
      </c>
      <c r="Y20" s="70">
        <v>4931</v>
      </c>
      <c r="Z20" s="70">
        <v>5033</v>
      </c>
      <c r="AA20" s="70">
        <v>5270</v>
      </c>
      <c r="AB20" s="70">
        <v>6949</v>
      </c>
      <c r="AC20" s="70">
        <v>7726</v>
      </c>
      <c r="AD20" s="70">
        <v>4023</v>
      </c>
      <c r="AE20" s="70">
        <v>5507</v>
      </c>
      <c r="AF20" s="70">
        <v>4115</v>
      </c>
      <c r="AG20" s="70">
        <v>4095</v>
      </c>
      <c r="AH20" s="70">
        <v>4251</v>
      </c>
      <c r="AI20" s="70">
        <v>6930</v>
      </c>
      <c r="AJ20" s="70">
        <v>5974</v>
      </c>
      <c r="AK20" s="70">
        <v>4681</v>
      </c>
      <c r="AL20" s="70">
        <v>4208</v>
      </c>
      <c r="AM20" s="70">
        <v>4509</v>
      </c>
      <c r="AN20" s="70">
        <v>4919</v>
      </c>
      <c r="AO20" s="70">
        <v>6663</v>
      </c>
      <c r="AP20" s="70">
        <v>7326</v>
      </c>
      <c r="AQ20" s="70">
        <v>3904</v>
      </c>
      <c r="AR20" s="70">
        <v>5131</v>
      </c>
      <c r="AS20" s="70">
        <v>3937</v>
      </c>
      <c r="AT20" s="70">
        <v>3892</v>
      </c>
      <c r="AU20" s="70">
        <v>4507</v>
      </c>
      <c r="AV20" s="70">
        <v>6460</v>
      </c>
      <c r="AW20" s="70">
        <v>6114</v>
      </c>
      <c r="AX20" s="70">
        <v>4477</v>
      </c>
      <c r="AY20" s="70">
        <v>4270</v>
      </c>
      <c r="AZ20" s="70">
        <v>4688</v>
      </c>
      <c r="BA20" s="70">
        <v>4990</v>
      </c>
      <c r="BB20" s="70">
        <v>6771</v>
      </c>
      <c r="BC20" s="70">
        <v>7601</v>
      </c>
      <c r="BD20" s="70">
        <v>3968</v>
      </c>
      <c r="BE20" s="70">
        <v>5140</v>
      </c>
      <c r="BF20" s="70">
        <v>4139</v>
      </c>
      <c r="BG20" s="70">
        <v>4132</v>
      </c>
      <c r="BH20" s="70">
        <v>4542</v>
      </c>
      <c r="BI20" s="70">
        <v>7010</v>
      </c>
      <c r="BJ20" s="70">
        <v>5923</v>
      </c>
      <c r="BK20" s="70">
        <v>4635</v>
      </c>
      <c r="BL20" s="70">
        <v>4532</v>
      </c>
      <c r="BM20" s="70">
        <v>4774</v>
      </c>
      <c r="BN20" s="70">
        <v>5121</v>
      </c>
      <c r="BO20" s="70">
        <v>7067</v>
      </c>
      <c r="BP20" s="70">
        <v>7764</v>
      </c>
      <c r="BQ20" s="70">
        <v>4185</v>
      </c>
      <c r="BR20" s="70">
        <v>5319</v>
      </c>
      <c r="BS20" s="70">
        <v>4291</v>
      </c>
      <c r="BT20" s="70">
        <v>4179</v>
      </c>
      <c r="BU20" s="70">
        <v>4447</v>
      </c>
      <c r="BV20" s="70">
        <v>7591</v>
      </c>
      <c r="BW20" s="70">
        <v>6221</v>
      </c>
      <c r="BX20" s="70">
        <v>5113</v>
      </c>
      <c r="BY20" s="70">
        <v>5147</v>
      </c>
      <c r="BZ20" s="70">
        <v>5385</v>
      </c>
      <c r="CA20" s="70">
        <v>5658</v>
      </c>
      <c r="CB20" s="70">
        <v>7622</v>
      </c>
      <c r="CC20" s="70">
        <v>8153</v>
      </c>
      <c r="CD20" s="70">
        <v>4940</v>
      </c>
      <c r="CE20" s="70">
        <v>5729</v>
      </c>
      <c r="CF20" s="70">
        <v>5064</v>
      </c>
      <c r="CG20" s="70">
        <v>5033</v>
      </c>
      <c r="CH20" s="70">
        <v>5865</v>
      </c>
      <c r="CI20" s="70">
        <v>8189</v>
      </c>
      <c r="CJ20" s="70">
        <v>7052</v>
      </c>
      <c r="CK20" s="70">
        <v>5724</v>
      </c>
      <c r="CL20" s="70">
        <v>5546</v>
      </c>
      <c r="CM20" s="70">
        <v>5788</v>
      </c>
      <c r="CN20" s="70">
        <v>6298</v>
      </c>
      <c r="CO20" s="70">
        <v>8126</v>
      </c>
      <c r="CP20" s="70">
        <v>8863</v>
      </c>
      <c r="CQ20" s="70">
        <v>5368</v>
      </c>
      <c r="CR20" s="70">
        <v>6410</v>
      </c>
      <c r="CS20" s="70">
        <v>5443</v>
      </c>
      <c r="CT20" s="70">
        <v>5442</v>
      </c>
      <c r="CU20" s="70">
        <v>5771</v>
      </c>
      <c r="CV20" s="70">
        <v>8440</v>
      </c>
      <c r="CW20" s="70">
        <v>7270</v>
      </c>
      <c r="CX20" s="70">
        <v>6076</v>
      </c>
      <c r="CY20" s="70">
        <v>5719</v>
      </c>
      <c r="CZ20" s="70">
        <v>5937</v>
      </c>
      <c r="DA20" s="70">
        <v>6396</v>
      </c>
      <c r="DB20" s="70">
        <v>8288</v>
      </c>
      <c r="DC20" s="70">
        <v>8965</v>
      </c>
      <c r="DD20" s="70">
        <v>5527</v>
      </c>
      <c r="DE20" s="70">
        <v>6606</v>
      </c>
      <c r="DF20" s="70">
        <v>5384</v>
      </c>
      <c r="DG20" s="70">
        <v>5413</v>
      </c>
      <c r="DH20" s="70">
        <v>5460</v>
      </c>
      <c r="DI20" s="70">
        <v>8434</v>
      </c>
      <c r="DJ20" s="70">
        <v>7032</v>
      </c>
      <c r="DK20" s="70">
        <v>5874</v>
      </c>
      <c r="DL20" s="70">
        <v>5635</v>
      </c>
      <c r="DM20" s="70">
        <v>5851</v>
      </c>
      <c r="DN20" s="70">
        <v>6145</v>
      </c>
      <c r="DO20" s="70">
        <v>8076</v>
      </c>
      <c r="DP20" s="70">
        <v>8594</v>
      </c>
      <c r="DQ20" s="70">
        <v>5377</v>
      </c>
      <c r="DR20" s="70">
        <v>6440</v>
      </c>
      <c r="DS20" s="70">
        <v>5409</v>
      </c>
      <c r="DT20" s="70">
        <v>5327</v>
      </c>
      <c r="DU20" s="70">
        <v>5844</v>
      </c>
      <c r="DV20" s="70">
        <v>7819</v>
      </c>
      <c r="DW20" s="70">
        <v>6970</v>
      </c>
      <c r="DX20" s="70">
        <v>5581</v>
      </c>
      <c r="DY20" s="70">
        <v>5623</v>
      </c>
      <c r="DZ20" s="70">
        <v>5791</v>
      </c>
      <c r="EA20" s="70">
        <v>6079</v>
      </c>
      <c r="EB20" s="70">
        <v>7780</v>
      </c>
      <c r="EC20" s="70">
        <v>8398</v>
      </c>
      <c r="ED20" s="70">
        <v>5123</v>
      </c>
      <c r="EE20" s="70">
        <v>6312</v>
      </c>
      <c r="EF20" s="70">
        <v>5083</v>
      </c>
      <c r="EG20" s="70">
        <v>4967</v>
      </c>
      <c r="EH20" s="70">
        <v>5119</v>
      </c>
      <c r="EI20" s="70">
        <v>8081</v>
      </c>
      <c r="EJ20" s="70">
        <v>6615</v>
      </c>
      <c r="EK20" s="70">
        <v>5443</v>
      </c>
      <c r="EL20" s="70">
        <v>5396</v>
      </c>
      <c r="EM20" s="70">
        <v>5673</v>
      </c>
      <c r="EN20" s="70">
        <v>5878</v>
      </c>
      <c r="EO20" s="70">
        <v>7898</v>
      </c>
      <c r="EP20" s="70">
        <v>8184</v>
      </c>
      <c r="EQ20" s="70">
        <v>5033</v>
      </c>
      <c r="ER20" s="70">
        <v>6114</v>
      </c>
      <c r="ES20" s="70">
        <v>5008</v>
      </c>
      <c r="ET20" s="70">
        <v>4840</v>
      </c>
      <c r="EU20" s="70">
        <v>5257</v>
      </c>
      <c r="EV20" s="70">
        <v>7494</v>
      </c>
      <c r="EW20" s="70">
        <v>6447</v>
      </c>
      <c r="EX20" s="70">
        <v>4871</v>
      </c>
      <c r="EY20" s="70">
        <v>4856</v>
      </c>
      <c r="EZ20" s="70">
        <v>5066</v>
      </c>
      <c r="FA20" s="70">
        <v>5185</v>
      </c>
      <c r="FB20" s="70">
        <v>6997</v>
      </c>
      <c r="FC20" s="70">
        <v>7533</v>
      </c>
      <c r="FD20" s="70">
        <v>4598</v>
      </c>
      <c r="FE20" s="70">
        <v>5679</v>
      </c>
      <c r="FF20" s="70">
        <v>4598</v>
      </c>
      <c r="FG20" s="70">
        <v>4486</v>
      </c>
      <c r="FH20" s="70">
        <v>13093</v>
      </c>
      <c r="FI20" s="70">
        <v>14885</v>
      </c>
      <c r="FJ20" s="70">
        <v>13034</v>
      </c>
      <c r="FK20" s="70">
        <v>9892</v>
      </c>
      <c r="FL20" s="70">
        <v>7752</v>
      </c>
      <c r="FM20" s="70">
        <v>7348</v>
      </c>
      <c r="FN20" s="70">
        <v>6953</v>
      </c>
      <c r="FO20" s="70">
        <v>8701</v>
      </c>
      <c r="FP20" s="70">
        <v>10532</v>
      </c>
      <c r="FQ20" s="70">
        <v>10994</v>
      </c>
      <c r="FR20" s="70">
        <v>9356</v>
      </c>
      <c r="FS20" s="70">
        <v>10791</v>
      </c>
      <c r="FT20" s="70">
        <v>10476</v>
      </c>
      <c r="FU20" s="70">
        <v>9779</v>
      </c>
      <c r="FV20" s="70">
        <v>9369</v>
      </c>
      <c r="FW20" s="70">
        <v>7050</v>
      </c>
      <c r="FX20" s="70">
        <v>5315</v>
      </c>
      <c r="FY20" s="70">
        <v>5054</v>
      </c>
      <c r="FZ20" s="70">
        <v>5125</v>
      </c>
      <c r="GA20" s="70">
        <v>4706</v>
      </c>
      <c r="GB20" s="70">
        <v>5664</v>
      </c>
      <c r="GC20" s="70">
        <v>6956</v>
      </c>
      <c r="GD20" s="70">
        <v>4475</v>
      </c>
      <c r="GE20" s="70">
        <v>7063</v>
      </c>
      <c r="GF20" s="70">
        <v>4126</v>
      </c>
      <c r="GG20" s="70">
        <v>3798</v>
      </c>
      <c r="GH20" s="70">
        <v>3980</v>
      </c>
      <c r="GI20" s="70">
        <v>5589</v>
      </c>
      <c r="GJ20" s="70">
        <v>4602</v>
      </c>
      <c r="GK20" s="70">
        <v>3719</v>
      </c>
      <c r="GL20" s="70">
        <v>3897</v>
      </c>
      <c r="GM20" s="70">
        <v>4244</v>
      </c>
      <c r="GN20" s="70">
        <v>4228</v>
      </c>
      <c r="GO20" s="70">
        <v>5485</v>
      </c>
      <c r="GP20" s="70">
        <v>6125</v>
      </c>
      <c r="GQ20" s="70">
        <v>3975</v>
      </c>
      <c r="GR20" s="70">
        <v>4481</v>
      </c>
      <c r="GS20" s="70">
        <v>3845</v>
      </c>
      <c r="GT20" s="70">
        <v>3870</v>
      </c>
      <c r="GU20" s="70">
        <v>4018</v>
      </c>
      <c r="GV20" s="70">
        <v>6032</v>
      </c>
      <c r="GW20" s="70">
        <v>4793</v>
      </c>
      <c r="GX20" s="70">
        <v>3903</v>
      </c>
      <c r="GY20" s="70">
        <v>4042</v>
      </c>
      <c r="GZ20" s="70">
        <v>4363</v>
      </c>
      <c r="HA20" s="70">
        <v>4436</v>
      </c>
      <c r="HB20" s="70">
        <v>5800</v>
      </c>
      <c r="HC20" s="70">
        <v>6297</v>
      </c>
      <c r="HD20" s="70">
        <v>4268</v>
      </c>
      <c r="HE20" s="70">
        <v>4639</v>
      </c>
      <c r="HF20" s="70">
        <v>4165</v>
      </c>
      <c r="HG20" s="70">
        <v>4181</v>
      </c>
      <c r="HH20" s="70">
        <v>4547</v>
      </c>
      <c r="HI20" s="70">
        <v>6689</v>
      </c>
      <c r="HJ20" s="70">
        <v>5215</v>
      </c>
      <c r="HK20" s="70">
        <v>4394</v>
      </c>
      <c r="HL20" s="70">
        <v>4603</v>
      </c>
      <c r="HM20" s="70">
        <v>4996</v>
      </c>
      <c r="HN20" s="70">
        <v>5087</v>
      </c>
      <c r="HO20" s="70">
        <v>6443</v>
      </c>
      <c r="HP20" s="70">
        <v>6906</v>
      </c>
      <c r="HQ20" s="70">
        <v>4790</v>
      </c>
      <c r="HR20" s="70">
        <v>5168</v>
      </c>
      <c r="HS20" s="70">
        <v>4784</v>
      </c>
      <c r="HT20" s="70">
        <v>4753</v>
      </c>
      <c r="HU20" s="70">
        <v>5582</v>
      </c>
      <c r="HV20" s="70">
        <v>7042</v>
      </c>
      <c r="HW20" s="70">
        <v>5916</v>
      </c>
      <c r="HX20" s="70">
        <v>4978</v>
      </c>
      <c r="HY20" s="70">
        <v>5072</v>
      </c>
      <c r="HZ20" s="70">
        <v>5430</v>
      </c>
      <c r="IA20" s="70">
        <v>5750</v>
      </c>
      <c r="IB20" s="70">
        <v>6809</v>
      </c>
      <c r="IC20" s="70">
        <v>7143</v>
      </c>
      <c r="ID20" s="70">
        <v>5198</v>
      </c>
      <c r="IE20" s="70">
        <v>5705</v>
      </c>
      <c r="IF20" s="70">
        <v>5157</v>
      </c>
      <c r="IG20" s="70">
        <v>5127</v>
      </c>
      <c r="IH20" s="70">
        <v>5695</v>
      </c>
      <c r="II20" s="70">
        <v>7297</v>
      </c>
    </row>
    <row r="21" spans="1:243" ht="13.5" x14ac:dyDescent="0.35">
      <c r="A21" s="1" t="str">
        <f t="shared" si="12"/>
        <v>SalzburgArbeitsloseMänner und altern. Geschlecht</v>
      </c>
      <c r="B21" s="1">
        <f t="shared" si="13"/>
        <v>21</v>
      </c>
      <c r="C21" t="s">
        <v>5</v>
      </c>
      <c r="D21" t="s">
        <v>33</v>
      </c>
      <c r="E21" t="s">
        <v>55</v>
      </c>
      <c r="F21" s="70">
        <v>7709</v>
      </c>
      <c r="G21" s="70">
        <v>6669</v>
      </c>
      <c r="H21" s="70">
        <v>4687</v>
      </c>
      <c r="I21" s="70">
        <v>5092</v>
      </c>
      <c r="J21" s="70">
        <v>4263</v>
      </c>
      <c r="K21" s="70">
        <v>3403</v>
      </c>
      <c r="L21" s="70">
        <v>3533</v>
      </c>
      <c r="M21" s="70">
        <v>3566</v>
      </c>
      <c r="N21" s="70">
        <v>3886</v>
      </c>
      <c r="O21" s="70">
        <v>5192</v>
      </c>
      <c r="P21" s="70">
        <v>6164</v>
      </c>
      <c r="Q21" s="70">
        <v>7636</v>
      </c>
      <c r="R21" s="70">
        <v>5150</v>
      </c>
      <c r="S21" s="70">
        <v>9890</v>
      </c>
      <c r="T21" s="70">
        <v>9941</v>
      </c>
      <c r="U21" s="70">
        <v>8067</v>
      </c>
      <c r="V21" s="70">
        <v>7366</v>
      </c>
      <c r="W21" s="70">
        <v>6636</v>
      </c>
      <c r="X21" s="70">
        <v>5890</v>
      </c>
      <c r="Y21" s="70">
        <v>5692</v>
      </c>
      <c r="Z21" s="70">
        <v>5645</v>
      </c>
      <c r="AA21" s="70">
        <v>5776</v>
      </c>
      <c r="AB21" s="70">
        <v>6430</v>
      </c>
      <c r="AC21" s="70">
        <v>7167</v>
      </c>
      <c r="AD21" s="70">
        <v>8204</v>
      </c>
      <c r="AE21" s="70">
        <v>7225</v>
      </c>
      <c r="AF21" s="70">
        <v>10223</v>
      </c>
      <c r="AG21" s="70">
        <v>9769</v>
      </c>
      <c r="AH21" s="70">
        <v>7175</v>
      </c>
      <c r="AI21" s="70">
        <v>6647</v>
      </c>
      <c r="AJ21" s="70">
        <v>5683</v>
      </c>
      <c r="AK21" s="70">
        <v>4639</v>
      </c>
      <c r="AL21" s="70">
        <v>4323</v>
      </c>
      <c r="AM21" s="70">
        <v>4331</v>
      </c>
      <c r="AN21" s="70">
        <v>4526</v>
      </c>
      <c r="AO21" s="70">
        <v>5342</v>
      </c>
      <c r="AP21" s="70">
        <v>5967</v>
      </c>
      <c r="AQ21" s="70">
        <v>7555</v>
      </c>
      <c r="AR21" s="70">
        <v>6348</v>
      </c>
      <c r="AS21" s="70">
        <v>9385</v>
      </c>
      <c r="AT21" s="70">
        <v>8580</v>
      </c>
      <c r="AU21" s="70">
        <v>6375</v>
      </c>
      <c r="AV21" s="70">
        <v>6028</v>
      </c>
      <c r="AW21" s="70">
        <v>5449</v>
      </c>
      <c r="AX21" s="70">
        <v>4384</v>
      </c>
      <c r="AY21" s="70">
        <v>4202</v>
      </c>
      <c r="AZ21" s="70">
        <v>4329</v>
      </c>
      <c r="BA21" s="70">
        <v>4569</v>
      </c>
      <c r="BB21" s="70">
        <v>5690</v>
      </c>
      <c r="BC21" s="70">
        <v>6567</v>
      </c>
      <c r="BD21" s="70">
        <v>7671</v>
      </c>
      <c r="BE21" s="70">
        <v>6102</v>
      </c>
      <c r="BF21" s="70">
        <v>9796</v>
      </c>
      <c r="BG21" s="70">
        <v>9424</v>
      </c>
      <c r="BH21" s="70">
        <v>6918</v>
      </c>
      <c r="BI21" s="70">
        <v>6537</v>
      </c>
      <c r="BJ21" s="70">
        <v>5612</v>
      </c>
      <c r="BK21" s="70">
        <v>4651</v>
      </c>
      <c r="BL21" s="70">
        <v>4712</v>
      </c>
      <c r="BM21" s="70">
        <v>4789</v>
      </c>
      <c r="BN21" s="70">
        <v>4983</v>
      </c>
      <c r="BO21" s="70">
        <v>6270</v>
      </c>
      <c r="BP21" s="70">
        <v>7154</v>
      </c>
      <c r="BQ21" s="70">
        <v>8063</v>
      </c>
      <c r="BR21" s="70">
        <v>6576</v>
      </c>
      <c r="BS21" s="70">
        <v>10349</v>
      </c>
      <c r="BT21" s="70">
        <v>9888</v>
      </c>
      <c r="BU21" s="70">
        <v>7693</v>
      </c>
      <c r="BV21" s="70">
        <v>7601</v>
      </c>
      <c r="BW21" s="70">
        <v>6496</v>
      </c>
      <c r="BX21" s="70">
        <v>5661</v>
      </c>
      <c r="BY21" s="70">
        <v>5671</v>
      </c>
      <c r="BZ21" s="70">
        <v>5683</v>
      </c>
      <c r="CA21" s="70">
        <v>5821</v>
      </c>
      <c r="CB21" s="70">
        <v>6970</v>
      </c>
      <c r="CC21" s="70">
        <v>7881</v>
      </c>
      <c r="CD21" s="70">
        <v>8901</v>
      </c>
      <c r="CE21" s="70">
        <v>7385</v>
      </c>
      <c r="CF21" s="70">
        <v>11162</v>
      </c>
      <c r="CG21" s="70">
        <v>10316</v>
      </c>
      <c r="CH21" s="70">
        <v>8439</v>
      </c>
      <c r="CI21" s="70">
        <v>8562</v>
      </c>
      <c r="CJ21" s="70">
        <v>7594</v>
      </c>
      <c r="CK21" s="70">
        <v>6488</v>
      </c>
      <c r="CL21" s="70">
        <v>6235</v>
      </c>
      <c r="CM21" s="70">
        <v>6463</v>
      </c>
      <c r="CN21" s="70">
        <v>6873</v>
      </c>
      <c r="CO21" s="70">
        <v>8016</v>
      </c>
      <c r="CP21" s="70">
        <v>9029</v>
      </c>
      <c r="CQ21" s="70">
        <v>9968</v>
      </c>
      <c r="CR21" s="70">
        <v>8262</v>
      </c>
      <c r="CS21" s="70">
        <v>11888</v>
      </c>
      <c r="CT21" s="70">
        <v>11809</v>
      </c>
      <c r="CU21" s="70">
        <v>9286</v>
      </c>
      <c r="CV21" s="70">
        <v>9250</v>
      </c>
      <c r="CW21" s="70">
        <v>8081</v>
      </c>
      <c r="CX21" s="70">
        <v>7141</v>
      </c>
      <c r="CY21" s="70">
        <v>6805</v>
      </c>
      <c r="CZ21" s="70">
        <v>6711</v>
      </c>
      <c r="DA21" s="70">
        <v>7118</v>
      </c>
      <c r="DB21" s="70">
        <v>8384</v>
      </c>
      <c r="DC21" s="70">
        <v>9246</v>
      </c>
      <c r="DD21" s="70">
        <v>10407</v>
      </c>
      <c r="DE21" s="70">
        <v>8844</v>
      </c>
      <c r="DF21" s="70">
        <v>12002</v>
      </c>
      <c r="DG21" s="70">
        <v>11150</v>
      </c>
      <c r="DH21" s="70">
        <v>8593</v>
      </c>
      <c r="DI21" s="70">
        <v>8816</v>
      </c>
      <c r="DJ21" s="70">
        <v>7678</v>
      </c>
      <c r="DK21" s="70">
        <v>6832</v>
      </c>
      <c r="DL21" s="70">
        <v>6425</v>
      </c>
      <c r="DM21" s="70">
        <v>6429</v>
      </c>
      <c r="DN21" s="70">
        <v>6836</v>
      </c>
      <c r="DO21" s="70">
        <v>8059</v>
      </c>
      <c r="DP21" s="70">
        <v>8714</v>
      </c>
      <c r="DQ21" s="70">
        <v>9637</v>
      </c>
      <c r="DR21" s="70">
        <v>8431</v>
      </c>
      <c r="DS21" s="70">
        <v>11729</v>
      </c>
      <c r="DT21" s="70">
        <v>10724</v>
      </c>
      <c r="DU21" s="70">
        <v>8269</v>
      </c>
      <c r="DV21" s="70">
        <v>8256</v>
      </c>
      <c r="DW21" s="70">
        <v>7343</v>
      </c>
      <c r="DX21" s="70">
        <v>6235</v>
      </c>
      <c r="DY21" s="70">
        <v>6130</v>
      </c>
      <c r="DZ21" s="70">
        <v>6119</v>
      </c>
      <c r="EA21" s="70">
        <v>6411</v>
      </c>
      <c r="EB21" s="70">
        <v>7480</v>
      </c>
      <c r="EC21" s="70">
        <v>8053</v>
      </c>
      <c r="ED21" s="70">
        <v>9042</v>
      </c>
      <c r="EE21" s="70">
        <v>7983</v>
      </c>
      <c r="EF21" s="70">
        <v>10548</v>
      </c>
      <c r="EG21" s="70">
        <v>9906</v>
      </c>
      <c r="EH21" s="70">
        <v>7519</v>
      </c>
      <c r="EI21" s="70">
        <v>7871</v>
      </c>
      <c r="EJ21" s="70">
        <v>6651</v>
      </c>
      <c r="EK21" s="70">
        <v>5730</v>
      </c>
      <c r="EL21" s="70">
        <v>5734</v>
      </c>
      <c r="EM21" s="70">
        <v>5733</v>
      </c>
      <c r="EN21" s="70">
        <v>5878</v>
      </c>
      <c r="EO21" s="70">
        <v>7136</v>
      </c>
      <c r="EP21" s="70">
        <v>7689</v>
      </c>
      <c r="EQ21" s="70">
        <v>8516</v>
      </c>
      <c r="ER21" s="70">
        <v>7409</v>
      </c>
      <c r="ES21" s="70">
        <v>10487</v>
      </c>
      <c r="ET21" s="70">
        <v>9391</v>
      </c>
      <c r="EU21" s="70">
        <v>6945</v>
      </c>
      <c r="EV21" s="70">
        <v>7288</v>
      </c>
      <c r="EW21" s="70">
        <v>6378</v>
      </c>
      <c r="EX21" s="70">
        <v>5295</v>
      </c>
      <c r="EY21" s="70">
        <v>5158</v>
      </c>
      <c r="EZ21" s="70">
        <v>5307</v>
      </c>
      <c r="FA21" s="70">
        <v>5656</v>
      </c>
      <c r="FB21" s="70">
        <v>6675</v>
      </c>
      <c r="FC21" s="70">
        <v>7336</v>
      </c>
      <c r="FD21" s="70">
        <v>8259</v>
      </c>
      <c r="FE21" s="70">
        <v>7015</v>
      </c>
      <c r="FF21" s="70">
        <v>9954</v>
      </c>
      <c r="FG21" s="70">
        <v>8646</v>
      </c>
      <c r="FH21" s="70">
        <v>16014</v>
      </c>
      <c r="FI21" s="70">
        <v>14948</v>
      </c>
      <c r="FJ21" s="70">
        <v>12623</v>
      </c>
      <c r="FK21" s="70">
        <v>10049</v>
      </c>
      <c r="FL21" s="70">
        <v>8451</v>
      </c>
      <c r="FM21" s="70">
        <v>7748</v>
      </c>
      <c r="FN21" s="70">
        <v>7531</v>
      </c>
      <c r="FO21" s="70">
        <v>8471</v>
      </c>
      <c r="FP21" s="70">
        <v>10313</v>
      </c>
      <c r="FQ21" s="70">
        <v>14027</v>
      </c>
      <c r="FR21" s="70">
        <v>10731</v>
      </c>
      <c r="FS21" s="70">
        <v>15353</v>
      </c>
      <c r="FT21" s="70">
        <v>13746</v>
      </c>
      <c r="FU21" s="70">
        <v>10439</v>
      </c>
      <c r="FV21" s="70">
        <v>9171</v>
      </c>
      <c r="FW21" s="70">
        <v>7077</v>
      </c>
      <c r="FX21" s="70">
        <v>5534</v>
      </c>
      <c r="FY21" s="70">
        <v>5159</v>
      </c>
      <c r="FZ21" s="70">
        <v>5063</v>
      </c>
      <c r="GA21" s="70">
        <v>4926</v>
      </c>
      <c r="GB21" s="70">
        <v>5551</v>
      </c>
      <c r="GC21" s="70">
        <v>6778</v>
      </c>
      <c r="GD21" s="70">
        <v>8004</v>
      </c>
      <c r="GE21" s="70">
        <v>8067</v>
      </c>
      <c r="GF21" s="70">
        <v>8957</v>
      </c>
      <c r="GG21" s="70">
        <v>7477</v>
      </c>
      <c r="GH21" s="70">
        <v>5181</v>
      </c>
      <c r="GI21" s="70">
        <v>5678</v>
      </c>
      <c r="GJ21" s="70">
        <v>4911</v>
      </c>
      <c r="GK21" s="70">
        <v>4173</v>
      </c>
      <c r="GL21" s="70">
        <v>4205</v>
      </c>
      <c r="GM21" s="70">
        <v>4424</v>
      </c>
      <c r="GN21" s="70">
        <v>4602</v>
      </c>
      <c r="GO21" s="70">
        <v>5497</v>
      </c>
      <c r="GP21" s="70">
        <v>6117</v>
      </c>
      <c r="GQ21" s="70">
        <v>7769</v>
      </c>
      <c r="GR21" s="70">
        <v>5749</v>
      </c>
      <c r="GS21" s="70">
        <v>9015</v>
      </c>
      <c r="GT21" s="70">
        <v>7625</v>
      </c>
      <c r="GU21" s="70">
        <v>5591</v>
      </c>
      <c r="GV21" s="70">
        <v>6338</v>
      </c>
      <c r="GW21" s="70">
        <v>5233</v>
      </c>
      <c r="GX21" s="70">
        <v>4459</v>
      </c>
      <c r="GY21" s="70">
        <v>4502</v>
      </c>
      <c r="GZ21" s="70">
        <v>4729</v>
      </c>
      <c r="HA21" s="70">
        <v>4893</v>
      </c>
      <c r="HB21" s="70">
        <v>5871</v>
      </c>
      <c r="HC21" s="70">
        <v>6563</v>
      </c>
      <c r="HD21" s="70">
        <v>8059</v>
      </c>
      <c r="HE21" s="70">
        <v>6073</v>
      </c>
      <c r="HF21" s="70">
        <v>9431</v>
      </c>
      <c r="HG21" s="70">
        <v>8073</v>
      </c>
      <c r="HH21" s="70">
        <v>6410</v>
      </c>
      <c r="HI21" s="70">
        <v>7082</v>
      </c>
      <c r="HJ21" s="70">
        <v>5822</v>
      </c>
      <c r="HK21" s="70">
        <v>5072</v>
      </c>
      <c r="HL21" s="70">
        <v>5253</v>
      </c>
      <c r="HM21" s="70">
        <v>5327</v>
      </c>
      <c r="HN21" s="70">
        <v>5650</v>
      </c>
      <c r="HO21" s="70">
        <v>6704</v>
      </c>
      <c r="HP21" s="70">
        <v>7213</v>
      </c>
      <c r="HQ21" s="70">
        <v>8452</v>
      </c>
      <c r="HR21" s="70">
        <v>6707</v>
      </c>
      <c r="HS21" s="70">
        <v>10046</v>
      </c>
      <c r="HT21" s="70">
        <v>8877</v>
      </c>
      <c r="HU21" s="70">
        <v>7185</v>
      </c>
      <c r="HV21" s="70">
        <v>7704</v>
      </c>
      <c r="HW21" s="70">
        <v>6629</v>
      </c>
      <c r="HX21" s="70">
        <v>5796</v>
      </c>
      <c r="HY21" s="70">
        <v>5636</v>
      </c>
      <c r="HZ21" s="70">
        <v>5728</v>
      </c>
      <c r="IA21" s="70">
        <v>6037</v>
      </c>
      <c r="IB21" s="70">
        <v>6847</v>
      </c>
      <c r="IC21" s="70">
        <v>7622</v>
      </c>
      <c r="ID21" s="70">
        <v>8481</v>
      </c>
      <c r="IE21" s="70">
        <v>7216</v>
      </c>
      <c r="IF21" s="70">
        <v>10117</v>
      </c>
      <c r="IG21" s="70">
        <v>8849</v>
      </c>
      <c r="IH21" s="70">
        <v>7165</v>
      </c>
      <c r="II21" s="70">
        <v>7660</v>
      </c>
    </row>
    <row r="22" spans="1:243" ht="13.5" x14ac:dyDescent="0.35">
      <c r="A22" s="1" t="str">
        <f t="shared" si="12"/>
        <v>SalzburgArbeitsloseGesamt</v>
      </c>
      <c r="B22" s="1">
        <f t="shared" si="13"/>
        <v>22</v>
      </c>
      <c r="C22" t="s">
        <v>48</v>
      </c>
      <c r="F22" s="70">
        <v>11027</v>
      </c>
      <c r="G22" s="70">
        <v>9948</v>
      </c>
      <c r="H22" s="70">
        <v>8043</v>
      </c>
      <c r="I22" s="70">
        <v>11418</v>
      </c>
      <c r="J22" s="70">
        <v>9618</v>
      </c>
      <c r="K22" s="70">
        <v>7340</v>
      </c>
      <c r="L22" s="70">
        <v>7267</v>
      </c>
      <c r="M22" s="70">
        <v>7430</v>
      </c>
      <c r="N22" s="70">
        <v>8219</v>
      </c>
      <c r="O22" s="70">
        <v>11733</v>
      </c>
      <c r="P22" s="70">
        <v>13564</v>
      </c>
      <c r="Q22" s="70">
        <v>11495</v>
      </c>
      <c r="R22" s="70">
        <v>9758</v>
      </c>
      <c r="S22" s="70">
        <v>13963</v>
      </c>
      <c r="T22" s="70">
        <v>14185</v>
      </c>
      <c r="U22" s="70">
        <v>12905</v>
      </c>
      <c r="V22" s="70">
        <v>14534</v>
      </c>
      <c r="W22" s="70">
        <v>13217</v>
      </c>
      <c r="X22" s="70">
        <v>11142</v>
      </c>
      <c r="Y22" s="70">
        <v>10623</v>
      </c>
      <c r="Z22" s="70">
        <v>10678</v>
      </c>
      <c r="AA22" s="70">
        <v>11046</v>
      </c>
      <c r="AB22" s="70">
        <v>13379</v>
      </c>
      <c r="AC22" s="70">
        <v>14893</v>
      </c>
      <c r="AD22" s="70">
        <v>12227</v>
      </c>
      <c r="AE22" s="70">
        <v>12732</v>
      </c>
      <c r="AF22" s="70">
        <v>14338</v>
      </c>
      <c r="AG22" s="70">
        <v>13864</v>
      </c>
      <c r="AH22" s="70">
        <v>11426</v>
      </c>
      <c r="AI22" s="70">
        <v>13577</v>
      </c>
      <c r="AJ22" s="70">
        <v>11657</v>
      </c>
      <c r="AK22" s="70">
        <v>9320</v>
      </c>
      <c r="AL22" s="70">
        <v>8531</v>
      </c>
      <c r="AM22" s="70">
        <v>8840</v>
      </c>
      <c r="AN22" s="70">
        <v>9445</v>
      </c>
      <c r="AO22" s="70">
        <v>12005</v>
      </c>
      <c r="AP22" s="70">
        <v>13293</v>
      </c>
      <c r="AQ22" s="70">
        <v>11459</v>
      </c>
      <c r="AR22" s="70">
        <v>11479</v>
      </c>
      <c r="AS22" s="70">
        <v>13322</v>
      </c>
      <c r="AT22" s="70">
        <v>12472</v>
      </c>
      <c r="AU22" s="70">
        <v>10882</v>
      </c>
      <c r="AV22" s="70">
        <v>12488</v>
      </c>
      <c r="AW22" s="70">
        <v>11563</v>
      </c>
      <c r="AX22" s="70">
        <v>8861</v>
      </c>
      <c r="AY22" s="70">
        <v>8472</v>
      </c>
      <c r="AZ22" s="70">
        <v>9017</v>
      </c>
      <c r="BA22" s="70">
        <v>9559</v>
      </c>
      <c r="BB22" s="70">
        <v>12461</v>
      </c>
      <c r="BC22" s="70">
        <v>14168</v>
      </c>
      <c r="BD22" s="70">
        <v>11639</v>
      </c>
      <c r="BE22" s="70">
        <v>11242</v>
      </c>
      <c r="BF22" s="70">
        <v>13935</v>
      </c>
      <c r="BG22" s="70">
        <v>13556</v>
      </c>
      <c r="BH22" s="70">
        <v>11460</v>
      </c>
      <c r="BI22" s="70">
        <v>13547</v>
      </c>
      <c r="BJ22" s="70">
        <v>11535</v>
      </c>
      <c r="BK22" s="70">
        <v>9286</v>
      </c>
      <c r="BL22" s="70">
        <v>9244</v>
      </c>
      <c r="BM22" s="70">
        <v>9563</v>
      </c>
      <c r="BN22" s="70">
        <v>10104</v>
      </c>
      <c r="BO22" s="70">
        <v>13337</v>
      </c>
      <c r="BP22" s="70">
        <v>14918</v>
      </c>
      <c r="BQ22" s="70">
        <v>12248</v>
      </c>
      <c r="BR22" s="70">
        <v>11895</v>
      </c>
      <c r="BS22" s="70">
        <v>14640</v>
      </c>
      <c r="BT22" s="70">
        <v>14067</v>
      </c>
      <c r="BU22" s="70">
        <v>12140</v>
      </c>
      <c r="BV22" s="70">
        <v>15192</v>
      </c>
      <c r="BW22" s="70">
        <v>12717</v>
      </c>
      <c r="BX22" s="70">
        <v>10774</v>
      </c>
      <c r="BY22" s="70">
        <v>10818</v>
      </c>
      <c r="BZ22" s="70">
        <v>11068</v>
      </c>
      <c r="CA22" s="70">
        <v>11479</v>
      </c>
      <c r="CB22" s="70">
        <v>14592</v>
      </c>
      <c r="CC22" s="70">
        <v>16034</v>
      </c>
      <c r="CD22" s="70">
        <v>13841</v>
      </c>
      <c r="CE22" s="70">
        <v>13114</v>
      </c>
      <c r="CF22" s="70">
        <v>16226</v>
      </c>
      <c r="CG22" s="70">
        <v>15349</v>
      </c>
      <c r="CH22" s="70">
        <v>14304</v>
      </c>
      <c r="CI22" s="70">
        <v>16751</v>
      </c>
      <c r="CJ22" s="70">
        <v>14646</v>
      </c>
      <c r="CK22" s="70">
        <v>12212</v>
      </c>
      <c r="CL22" s="70">
        <v>11781</v>
      </c>
      <c r="CM22" s="70">
        <v>12251</v>
      </c>
      <c r="CN22" s="70">
        <v>13171</v>
      </c>
      <c r="CO22" s="70">
        <v>16142</v>
      </c>
      <c r="CP22" s="70">
        <v>17892</v>
      </c>
      <c r="CQ22" s="70">
        <v>15336</v>
      </c>
      <c r="CR22" s="70">
        <v>14672</v>
      </c>
      <c r="CS22" s="70">
        <v>17331</v>
      </c>
      <c r="CT22" s="70">
        <v>17251</v>
      </c>
      <c r="CU22" s="70">
        <v>15057</v>
      </c>
      <c r="CV22" s="70">
        <v>17690</v>
      </c>
      <c r="CW22" s="70">
        <v>15351</v>
      </c>
      <c r="CX22" s="70">
        <v>13217</v>
      </c>
      <c r="CY22" s="70">
        <v>12524</v>
      </c>
      <c r="CZ22" s="70">
        <v>12648</v>
      </c>
      <c r="DA22" s="70">
        <v>13514</v>
      </c>
      <c r="DB22" s="70">
        <v>16672</v>
      </c>
      <c r="DC22" s="70">
        <v>18211</v>
      </c>
      <c r="DD22" s="70">
        <v>15934</v>
      </c>
      <c r="DE22" s="70">
        <v>15450</v>
      </c>
      <c r="DF22" s="70">
        <v>17386</v>
      </c>
      <c r="DG22" s="70">
        <v>16563</v>
      </c>
      <c r="DH22" s="70">
        <v>14053</v>
      </c>
      <c r="DI22" s="70">
        <v>17250</v>
      </c>
      <c r="DJ22" s="70">
        <v>14710</v>
      </c>
      <c r="DK22" s="70">
        <v>12706</v>
      </c>
      <c r="DL22" s="70">
        <v>12060</v>
      </c>
      <c r="DM22" s="70">
        <v>12280</v>
      </c>
      <c r="DN22" s="70">
        <v>12981</v>
      </c>
      <c r="DO22" s="70">
        <v>16135</v>
      </c>
      <c r="DP22" s="70">
        <v>17308</v>
      </c>
      <c r="DQ22" s="70">
        <v>15014</v>
      </c>
      <c r="DR22" s="70">
        <v>14871</v>
      </c>
      <c r="DS22" s="70">
        <v>17138</v>
      </c>
      <c r="DT22" s="70">
        <v>16051</v>
      </c>
      <c r="DU22" s="70">
        <v>14113</v>
      </c>
      <c r="DV22" s="70">
        <v>16075</v>
      </c>
      <c r="DW22" s="70">
        <v>14313</v>
      </c>
      <c r="DX22" s="70">
        <v>11816</v>
      </c>
      <c r="DY22" s="70">
        <v>11753</v>
      </c>
      <c r="DZ22" s="70">
        <v>11910</v>
      </c>
      <c r="EA22" s="70">
        <v>12490</v>
      </c>
      <c r="EB22" s="70">
        <v>15260</v>
      </c>
      <c r="EC22" s="70">
        <v>16451</v>
      </c>
      <c r="ED22" s="70">
        <v>14165</v>
      </c>
      <c r="EE22" s="70">
        <v>14295</v>
      </c>
      <c r="EF22" s="70">
        <v>15631</v>
      </c>
      <c r="EG22" s="70">
        <v>14873</v>
      </c>
      <c r="EH22" s="70">
        <v>12638</v>
      </c>
      <c r="EI22" s="70">
        <v>15952</v>
      </c>
      <c r="EJ22" s="70">
        <v>13266</v>
      </c>
      <c r="EK22" s="70">
        <v>11173</v>
      </c>
      <c r="EL22" s="70">
        <v>11130</v>
      </c>
      <c r="EM22" s="70">
        <v>11406</v>
      </c>
      <c r="EN22" s="70">
        <v>11756</v>
      </c>
      <c r="EO22" s="70">
        <v>15034</v>
      </c>
      <c r="EP22" s="70">
        <v>15873</v>
      </c>
      <c r="EQ22" s="70">
        <v>13549</v>
      </c>
      <c r="ER22" s="70">
        <v>13523</v>
      </c>
      <c r="ES22" s="70">
        <v>15495</v>
      </c>
      <c r="ET22" s="70">
        <v>14231</v>
      </c>
      <c r="EU22" s="70">
        <v>12202</v>
      </c>
      <c r="EV22" s="70">
        <v>14782</v>
      </c>
      <c r="EW22" s="70">
        <v>12825</v>
      </c>
      <c r="EX22" s="70">
        <v>10166</v>
      </c>
      <c r="EY22" s="70">
        <v>10014</v>
      </c>
      <c r="EZ22" s="70">
        <v>10373</v>
      </c>
      <c r="FA22" s="70">
        <v>10841</v>
      </c>
      <c r="FB22" s="70">
        <v>13672</v>
      </c>
      <c r="FC22" s="70">
        <v>14869</v>
      </c>
      <c r="FD22" s="70">
        <v>12857</v>
      </c>
      <c r="FE22" s="70">
        <v>12694</v>
      </c>
      <c r="FF22" s="70">
        <v>14552</v>
      </c>
      <c r="FG22" s="70">
        <v>13132</v>
      </c>
      <c r="FH22" s="70">
        <v>29107</v>
      </c>
      <c r="FI22" s="70">
        <v>29833</v>
      </c>
      <c r="FJ22" s="70">
        <v>25657</v>
      </c>
      <c r="FK22" s="70">
        <v>19941</v>
      </c>
      <c r="FL22" s="70">
        <v>16203</v>
      </c>
      <c r="FM22" s="70">
        <v>15096</v>
      </c>
      <c r="FN22" s="70">
        <v>14484</v>
      </c>
      <c r="FO22" s="70">
        <v>17172</v>
      </c>
      <c r="FP22" s="70">
        <v>20845</v>
      </c>
      <c r="FQ22" s="70">
        <v>25021</v>
      </c>
      <c r="FR22" s="70">
        <v>20087</v>
      </c>
      <c r="FS22" s="70">
        <v>26144</v>
      </c>
      <c r="FT22" s="70">
        <v>24222</v>
      </c>
      <c r="FU22" s="70">
        <v>20218</v>
      </c>
      <c r="FV22" s="70">
        <v>18540</v>
      </c>
      <c r="FW22" s="70">
        <v>14127</v>
      </c>
      <c r="FX22" s="70">
        <v>10849</v>
      </c>
      <c r="FY22" s="70">
        <v>10213</v>
      </c>
      <c r="FZ22" s="70">
        <v>10188</v>
      </c>
      <c r="GA22" s="70">
        <v>9632</v>
      </c>
      <c r="GB22" s="70">
        <v>11215</v>
      </c>
      <c r="GC22" s="70">
        <v>13734</v>
      </c>
      <c r="GD22" s="70">
        <v>12479</v>
      </c>
      <c r="GE22" s="70">
        <v>15130</v>
      </c>
      <c r="GF22" s="70">
        <v>13083</v>
      </c>
      <c r="GG22" s="70">
        <v>11275</v>
      </c>
      <c r="GH22" s="70">
        <v>9161</v>
      </c>
      <c r="GI22" s="70">
        <v>11267</v>
      </c>
      <c r="GJ22" s="70">
        <v>9513</v>
      </c>
      <c r="GK22" s="70">
        <v>7892</v>
      </c>
      <c r="GL22" s="70">
        <v>8102</v>
      </c>
      <c r="GM22" s="70">
        <v>8668</v>
      </c>
      <c r="GN22" s="70">
        <v>8830</v>
      </c>
      <c r="GO22" s="70">
        <v>10982</v>
      </c>
      <c r="GP22" s="70">
        <v>12242</v>
      </c>
      <c r="GQ22" s="70">
        <v>11744</v>
      </c>
      <c r="GR22" s="70">
        <v>10230</v>
      </c>
      <c r="GS22" s="70">
        <v>12860</v>
      </c>
      <c r="GT22" s="70">
        <v>11495</v>
      </c>
      <c r="GU22" s="70">
        <v>9609</v>
      </c>
      <c r="GV22" s="70">
        <v>12370</v>
      </c>
      <c r="GW22" s="70">
        <v>10026</v>
      </c>
      <c r="GX22" s="70">
        <v>8362</v>
      </c>
      <c r="GY22" s="70">
        <v>8544</v>
      </c>
      <c r="GZ22" s="70">
        <v>9092</v>
      </c>
      <c r="HA22" s="70">
        <v>9329</v>
      </c>
      <c r="HB22" s="70">
        <v>11671</v>
      </c>
      <c r="HC22" s="70">
        <v>12860</v>
      </c>
      <c r="HD22" s="70">
        <v>12327</v>
      </c>
      <c r="HE22" s="70">
        <v>10712</v>
      </c>
      <c r="HF22" s="70">
        <v>13596</v>
      </c>
      <c r="HG22" s="70">
        <v>12254</v>
      </c>
      <c r="HH22" s="70">
        <v>10957</v>
      </c>
      <c r="HI22" s="70">
        <v>13771</v>
      </c>
      <c r="HJ22" s="70">
        <v>11037</v>
      </c>
      <c r="HK22" s="70">
        <v>9466</v>
      </c>
      <c r="HL22" s="70">
        <v>9856</v>
      </c>
      <c r="HM22" s="70">
        <v>10323</v>
      </c>
      <c r="HN22" s="70">
        <v>10737</v>
      </c>
      <c r="HO22" s="70">
        <v>13147</v>
      </c>
      <c r="HP22" s="70">
        <v>14119</v>
      </c>
      <c r="HQ22" s="70">
        <v>13242</v>
      </c>
      <c r="HR22" s="70">
        <v>11875</v>
      </c>
      <c r="HS22" s="70">
        <v>14830</v>
      </c>
      <c r="HT22" s="70">
        <v>13630</v>
      </c>
      <c r="HU22" s="70">
        <v>12767</v>
      </c>
      <c r="HV22" s="70">
        <v>14746</v>
      </c>
      <c r="HW22" s="70">
        <v>12545</v>
      </c>
      <c r="HX22" s="70">
        <v>10774</v>
      </c>
      <c r="HY22" s="70">
        <v>10708</v>
      </c>
      <c r="HZ22" s="70">
        <v>11158</v>
      </c>
      <c r="IA22" s="70">
        <v>11787</v>
      </c>
      <c r="IB22" s="70">
        <v>13656</v>
      </c>
      <c r="IC22" s="70">
        <v>14765</v>
      </c>
      <c r="ID22" s="70">
        <v>13679</v>
      </c>
      <c r="IE22" s="70">
        <v>12921</v>
      </c>
      <c r="IF22" s="70">
        <v>15274</v>
      </c>
      <c r="IG22" s="70">
        <v>13976</v>
      </c>
      <c r="IH22" s="70">
        <v>12860</v>
      </c>
      <c r="II22" s="70">
        <v>14957</v>
      </c>
    </row>
    <row r="23" spans="1:243" ht="13.5" x14ac:dyDescent="0.35">
      <c r="A23" s="1" t="str">
        <f t="shared" si="12"/>
        <v>SteiermarkArbeitsloseFrauen</v>
      </c>
      <c r="B23" s="1">
        <f t="shared" si="13"/>
        <v>23</v>
      </c>
      <c r="C23" t="s">
        <v>6</v>
      </c>
      <c r="D23" t="s">
        <v>33</v>
      </c>
      <c r="E23" t="s">
        <v>32</v>
      </c>
      <c r="F23" s="70">
        <v>14271</v>
      </c>
      <c r="G23" s="70">
        <v>13994</v>
      </c>
      <c r="H23" s="70">
        <v>13323</v>
      </c>
      <c r="I23" s="70">
        <v>13202</v>
      </c>
      <c r="J23" s="70">
        <v>12083</v>
      </c>
      <c r="K23" s="70">
        <v>11585</v>
      </c>
      <c r="L23" s="70">
        <v>12822</v>
      </c>
      <c r="M23" s="70">
        <v>13251</v>
      </c>
      <c r="N23" s="70">
        <v>12578</v>
      </c>
      <c r="O23" s="70">
        <v>13440</v>
      </c>
      <c r="P23" s="70">
        <v>14482</v>
      </c>
      <c r="Q23" s="70">
        <v>15505</v>
      </c>
      <c r="R23" s="70">
        <v>13378</v>
      </c>
      <c r="S23" s="70">
        <v>15858</v>
      </c>
      <c r="T23" s="70">
        <v>16255</v>
      </c>
      <c r="U23" s="70">
        <v>15578</v>
      </c>
      <c r="V23" s="70">
        <v>15619</v>
      </c>
      <c r="W23" s="70">
        <v>14414</v>
      </c>
      <c r="X23" s="70">
        <v>14086</v>
      </c>
      <c r="Y23" s="70">
        <v>15546</v>
      </c>
      <c r="Z23" s="70">
        <v>16012</v>
      </c>
      <c r="AA23" s="70">
        <v>14908</v>
      </c>
      <c r="AB23" s="70">
        <v>15189</v>
      </c>
      <c r="AC23" s="70">
        <v>15644</v>
      </c>
      <c r="AD23" s="70">
        <v>16318</v>
      </c>
      <c r="AE23" s="70">
        <v>15452</v>
      </c>
      <c r="AF23" s="70">
        <v>16080</v>
      </c>
      <c r="AG23" s="70">
        <v>15876</v>
      </c>
      <c r="AH23" s="70">
        <v>15004</v>
      </c>
      <c r="AI23" s="70">
        <v>14876</v>
      </c>
      <c r="AJ23" s="70">
        <v>13625</v>
      </c>
      <c r="AK23" s="70">
        <v>13203</v>
      </c>
      <c r="AL23" s="70">
        <v>14399</v>
      </c>
      <c r="AM23" s="70">
        <v>14528</v>
      </c>
      <c r="AN23" s="70">
        <v>13427</v>
      </c>
      <c r="AO23" s="70">
        <v>13763</v>
      </c>
      <c r="AP23" s="70">
        <v>14356</v>
      </c>
      <c r="AQ23" s="70">
        <v>15159</v>
      </c>
      <c r="AR23" s="70">
        <v>14525</v>
      </c>
      <c r="AS23" s="70">
        <v>14972</v>
      </c>
      <c r="AT23" s="70">
        <v>14621</v>
      </c>
      <c r="AU23" s="70">
        <v>13860</v>
      </c>
      <c r="AV23" s="70">
        <v>13494</v>
      </c>
      <c r="AW23" s="70">
        <v>12663</v>
      </c>
      <c r="AX23" s="70">
        <v>12526</v>
      </c>
      <c r="AY23" s="70">
        <v>13823</v>
      </c>
      <c r="AZ23" s="70">
        <v>14633</v>
      </c>
      <c r="BA23" s="70">
        <v>14087</v>
      </c>
      <c r="BB23" s="70">
        <v>14425</v>
      </c>
      <c r="BC23" s="70">
        <v>15215</v>
      </c>
      <c r="BD23" s="70">
        <v>16043</v>
      </c>
      <c r="BE23" s="70">
        <v>14197</v>
      </c>
      <c r="BF23" s="70">
        <v>16042</v>
      </c>
      <c r="BG23" s="70">
        <v>15779</v>
      </c>
      <c r="BH23" s="70">
        <v>14939</v>
      </c>
      <c r="BI23" s="70">
        <v>14703</v>
      </c>
      <c r="BJ23" s="70">
        <v>13875</v>
      </c>
      <c r="BK23" s="70">
        <v>13831</v>
      </c>
      <c r="BL23" s="70">
        <v>14977</v>
      </c>
      <c r="BM23" s="70">
        <v>15298</v>
      </c>
      <c r="BN23" s="70">
        <v>14318</v>
      </c>
      <c r="BO23" s="70">
        <v>15063</v>
      </c>
      <c r="BP23" s="70">
        <v>15893</v>
      </c>
      <c r="BQ23" s="70">
        <v>16960</v>
      </c>
      <c r="BR23" s="70">
        <v>15140</v>
      </c>
      <c r="BS23" s="70">
        <v>16908</v>
      </c>
      <c r="BT23" s="70">
        <v>16260</v>
      </c>
      <c r="BU23" s="70">
        <v>15796</v>
      </c>
      <c r="BV23" s="70">
        <v>15833</v>
      </c>
      <c r="BW23" s="70">
        <v>14953</v>
      </c>
      <c r="BX23" s="70">
        <v>14930</v>
      </c>
      <c r="BY23" s="70">
        <v>16639</v>
      </c>
      <c r="BZ23" s="70">
        <v>17094</v>
      </c>
      <c r="CA23" s="70">
        <v>15809</v>
      </c>
      <c r="CB23" s="70">
        <v>16749</v>
      </c>
      <c r="CC23" s="70">
        <v>17475</v>
      </c>
      <c r="CD23" s="70">
        <v>18621</v>
      </c>
      <c r="CE23" s="70">
        <v>16422</v>
      </c>
      <c r="CF23" s="70">
        <v>18330</v>
      </c>
      <c r="CG23" s="70">
        <v>17965</v>
      </c>
      <c r="CH23" s="70">
        <v>17504</v>
      </c>
      <c r="CI23" s="70">
        <v>17253</v>
      </c>
      <c r="CJ23" s="70">
        <v>16570</v>
      </c>
      <c r="CK23" s="70">
        <v>16281</v>
      </c>
      <c r="CL23" s="70">
        <v>17464</v>
      </c>
      <c r="CM23" s="70">
        <v>17876</v>
      </c>
      <c r="CN23" s="70">
        <v>16873</v>
      </c>
      <c r="CO23" s="70">
        <v>17437</v>
      </c>
      <c r="CP23" s="70">
        <v>18191</v>
      </c>
      <c r="CQ23" s="70">
        <v>19467</v>
      </c>
      <c r="CR23" s="70">
        <v>17601</v>
      </c>
      <c r="CS23" s="70">
        <v>19374</v>
      </c>
      <c r="CT23" s="70">
        <v>18843</v>
      </c>
      <c r="CU23" s="70">
        <v>18117</v>
      </c>
      <c r="CV23" s="70">
        <v>18154</v>
      </c>
      <c r="CW23" s="70">
        <v>17349</v>
      </c>
      <c r="CX23" s="70">
        <v>17072</v>
      </c>
      <c r="CY23" s="70">
        <v>18156</v>
      </c>
      <c r="CZ23" s="70">
        <v>18723</v>
      </c>
      <c r="DA23" s="70">
        <v>17869</v>
      </c>
      <c r="DB23" s="70">
        <v>18303</v>
      </c>
      <c r="DC23" s="70">
        <v>18951</v>
      </c>
      <c r="DD23" s="70">
        <v>20328</v>
      </c>
      <c r="DE23" s="70">
        <v>18437</v>
      </c>
      <c r="DF23" s="70">
        <v>20301</v>
      </c>
      <c r="DG23" s="70">
        <v>19940</v>
      </c>
      <c r="DH23" s="70">
        <v>18993</v>
      </c>
      <c r="DI23" s="70">
        <v>18644</v>
      </c>
      <c r="DJ23" s="70">
        <v>17897</v>
      </c>
      <c r="DK23" s="70">
        <v>17235</v>
      </c>
      <c r="DL23" s="70">
        <v>18420</v>
      </c>
      <c r="DM23" s="70">
        <v>18733</v>
      </c>
      <c r="DN23" s="70">
        <v>17599</v>
      </c>
      <c r="DO23" s="70">
        <v>18069</v>
      </c>
      <c r="DP23" s="70">
        <v>18734</v>
      </c>
      <c r="DQ23" s="70">
        <v>19499</v>
      </c>
      <c r="DR23" s="70">
        <v>18672</v>
      </c>
      <c r="DS23" s="70">
        <v>19532</v>
      </c>
      <c r="DT23" s="70">
        <v>19135</v>
      </c>
      <c r="DU23" s="70">
        <v>18037</v>
      </c>
      <c r="DV23" s="70">
        <v>17547</v>
      </c>
      <c r="DW23" s="70">
        <v>16405</v>
      </c>
      <c r="DX23" s="70">
        <v>15947</v>
      </c>
      <c r="DY23" s="70">
        <v>17062</v>
      </c>
      <c r="DZ23" s="70">
        <v>17405</v>
      </c>
      <c r="EA23" s="70">
        <v>16065</v>
      </c>
      <c r="EB23" s="70">
        <v>16164</v>
      </c>
      <c r="EC23" s="70">
        <v>16321</v>
      </c>
      <c r="ED23" s="70">
        <v>17138</v>
      </c>
      <c r="EE23" s="70">
        <v>17230</v>
      </c>
      <c r="EF23" s="70">
        <v>16818</v>
      </c>
      <c r="EG23" s="70">
        <v>16210</v>
      </c>
      <c r="EH23" s="70">
        <v>15427</v>
      </c>
      <c r="EI23" s="70">
        <v>15234</v>
      </c>
      <c r="EJ23" s="70">
        <v>14001</v>
      </c>
      <c r="EK23" s="70">
        <v>13627</v>
      </c>
      <c r="EL23" s="70">
        <v>15051</v>
      </c>
      <c r="EM23" s="70">
        <v>15568</v>
      </c>
      <c r="EN23" s="70">
        <v>14417</v>
      </c>
      <c r="EO23" s="70">
        <v>14898</v>
      </c>
      <c r="EP23" s="70">
        <v>15009</v>
      </c>
      <c r="EQ23" s="70">
        <v>15876</v>
      </c>
      <c r="ER23" s="70">
        <v>15178</v>
      </c>
      <c r="ES23" s="70">
        <v>15974</v>
      </c>
      <c r="ET23" s="70">
        <v>15556</v>
      </c>
      <c r="EU23" s="70">
        <v>14718</v>
      </c>
      <c r="EV23" s="70">
        <v>14783</v>
      </c>
      <c r="EW23" s="70">
        <v>13949</v>
      </c>
      <c r="EX23" s="70">
        <v>13593</v>
      </c>
      <c r="EY23" s="70">
        <v>14969</v>
      </c>
      <c r="EZ23" s="70">
        <v>15576</v>
      </c>
      <c r="FA23" s="70">
        <v>14138</v>
      </c>
      <c r="FB23" s="70">
        <v>14771</v>
      </c>
      <c r="FC23" s="70">
        <v>15157</v>
      </c>
      <c r="FD23" s="70">
        <v>15963</v>
      </c>
      <c r="FE23" s="70">
        <v>14929</v>
      </c>
      <c r="FF23" s="70">
        <v>16242</v>
      </c>
      <c r="FG23" s="70">
        <v>15752</v>
      </c>
      <c r="FH23" s="70">
        <v>27886</v>
      </c>
      <c r="FI23" s="70">
        <v>30479</v>
      </c>
      <c r="FJ23" s="70">
        <v>26507</v>
      </c>
      <c r="FK23" s="70">
        <v>22573</v>
      </c>
      <c r="FL23" s="70">
        <v>21164</v>
      </c>
      <c r="FM23" s="70">
        <v>20465</v>
      </c>
      <c r="FN23" s="70">
        <v>17961</v>
      </c>
      <c r="FO23" s="70">
        <v>18190</v>
      </c>
      <c r="FP23" s="70">
        <v>20151</v>
      </c>
      <c r="FQ23" s="70">
        <v>21779</v>
      </c>
      <c r="FR23" s="70">
        <v>21596</v>
      </c>
      <c r="FS23" s="70">
        <v>22011</v>
      </c>
      <c r="FT23" s="70">
        <v>20820</v>
      </c>
      <c r="FU23" s="70">
        <v>19177</v>
      </c>
      <c r="FV23" s="70">
        <v>18047</v>
      </c>
      <c r="FW23" s="70">
        <v>15864</v>
      </c>
      <c r="FX23" s="70">
        <v>14679</v>
      </c>
      <c r="FY23" s="70">
        <v>15407</v>
      </c>
      <c r="FZ23" s="70">
        <v>16124</v>
      </c>
      <c r="GA23" s="70">
        <v>14233</v>
      </c>
      <c r="GB23" s="70">
        <v>13720</v>
      </c>
      <c r="GC23" s="70">
        <v>14685</v>
      </c>
      <c r="GD23" s="70">
        <v>15383</v>
      </c>
      <c r="GE23" s="70">
        <v>16679</v>
      </c>
      <c r="GF23" s="70">
        <v>14785</v>
      </c>
      <c r="GG23" s="70">
        <v>14179</v>
      </c>
      <c r="GH23" s="70">
        <v>13046</v>
      </c>
      <c r="GI23" s="70">
        <v>12846</v>
      </c>
      <c r="GJ23" s="70">
        <v>11973</v>
      </c>
      <c r="GK23" s="70">
        <v>11646</v>
      </c>
      <c r="GL23" s="70">
        <v>13258</v>
      </c>
      <c r="GM23" s="70">
        <v>14390</v>
      </c>
      <c r="GN23" s="70">
        <v>12545</v>
      </c>
      <c r="GO23" s="70">
        <v>12702</v>
      </c>
      <c r="GP23" s="70">
        <v>12946</v>
      </c>
      <c r="GQ23" s="70">
        <v>13977</v>
      </c>
      <c r="GR23" s="70">
        <v>13191</v>
      </c>
      <c r="GS23" s="70">
        <v>14336</v>
      </c>
      <c r="GT23" s="70">
        <v>13784</v>
      </c>
      <c r="GU23" s="70">
        <v>13109</v>
      </c>
      <c r="GV23" s="70">
        <v>13178</v>
      </c>
      <c r="GW23" s="70">
        <v>12569</v>
      </c>
      <c r="GX23" s="70">
        <v>12315</v>
      </c>
      <c r="GY23" s="70">
        <v>14345</v>
      </c>
      <c r="GZ23" s="70">
        <v>15261</v>
      </c>
      <c r="HA23" s="70">
        <v>13224</v>
      </c>
      <c r="HB23" s="70">
        <v>13058</v>
      </c>
      <c r="HC23" s="70">
        <v>13375</v>
      </c>
      <c r="HD23" s="70">
        <v>14600</v>
      </c>
      <c r="HE23" s="70">
        <v>13596</v>
      </c>
      <c r="HF23" s="70">
        <v>15109</v>
      </c>
      <c r="HG23" s="70">
        <v>14875</v>
      </c>
      <c r="HH23" s="70">
        <v>14208</v>
      </c>
      <c r="HI23" s="70">
        <v>14162</v>
      </c>
      <c r="HJ23" s="70">
        <v>13639</v>
      </c>
      <c r="HK23" s="70">
        <v>13489</v>
      </c>
      <c r="HL23" s="70">
        <v>15842</v>
      </c>
      <c r="HM23" s="70">
        <v>16750</v>
      </c>
      <c r="HN23" s="70">
        <v>14764</v>
      </c>
      <c r="HO23" s="70">
        <v>14941</v>
      </c>
      <c r="HP23" s="70">
        <v>15354</v>
      </c>
      <c r="HQ23" s="70">
        <v>16469</v>
      </c>
      <c r="HR23" s="70">
        <v>14967</v>
      </c>
      <c r="HS23" s="70">
        <v>16895</v>
      </c>
      <c r="HT23" s="70">
        <v>16625</v>
      </c>
      <c r="HU23" s="70">
        <v>16132</v>
      </c>
      <c r="HV23" s="70">
        <v>16049</v>
      </c>
      <c r="HW23" s="70">
        <v>15377</v>
      </c>
      <c r="HX23" s="70">
        <v>15343</v>
      </c>
      <c r="HY23" s="70">
        <v>17380</v>
      </c>
      <c r="HZ23" s="70">
        <v>18224</v>
      </c>
      <c r="IA23" s="70">
        <v>16353</v>
      </c>
      <c r="IB23" s="70">
        <v>16611</v>
      </c>
      <c r="IC23" s="70">
        <v>16827</v>
      </c>
      <c r="ID23" s="70">
        <v>17600</v>
      </c>
      <c r="IE23" s="70">
        <v>16618</v>
      </c>
      <c r="IF23" s="70">
        <v>18137</v>
      </c>
      <c r="IG23" s="70">
        <v>17921</v>
      </c>
      <c r="IH23" s="70">
        <v>17244</v>
      </c>
      <c r="II23" s="70">
        <v>17206</v>
      </c>
    </row>
    <row r="24" spans="1:243" ht="13.5" x14ac:dyDescent="0.35">
      <c r="A24" s="1" t="str">
        <f t="shared" si="12"/>
        <v>SteiermarkArbeitsloseMänner und altern. Geschlecht</v>
      </c>
      <c r="B24" s="1">
        <f t="shared" si="13"/>
        <v>24</v>
      </c>
      <c r="C24" t="s">
        <v>6</v>
      </c>
      <c r="D24" t="s">
        <v>33</v>
      </c>
      <c r="E24" t="s">
        <v>55</v>
      </c>
      <c r="F24" s="70">
        <v>27693</v>
      </c>
      <c r="G24" s="70">
        <v>24221</v>
      </c>
      <c r="H24" s="70">
        <v>18332</v>
      </c>
      <c r="I24" s="70">
        <v>14805</v>
      </c>
      <c r="J24" s="70">
        <v>13076</v>
      </c>
      <c r="K24" s="70">
        <v>12165</v>
      </c>
      <c r="L24" s="70">
        <v>12556</v>
      </c>
      <c r="M24" s="70">
        <v>12467</v>
      </c>
      <c r="N24" s="70">
        <v>12765</v>
      </c>
      <c r="O24" s="70">
        <v>14113</v>
      </c>
      <c r="P24" s="70">
        <v>17622</v>
      </c>
      <c r="Q24" s="70">
        <v>30400</v>
      </c>
      <c r="R24" s="70">
        <v>17518</v>
      </c>
      <c r="S24" s="70">
        <v>33597</v>
      </c>
      <c r="T24" s="70">
        <v>33294</v>
      </c>
      <c r="U24" s="70">
        <v>27284</v>
      </c>
      <c r="V24" s="70">
        <v>22828</v>
      </c>
      <c r="W24" s="70">
        <v>20997</v>
      </c>
      <c r="X24" s="70">
        <v>19661</v>
      </c>
      <c r="Y24" s="70">
        <v>19078</v>
      </c>
      <c r="Z24" s="70">
        <v>18366</v>
      </c>
      <c r="AA24" s="70">
        <v>17954</v>
      </c>
      <c r="AB24" s="70">
        <v>18334</v>
      </c>
      <c r="AC24" s="70">
        <v>20203</v>
      </c>
      <c r="AD24" s="70">
        <v>32952</v>
      </c>
      <c r="AE24" s="70">
        <v>23712</v>
      </c>
      <c r="AF24" s="70">
        <v>34455</v>
      </c>
      <c r="AG24" s="70">
        <v>32994</v>
      </c>
      <c r="AH24" s="70">
        <v>24739</v>
      </c>
      <c r="AI24" s="70">
        <v>18589</v>
      </c>
      <c r="AJ24" s="70">
        <v>16351</v>
      </c>
      <c r="AK24" s="70">
        <v>14826</v>
      </c>
      <c r="AL24" s="70">
        <v>14739</v>
      </c>
      <c r="AM24" s="70">
        <v>14207</v>
      </c>
      <c r="AN24" s="70">
        <v>13866</v>
      </c>
      <c r="AO24" s="70">
        <v>14238</v>
      </c>
      <c r="AP24" s="70">
        <v>16131</v>
      </c>
      <c r="AQ24" s="70">
        <v>29163</v>
      </c>
      <c r="AR24" s="70">
        <v>20358</v>
      </c>
      <c r="AS24" s="70">
        <v>29774</v>
      </c>
      <c r="AT24" s="70">
        <v>27040</v>
      </c>
      <c r="AU24" s="70">
        <v>19544</v>
      </c>
      <c r="AV24" s="70">
        <v>15297</v>
      </c>
      <c r="AW24" s="70">
        <v>13935</v>
      </c>
      <c r="AX24" s="70">
        <v>13150</v>
      </c>
      <c r="AY24" s="70">
        <v>13304</v>
      </c>
      <c r="AZ24" s="70">
        <v>13476</v>
      </c>
      <c r="BA24" s="70">
        <v>13743</v>
      </c>
      <c r="BB24" s="70">
        <v>14518</v>
      </c>
      <c r="BC24" s="70">
        <v>16689</v>
      </c>
      <c r="BD24" s="70">
        <v>28139</v>
      </c>
      <c r="BE24" s="70">
        <v>18217</v>
      </c>
      <c r="BF24" s="70">
        <v>30470</v>
      </c>
      <c r="BG24" s="70">
        <v>29799</v>
      </c>
      <c r="BH24" s="70">
        <v>21478</v>
      </c>
      <c r="BI24" s="70">
        <v>17347</v>
      </c>
      <c r="BJ24" s="70">
        <v>15460</v>
      </c>
      <c r="BK24" s="70">
        <v>14688</v>
      </c>
      <c r="BL24" s="70">
        <v>14817</v>
      </c>
      <c r="BM24" s="70">
        <v>14863</v>
      </c>
      <c r="BN24" s="70">
        <v>15046</v>
      </c>
      <c r="BO24" s="70">
        <v>16190</v>
      </c>
      <c r="BP24" s="70">
        <v>18640</v>
      </c>
      <c r="BQ24" s="70">
        <v>30736</v>
      </c>
      <c r="BR24" s="70">
        <v>19961</v>
      </c>
      <c r="BS24" s="70">
        <v>32991</v>
      </c>
      <c r="BT24" s="70">
        <v>31505</v>
      </c>
      <c r="BU24" s="70">
        <v>25798</v>
      </c>
      <c r="BV24" s="70">
        <v>19427</v>
      </c>
      <c r="BW24" s="70">
        <v>17385</v>
      </c>
      <c r="BX24" s="70">
        <v>16687</v>
      </c>
      <c r="BY24" s="70">
        <v>17150</v>
      </c>
      <c r="BZ24" s="70">
        <v>17268</v>
      </c>
      <c r="CA24" s="70">
        <v>17125</v>
      </c>
      <c r="CB24" s="70">
        <v>18108</v>
      </c>
      <c r="CC24" s="70">
        <v>20781</v>
      </c>
      <c r="CD24" s="70">
        <v>33202</v>
      </c>
      <c r="CE24" s="70">
        <v>22286</v>
      </c>
      <c r="CF24" s="70">
        <v>34740</v>
      </c>
      <c r="CG24" s="70">
        <v>33034</v>
      </c>
      <c r="CH24" s="70">
        <v>25347</v>
      </c>
      <c r="CI24" s="70">
        <v>21552</v>
      </c>
      <c r="CJ24" s="70">
        <v>20000</v>
      </c>
      <c r="CK24" s="70">
        <v>18995</v>
      </c>
      <c r="CL24" s="70">
        <v>19120</v>
      </c>
      <c r="CM24" s="70">
        <v>19329</v>
      </c>
      <c r="CN24" s="70">
        <v>19616</v>
      </c>
      <c r="CO24" s="70">
        <v>20594</v>
      </c>
      <c r="CP24" s="70">
        <v>22959</v>
      </c>
      <c r="CQ24" s="70">
        <v>35795</v>
      </c>
      <c r="CR24" s="70">
        <v>24257</v>
      </c>
      <c r="CS24" s="70">
        <v>36916</v>
      </c>
      <c r="CT24" s="70">
        <v>35310</v>
      </c>
      <c r="CU24" s="70">
        <v>28442</v>
      </c>
      <c r="CV24" s="70">
        <v>23995</v>
      </c>
      <c r="CW24" s="70">
        <v>22016</v>
      </c>
      <c r="CX24" s="70">
        <v>21104</v>
      </c>
      <c r="CY24" s="70">
        <v>21135</v>
      </c>
      <c r="CZ24" s="70">
        <v>20846</v>
      </c>
      <c r="DA24" s="70">
        <v>20790</v>
      </c>
      <c r="DB24" s="70">
        <v>21569</v>
      </c>
      <c r="DC24" s="70">
        <v>23743</v>
      </c>
      <c r="DD24" s="70">
        <v>36427</v>
      </c>
      <c r="DE24" s="70">
        <v>26024</v>
      </c>
      <c r="DF24" s="70">
        <v>37734</v>
      </c>
      <c r="DG24" s="70">
        <v>34775</v>
      </c>
      <c r="DH24" s="70">
        <v>28674</v>
      </c>
      <c r="DI24" s="70">
        <v>23965</v>
      </c>
      <c r="DJ24" s="70">
        <v>21878</v>
      </c>
      <c r="DK24" s="70">
        <v>20785</v>
      </c>
      <c r="DL24" s="70">
        <v>20662</v>
      </c>
      <c r="DM24" s="70">
        <v>20388</v>
      </c>
      <c r="DN24" s="70">
        <v>20275</v>
      </c>
      <c r="DO24" s="70">
        <v>21331</v>
      </c>
      <c r="DP24" s="70">
        <v>23177</v>
      </c>
      <c r="DQ24" s="70">
        <v>34945</v>
      </c>
      <c r="DR24" s="70">
        <v>25716</v>
      </c>
      <c r="DS24" s="70">
        <v>37037</v>
      </c>
      <c r="DT24" s="70">
        <v>33463</v>
      </c>
      <c r="DU24" s="70">
        <v>24816</v>
      </c>
      <c r="DV24" s="70">
        <v>21067</v>
      </c>
      <c r="DW24" s="70">
        <v>19285</v>
      </c>
      <c r="DX24" s="70">
        <v>18332</v>
      </c>
      <c r="DY24" s="70">
        <v>18294</v>
      </c>
      <c r="DZ24" s="70">
        <v>18414</v>
      </c>
      <c r="EA24" s="70">
        <v>17716</v>
      </c>
      <c r="EB24" s="70">
        <v>17862</v>
      </c>
      <c r="EC24" s="70">
        <v>19255</v>
      </c>
      <c r="ED24" s="70">
        <v>29973</v>
      </c>
      <c r="EE24" s="70">
        <v>22960</v>
      </c>
      <c r="EF24" s="70">
        <v>30295</v>
      </c>
      <c r="EG24" s="70">
        <v>29122</v>
      </c>
      <c r="EH24" s="70">
        <v>22620</v>
      </c>
      <c r="EI24" s="70">
        <v>17884</v>
      </c>
      <c r="EJ24" s="70">
        <v>16012</v>
      </c>
      <c r="EK24" s="70">
        <v>15050</v>
      </c>
      <c r="EL24" s="70">
        <v>15485</v>
      </c>
      <c r="EM24" s="70">
        <v>15591</v>
      </c>
      <c r="EN24" s="70">
        <v>15276</v>
      </c>
      <c r="EO24" s="70">
        <v>16150</v>
      </c>
      <c r="EP24" s="70">
        <v>17513</v>
      </c>
      <c r="EQ24" s="70">
        <v>27298</v>
      </c>
      <c r="ER24" s="70">
        <v>19858</v>
      </c>
      <c r="ES24" s="70">
        <v>28868</v>
      </c>
      <c r="ET24" s="70">
        <v>24846</v>
      </c>
      <c r="EU24" s="70">
        <v>18814</v>
      </c>
      <c r="EV24" s="70">
        <v>16568</v>
      </c>
      <c r="EW24" s="70">
        <v>15658</v>
      </c>
      <c r="EX24" s="70">
        <v>14974</v>
      </c>
      <c r="EY24" s="70">
        <v>15575</v>
      </c>
      <c r="EZ24" s="70">
        <v>15772</v>
      </c>
      <c r="FA24" s="70">
        <v>15580</v>
      </c>
      <c r="FB24" s="70">
        <v>16606</v>
      </c>
      <c r="FC24" s="70">
        <v>18151</v>
      </c>
      <c r="FD24" s="70">
        <v>27893</v>
      </c>
      <c r="FE24" s="70">
        <v>19109</v>
      </c>
      <c r="FF24" s="70">
        <v>28731</v>
      </c>
      <c r="FG24" s="70">
        <v>25190</v>
      </c>
      <c r="FH24" s="70">
        <v>36112</v>
      </c>
      <c r="FI24" s="70">
        <v>32410</v>
      </c>
      <c r="FJ24" s="70">
        <v>28135</v>
      </c>
      <c r="FK24" s="70">
        <v>24195</v>
      </c>
      <c r="FL24" s="70">
        <v>22542</v>
      </c>
      <c r="FM24" s="70">
        <v>21679</v>
      </c>
      <c r="FN24" s="70">
        <v>20428</v>
      </c>
      <c r="FO24" s="70">
        <v>20587</v>
      </c>
      <c r="FP24" s="70">
        <v>22880</v>
      </c>
      <c r="FQ24" s="70">
        <v>32889</v>
      </c>
      <c r="FR24" s="70">
        <v>26315</v>
      </c>
      <c r="FS24" s="70">
        <v>33619</v>
      </c>
      <c r="FT24" s="70">
        <v>29647</v>
      </c>
      <c r="FU24" s="70">
        <v>22996</v>
      </c>
      <c r="FV24" s="70">
        <v>19898</v>
      </c>
      <c r="FW24" s="70">
        <v>17847</v>
      </c>
      <c r="FX24" s="70">
        <v>16346</v>
      </c>
      <c r="FY24" s="70">
        <v>16119</v>
      </c>
      <c r="FZ24" s="70">
        <v>16021</v>
      </c>
      <c r="GA24" s="70">
        <v>15544</v>
      </c>
      <c r="GB24" s="70">
        <v>15356</v>
      </c>
      <c r="GC24" s="70">
        <v>16588</v>
      </c>
      <c r="GD24" s="70">
        <v>26019</v>
      </c>
      <c r="GE24" s="70">
        <v>20500</v>
      </c>
      <c r="GF24" s="70">
        <v>25783</v>
      </c>
      <c r="GG24" s="70">
        <v>22028</v>
      </c>
      <c r="GH24" s="70">
        <v>16904</v>
      </c>
      <c r="GI24" s="70">
        <v>15061</v>
      </c>
      <c r="GJ24" s="70">
        <v>13845</v>
      </c>
      <c r="GK24" s="70">
        <v>13404</v>
      </c>
      <c r="GL24" s="70">
        <v>13784</v>
      </c>
      <c r="GM24" s="70">
        <v>14060</v>
      </c>
      <c r="GN24" s="70">
        <v>13786</v>
      </c>
      <c r="GO24" s="70">
        <v>14420</v>
      </c>
      <c r="GP24" s="70">
        <v>15304</v>
      </c>
      <c r="GQ24" s="70">
        <v>24852</v>
      </c>
      <c r="GR24" s="70">
        <v>16936</v>
      </c>
      <c r="GS24" s="70">
        <v>25812</v>
      </c>
      <c r="GT24" s="70">
        <v>22803</v>
      </c>
      <c r="GU24" s="70">
        <v>17806</v>
      </c>
      <c r="GV24" s="70">
        <v>15900</v>
      </c>
      <c r="GW24" s="70">
        <v>15353</v>
      </c>
      <c r="GX24" s="70">
        <v>14879</v>
      </c>
      <c r="GY24" s="70">
        <v>15128</v>
      </c>
      <c r="GZ24" s="70">
        <v>15223</v>
      </c>
      <c r="HA24" s="70">
        <v>15051</v>
      </c>
      <c r="HB24" s="70">
        <v>15803</v>
      </c>
      <c r="HC24" s="70">
        <v>17110</v>
      </c>
      <c r="HD24" s="70">
        <v>26876</v>
      </c>
      <c r="HE24" s="70">
        <v>18145</v>
      </c>
      <c r="HF24" s="70">
        <v>28972</v>
      </c>
      <c r="HG24" s="70">
        <v>25575</v>
      </c>
      <c r="HH24" s="70">
        <v>20773</v>
      </c>
      <c r="HI24" s="70">
        <v>18525</v>
      </c>
      <c r="HJ24" s="70">
        <v>17581</v>
      </c>
      <c r="HK24" s="70">
        <v>17113</v>
      </c>
      <c r="HL24" s="70">
        <v>17503</v>
      </c>
      <c r="HM24" s="70">
        <v>17979</v>
      </c>
      <c r="HN24" s="70">
        <v>17546</v>
      </c>
      <c r="HO24" s="70">
        <v>18186</v>
      </c>
      <c r="HP24" s="70">
        <v>19766</v>
      </c>
      <c r="HQ24" s="70">
        <v>28626</v>
      </c>
      <c r="HR24" s="70">
        <v>20679</v>
      </c>
      <c r="HS24" s="70">
        <v>30630</v>
      </c>
      <c r="HT24" s="70">
        <v>28042</v>
      </c>
      <c r="HU24" s="70">
        <v>22512</v>
      </c>
      <c r="HV24" s="70">
        <v>20601</v>
      </c>
      <c r="HW24" s="70">
        <v>19439</v>
      </c>
      <c r="HX24" s="70">
        <v>18938</v>
      </c>
      <c r="HY24" s="70">
        <v>18973</v>
      </c>
      <c r="HZ24" s="70">
        <v>19132</v>
      </c>
      <c r="IA24" s="70">
        <v>19066</v>
      </c>
      <c r="IB24" s="70">
        <v>19441</v>
      </c>
      <c r="IC24" s="70">
        <v>20689</v>
      </c>
      <c r="ID24" s="70">
        <v>28473</v>
      </c>
      <c r="IE24" s="70">
        <v>22161</v>
      </c>
      <c r="IF24" s="70">
        <v>31259</v>
      </c>
      <c r="IG24" s="70">
        <v>28371</v>
      </c>
      <c r="IH24" s="70">
        <v>22564</v>
      </c>
      <c r="II24" s="70">
        <v>20794</v>
      </c>
    </row>
    <row r="25" spans="1:243" ht="13.5" x14ac:dyDescent="0.35">
      <c r="A25" s="1" t="str">
        <f t="shared" si="12"/>
        <v>SteiermarkArbeitsloseGesamt</v>
      </c>
      <c r="B25" s="1">
        <f t="shared" si="13"/>
        <v>25</v>
      </c>
      <c r="C25" t="s">
        <v>49</v>
      </c>
      <c r="F25" s="70">
        <v>41964</v>
      </c>
      <c r="G25" s="70">
        <v>38215</v>
      </c>
      <c r="H25" s="70">
        <v>31655</v>
      </c>
      <c r="I25" s="70">
        <v>28007</v>
      </c>
      <c r="J25" s="70">
        <v>25159</v>
      </c>
      <c r="K25" s="70">
        <v>23750</v>
      </c>
      <c r="L25" s="70">
        <v>25378</v>
      </c>
      <c r="M25" s="70">
        <v>25718</v>
      </c>
      <c r="N25" s="70">
        <v>25343</v>
      </c>
      <c r="O25" s="70">
        <v>27553</v>
      </c>
      <c r="P25" s="70">
        <v>32104</v>
      </c>
      <c r="Q25" s="70">
        <v>45905</v>
      </c>
      <c r="R25" s="70">
        <v>30896</v>
      </c>
      <c r="S25" s="70">
        <v>49455</v>
      </c>
      <c r="T25" s="70">
        <v>49549</v>
      </c>
      <c r="U25" s="70">
        <v>42862</v>
      </c>
      <c r="V25" s="70">
        <v>38447</v>
      </c>
      <c r="W25" s="70">
        <v>35411</v>
      </c>
      <c r="X25" s="70">
        <v>33747</v>
      </c>
      <c r="Y25" s="70">
        <v>34624</v>
      </c>
      <c r="Z25" s="70">
        <v>34378</v>
      </c>
      <c r="AA25" s="70">
        <v>32862</v>
      </c>
      <c r="AB25" s="70">
        <v>33523</v>
      </c>
      <c r="AC25" s="70">
        <v>35847</v>
      </c>
      <c r="AD25" s="70">
        <v>49270</v>
      </c>
      <c r="AE25" s="70">
        <v>39164</v>
      </c>
      <c r="AF25" s="70">
        <v>50535</v>
      </c>
      <c r="AG25" s="70">
        <v>48870</v>
      </c>
      <c r="AH25" s="70">
        <v>39743</v>
      </c>
      <c r="AI25" s="70">
        <v>33465</v>
      </c>
      <c r="AJ25" s="70">
        <v>29976</v>
      </c>
      <c r="AK25" s="70">
        <v>28029</v>
      </c>
      <c r="AL25" s="70">
        <v>29138</v>
      </c>
      <c r="AM25" s="70">
        <v>28735</v>
      </c>
      <c r="AN25" s="70">
        <v>27293</v>
      </c>
      <c r="AO25" s="70">
        <v>28001</v>
      </c>
      <c r="AP25" s="70">
        <v>30487</v>
      </c>
      <c r="AQ25" s="70">
        <v>44322</v>
      </c>
      <c r="AR25" s="70">
        <v>34883</v>
      </c>
      <c r="AS25" s="70">
        <v>44746</v>
      </c>
      <c r="AT25" s="70">
        <v>41661</v>
      </c>
      <c r="AU25" s="70">
        <v>33404</v>
      </c>
      <c r="AV25" s="70">
        <v>28791</v>
      </c>
      <c r="AW25" s="70">
        <v>26598</v>
      </c>
      <c r="AX25" s="70">
        <v>25676</v>
      </c>
      <c r="AY25" s="70">
        <v>27127</v>
      </c>
      <c r="AZ25" s="70">
        <v>28109</v>
      </c>
      <c r="BA25" s="70">
        <v>27830</v>
      </c>
      <c r="BB25" s="70">
        <v>28943</v>
      </c>
      <c r="BC25" s="70">
        <v>31904</v>
      </c>
      <c r="BD25" s="70">
        <v>44182</v>
      </c>
      <c r="BE25" s="70">
        <v>32414</v>
      </c>
      <c r="BF25" s="70">
        <v>46512</v>
      </c>
      <c r="BG25" s="70">
        <v>45578</v>
      </c>
      <c r="BH25" s="70">
        <v>36417</v>
      </c>
      <c r="BI25" s="70">
        <v>32050</v>
      </c>
      <c r="BJ25" s="70">
        <v>29335</v>
      </c>
      <c r="BK25" s="70">
        <v>28519</v>
      </c>
      <c r="BL25" s="70">
        <v>29794</v>
      </c>
      <c r="BM25" s="70">
        <v>30161</v>
      </c>
      <c r="BN25" s="70">
        <v>29364</v>
      </c>
      <c r="BO25" s="70">
        <v>31253</v>
      </c>
      <c r="BP25" s="70">
        <v>34533</v>
      </c>
      <c r="BQ25" s="70">
        <v>47696</v>
      </c>
      <c r="BR25" s="70">
        <v>35101</v>
      </c>
      <c r="BS25" s="70">
        <v>49899</v>
      </c>
      <c r="BT25" s="70">
        <v>47765</v>
      </c>
      <c r="BU25" s="70">
        <v>41594</v>
      </c>
      <c r="BV25" s="70">
        <v>35260</v>
      </c>
      <c r="BW25" s="70">
        <v>32338</v>
      </c>
      <c r="BX25" s="70">
        <v>31617</v>
      </c>
      <c r="BY25" s="70">
        <v>33789</v>
      </c>
      <c r="BZ25" s="70">
        <v>34362</v>
      </c>
      <c r="CA25" s="70">
        <v>32934</v>
      </c>
      <c r="CB25" s="70">
        <v>34857</v>
      </c>
      <c r="CC25" s="70">
        <v>38256</v>
      </c>
      <c r="CD25" s="70">
        <v>51823</v>
      </c>
      <c r="CE25" s="70">
        <v>38708</v>
      </c>
      <c r="CF25" s="70">
        <v>53070</v>
      </c>
      <c r="CG25" s="70">
        <v>50999</v>
      </c>
      <c r="CH25" s="70">
        <v>42851</v>
      </c>
      <c r="CI25" s="70">
        <v>38805</v>
      </c>
      <c r="CJ25" s="70">
        <v>36570</v>
      </c>
      <c r="CK25" s="70">
        <v>35276</v>
      </c>
      <c r="CL25" s="70">
        <v>36584</v>
      </c>
      <c r="CM25" s="70">
        <v>37205</v>
      </c>
      <c r="CN25" s="70">
        <v>36489</v>
      </c>
      <c r="CO25" s="70">
        <v>38031</v>
      </c>
      <c r="CP25" s="70">
        <v>41150</v>
      </c>
      <c r="CQ25" s="70">
        <v>55262</v>
      </c>
      <c r="CR25" s="70">
        <v>41858</v>
      </c>
      <c r="CS25" s="70">
        <v>56290</v>
      </c>
      <c r="CT25" s="70">
        <v>54153</v>
      </c>
      <c r="CU25" s="70">
        <v>46559</v>
      </c>
      <c r="CV25" s="70">
        <v>42149</v>
      </c>
      <c r="CW25" s="70">
        <v>39365</v>
      </c>
      <c r="CX25" s="70">
        <v>38176</v>
      </c>
      <c r="CY25" s="70">
        <v>39291</v>
      </c>
      <c r="CZ25" s="70">
        <v>39569</v>
      </c>
      <c r="DA25" s="70">
        <v>38659</v>
      </c>
      <c r="DB25" s="70">
        <v>39872</v>
      </c>
      <c r="DC25" s="70">
        <v>42694</v>
      </c>
      <c r="DD25" s="70">
        <v>56755</v>
      </c>
      <c r="DE25" s="70">
        <v>44461</v>
      </c>
      <c r="DF25" s="70">
        <v>58035</v>
      </c>
      <c r="DG25" s="70">
        <v>54715</v>
      </c>
      <c r="DH25" s="70">
        <v>47667</v>
      </c>
      <c r="DI25" s="70">
        <v>42609</v>
      </c>
      <c r="DJ25" s="70">
        <v>39775</v>
      </c>
      <c r="DK25" s="70">
        <v>38020</v>
      </c>
      <c r="DL25" s="70">
        <v>39082</v>
      </c>
      <c r="DM25" s="70">
        <v>39121</v>
      </c>
      <c r="DN25" s="70">
        <v>37874</v>
      </c>
      <c r="DO25" s="70">
        <v>39400</v>
      </c>
      <c r="DP25" s="70">
        <v>41911</v>
      </c>
      <c r="DQ25" s="70">
        <v>54444</v>
      </c>
      <c r="DR25" s="70">
        <v>44388</v>
      </c>
      <c r="DS25" s="70">
        <v>56569</v>
      </c>
      <c r="DT25" s="70">
        <v>52598</v>
      </c>
      <c r="DU25" s="70">
        <v>42853</v>
      </c>
      <c r="DV25" s="70">
        <v>38614</v>
      </c>
      <c r="DW25" s="70">
        <v>35690</v>
      </c>
      <c r="DX25" s="70">
        <v>34279</v>
      </c>
      <c r="DY25" s="70">
        <v>35356</v>
      </c>
      <c r="DZ25" s="70">
        <v>35819</v>
      </c>
      <c r="EA25" s="70">
        <v>33781</v>
      </c>
      <c r="EB25" s="70">
        <v>34026</v>
      </c>
      <c r="EC25" s="70">
        <v>35576</v>
      </c>
      <c r="ED25" s="70">
        <v>47111</v>
      </c>
      <c r="EE25" s="70">
        <v>40190</v>
      </c>
      <c r="EF25" s="70">
        <v>47113</v>
      </c>
      <c r="EG25" s="70">
        <v>45332</v>
      </c>
      <c r="EH25" s="70">
        <v>38047</v>
      </c>
      <c r="EI25" s="70">
        <v>33118</v>
      </c>
      <c r="EJ25" s="70">
        <v>30013</v>
      </c>
      <c r="EK25" s="70">
        <v>28677</v>
      </c>
      <c r="EL25" s="70">
        <v>30536</v>
      </c>
      <c r="EM25" s="70">
        <v>31159</v>
      </c>
      <c r="EN25" s="70">
        <v>29693</v>
      </c>
      <c r="EO25" s="70">
        <v>31048</v>
      </c>
      <c r="EP25" s="70">
        <v>32522</v>
      </c>
      <c r="EQ25" s="70">
        <v>43174</v>
      </c>
      <c r="ER25" s="70">
        <v>35036</v>
      </c>
      <c r="ES25" s="70">
        <v>44842</v>
      </c>
      <c r="ET25" s="70">
        <v>40402</v>
      </c>
      <c r="EU25" s="70">
        <v>33532</v>
      </c>
      <c r="EV25" s="70">
        <v>31351</v>
      </c>
      <c r="EW25" s="70">
        <v>29607</v>
      </c>
      <c r="EX25" s="70">
        <v>28567</v>
      </c>
      <c r="EY25" s="70">
        <v>30544</v>
      </c>
      <c r="EZ25" s="70">
        <v>31348</v>
      </c>
      <c r="FA25" s="70">
        <v>29718</v>
      </c>
      <c r="FB25" s="70">
        <v>31377</v>
      </c>
      <c r="FC25" s="70">
        <v>33308</v>
      </c>
      <c r="FD25" s="70">
        <v>43856</v>
      </c>
      <c r="FE25" s="70">
        <v>34038</v>
      </c>
      <c r="FF25" s="70">
        <v>44973</v>
      </c>
      <c r="FG25" s="70">
        <v>40942</v>
      </c>
      <c r="FH25" s="70">
        <v>63998</v>
      </c>
      <c r="FI25" s="70">
        <v>62889</v>
      </c>
      <c r="FJ25" s="70">
        <v>54642</v>
      </c>
      <c r="FK25" s="70">
        <v>46768</v>
      </c>
      <c r="FL25" s="70">
        <v>43706</v>
      </c>
      <c r="FM25" s="70">
        <v>42144</v>
      </c>
      <c r="FN25" s="70">
        <v>38389</v>
      </c>
      <c r="FO25" s="70">
        <v>38777</v>
      </c>
      <c r="FP25" s="70">
        <v>43031</v>
      </c>
      <c r="FQ25" s="70">
        <v>54668</v>
      </c>
      <c r="FR25" s="70">
        <v>47911</v>
      </c>
      <c r="FS25" s="70">
        <v>55630</v>
      </c>
      <c r="FT25" s="70">
        <v>50467</v>
      </c>
      <c r="FU25" s="70">
        <v>42173</v>
      </c>
      <c r="FV25" s="70">
        <v>37945</v>
      </c>
      <c r="FW25" s="70">
        <v>33711</v>
      </c>
      <c r="FX25" s="70">
        <v>31025</v>
      </c>
      <c r="FY25" s="70">
        <v>31526</v>
      </c>
      <c r="FZ25" s="70">
        <v>32145</v>
      </c>
      <c r="GA25" s="70">
        <v>29777</v>
      </c>
      <c r="GB25" s="70">
        <v>29076</v>
      </c>
      <c r="GC25" s="70">
        <v>31273</v>
      </c>
      <c r="GD25" s="70">
        <v>41402</v>
      </c>
      <c r="GE25" s="70">
        <v>37179</v>
      </c>
      <c r="GF25" s="70">
        <v>40568</v>
      </c>
      <c r="GG25" s="70">
        <v>36207</v>
      </c>
      <c r="GH25" s="70">
        <v>29950</v>
      </c>
      <c r="GI25" s="70">
        <v>27907</v>
      </c>
      <c r="GJ25" s="70">
        <v>25818</v>
      </c>
      <c r="GK25" s="70">
        <v>25050</v>
      </c>
      <c r="GL25" s="70">
        <v>27042</v>
      </c>
      <c r="GM25" s="70">
        <v>28450</v>
      </c>
      <c r="GN25" s="70">
        <v>26331</v>
      </c>
      <c r="GO25" s="70">
        <v>27122</v>
      </c>
      <c r="GP25" s="70">
        <v>28250</v>
      </c>
      <c r="GQ25" s="70">
        <v>38829</v>
      </c>
      <c r="GR25" s="70">
        <v>30127</v>
      </c>
      <c r="GS25" s="70">
        <v>40148</v>
      </c>
      <c r="GT25" s="70">
        <v>36587</v>
      </c>
      <c r="GU25" s="70">
        <v>30915</v>
      </c>
      <c r="GV25" s="70">
        <v>29078</v>
      </c>
      <c r="GW25" s="70">
        <v>27922</v>
      </c>
      <c r="GX25" s="70">
        <v>27194</v>
      </c>
      <c r="GY25" s="70">
        <v>29473</v>
      </c>
      <c r="GZ25" s="70">
        <v>30484</v>
      </c>
      <c r="HA25" s="70">
        <v>28275</v>
      </c>
      <c r="HB25" s="70">
        <v>28861</v>
      </c>
      <c r="HC25" s="70">
        <v>30485</v>
      </c>
      <c r="HD25" s="70">
        <v>41476</v>
      </c>
      <c r="HE25" s="70">
        <v>31741</v>
      </c>
      <c r="HF25" s="70">
        <v>44081</v>
      </c>
      <c r="HG25" s="70">
        <v>40450</v>
      </c>
      <c r="HH25" s="70">
        <v>34981</v>
      </c>
      <c r="HI25" s="70">
        <v>32687</v>
      </c>
      <c r="HJ25" s="70">
        <v>31220</v>
      </c>
      <c r="HK25" s="70">
        <v>30602</v>
      </c>
      <c r="HL25" s="70">
        <v>33345</v>
      </c>
      <c r="HM25" s="70">
        <v>34729</v>
      </c>
      <c r="HN25" s="70">
        <v>32310</v>
      </c>
      <c r="HO25" s="70">
        <v>33127</v>
      </c>
      <c r="HP25" s="70">
        <v>35120</v>
      </c>
      <c r="HQ25" s="70">
        <v>45095</v>
      </c>
      <c r="HR25" s="70">
        <v>35646</v>
      </c>
      <c r="HS25" s="70">
        <v>47525</v>
      </c>
      <c r="HT25" s="70">
        <v>44667</v>
      </c>
      <c r="HU25" s="70">
        <v>38644</v>
      </c>
      <c r="HV25" s="70">
        <v>36650</v>
      </c>
      <c r="HW25" s="70">
        <v>34816</v>
      </c>
      <c r="HX25" s="70">
        <v>34281</v>
      </c>
      <c r="HY25" s="70">
        <v>36353</v>
      </c>
      <c r="HZ25" s="70">
        <v>37356</v>
      </c>
      <c r="IA25" s="70">
        <v>35419</v>
      </c>
      <c r="IB25" s="70">
        <v>36052</v>
      </c>
      <c r="IC25" s="70">
        <v>37516</v>
      </c>
      <c r="ID25" s="70">
        <v>46073</v>
      </c>
      <c r="IE25" s="70">
        <v>38779</v>
      </c>
      <c r="IF25" s="70">
        <v>49396</v>
      </c>
      <c r="IG25" s="70">
        <v>46292</v>
      </c>
      <c r="IH25" s="70">
        <v>39808</v>
      </c>
      <c r="II25" s="70">
        <v>38000</v>
      </c>
    </row>
    <row r="26" spans="1:243" ht="13.5" x14ac:dyDescent="0.35">
      <c r="A26" s="1" t="str">
        <f t="shared" si="12"/>
        <v>TirolArbeitsloseFrauen</v>
      </c>
      <c r="B26" s="1">
        <f t="shared" si="13"/>
        <v>26</v>
      </c>
      <c r="C26" t="s">
        <v>7</v>
      </c>
      <c r="D26" t="s">
        <v>33</v>
      </c>
      <c r="E26" t="s">
        <v>32</v>
      </c>
      <c r="F26" s="70">
        <v>4724</v>
      </c>
      <c r="G26" s="70">
        <v>4464</v>
      </c>
      <c r="H26" s="70">
        <v>5991</v>
      </c>
      <c r="I26" s="70">
        <v>12181</v>
      </c>
      <c r="J26" s="70">
        <v>10176</v>
      </c>
      <c r="K26" s="70">
        <v>7008</v>
      </c>
      <c r="L26" s="70">
        <v>5563</v>
      </c>
      <c r="M26" s="70">
        <v>5791</v>
      </c>
      <c r="N26" s="70">
        <v>7497</v>
      </c>
      <c r="O26" s="70">
        <v>12342</v>
      </c>
      <c r="P26" s="70">
        <v>13271</v>
      </c>
      <c r="Q26" s="70">
        <v>5341</v>
      </c>
      <c r="R26" s="70">
        <v>7862</v>
      </c>
      <c r="S26" s="70">
        <v>5471</v>
      </c>
      <c r="T26" s="70">
        <v>5335</v>
      </c>
      <c r="U26" s="70">
        <v>7727</v>
      </c>
      <c r="V26" s="70">
        <v>13172</v>
      </c>
      <c r="W26" s="70">
        <v>11722</v>
      </c>
      <c r="X26" s="70">
        <v>8661</v>
      </c>
      <c r="Y26" s="70">
        <v>7019</v>
      </c>
      <c r="Z26" s="70">
        <v>7533</v>
      </c>
      <c r="AA26" s="70">
        <v>8940</v>
      </c>
      <c r="AB26" s="70">
        <v>13340</v>
      </c>
      <c r="AC26" s="70">
        <v>14309</v>
      </c>
      <c r="AD26" s="70">
        <v>5803</v>
      </c>
      <c r="AE26" s="70">
        <v>9086</v>
      </c>
      <c r="AF26" s="70">
        <v>5964</v>
      </c>
      <c r="AG26" s="70">
        <v>5613</v>
      </c>
      <c r="AH26" s="70">
        <v>6902</v>
      </c>
      <c r="AI26" s="70">
        <v>13502</v>
      </c>
      <c r="AJ26" s="70">
        <v>11516</v>
      </c>
      <c r="AK26" s="70">
        <v>8357</v>
      </c>
      <c r="AL26" s="70">
        <v>6403</v>
      </c>
      <c r="AM26" s="70">
        <v>6974</v>
      </c>
      <c r="AN26" s="70">
        <v>8473</v>
      </c>
      <c r="AO26" s="70">
        <v>12896</v>
      </c>
      <c r="AP26" s="70">
        <v>13945</v>
      </c>
      <c r="AQ26" s="70">
        <v>5572</v>
      </c>
      <c r="AR26" s="70">
        <v>8843</v>
      </c>
      <c r="AS26" s="70">
        <v>5654</v>
      </c>
      <c r="AT26" s="70">
        <v>5435</v>
      </c>
      <c r="AU26" s="70">
        <v>8364</v>
      </c>
      <c r="AV26" s="70">
        <v>12250</v>
      </c>
      <c r="AW26" s="70">
        <v>12212</v>
      </c>
      <c r="AX26" s="70">
        <v>8136</v>
      </c>
      <c r="AY26" s="70">
        <v>6463</v>
      </c>
      <c r="AZ26" s="70">
        <v>6993</v>
      </c>
      <c r="BA26" s="70">
        <v>8491</v>
      </c>
      <c r="BB26" s="70">
        <v>13212</v>
      </c>
      <c r="BC26" s="70">
        <v>14121</v>
      </c>
      <c r="BD26" s="70">
        <v>5767</v>
      </c>
      <c r="BE26" s="70">
        <v>8925</v>
      </c>
      <c r="BF26" s="70">
        <v>5746</v>
      </c>
      <c r="BG26" s="70">
        <v>5671</v>
      </c>
      <c r="BH26" s="70">
        <v>7521</v>
      </c>
      <c r="BI26" s="70">
        <v>13579</v>
      </c>
      <c r="BJ26" s="70">
        <v>11478</v>
      </c>
      <c r="BK26" s="70">
        <v>8224</v>
      </c>
      <c r="BL26" s="70">
        <v>6804</v>
      </c>
      <c r="BM26" s="70">
        <v>7213</v>
      </c>
      <c r="BN26" s="70">
        <v>8323</v>
      </c>
      <c r="BO26" s="70">
        <v>13380</v>
      </c>
      <c r="BP26" s="70">
        <v>14439</v>
      </c>
      <c r="BQ26" s="70">
        <v>5975</v>
      </c>
      <c r="BR26" s="70">
        <v>9029</v>
      </c>
      <c r="BS26" s="70">
        <v>5995</v>
      </c>
      <c r="BT26" s="70">
        <v>5895</v>
      </c>
      <c r="BU26" s="70">
        <v>7000</v>
      </c>
      <c r="BV26" s="70">
        <v>14384</v>
      </c>
      <c r="BW26" s="70">
        <v>12271</v>
      </c>
      <c r="BX26" s="70">
        <v>9194</v>
      </c>
      <c r="BY26" s="70">
        <v>7980</v>
      </c>
      <c r="BZ26" s="70">
        <v>8281</v>
      </c>
      <c r="CA26" s="70">
        <v>9821</v>
      </c>
      <c r="CB26" s="70">
        <v>14645</v>
      </c>
      <c r="CC26" s="70">
        <v>15532</v>
      </c>
      <c r="CD26" s="70">
        <v>7119</v>
      </c>
      <c r="CE26" s="70">
        <v>9843</v>
      </c>
      <c r="CF26" s="70">
        <v>7292</v>
      </c>
      <c r="CG26" s="70">
        <v>7068</v>
      </c>
      <c r="CH26" s="70">
        <v>9948</v>
      </c>
      <c r="CI26" s="70">
        <v>14711</v>
      </c>
      <c r="CJ26" s="70">
        <v>13497</v>
      </c>
      <c r="CK26" s="70">
        <v>9843</v>
      </c>
      <c r="CL26" s="70">
        <v>8651</v>
      </c>
      <c r="CM26" s="70">
        <v>8918</v>
      </c>
      <c r="CN26" s="70">
        <v>10480</v>
      </c>
      <c r="CO26" s="70">
        <v>15147</v>
      </c>
      <c r="CP26" s="70">
        <v>16026</v>
      </c>
      <c r="CQ26" s="70">
        <v>7731</v>
      </c>
      <c r="CR26" s="70">
        <v>10776</v>
      </c>
      <c r="CS26" s="70">
        <v>7716</v>
      </c>
      <c r="CT26" s="70">
        <v>7504</v>
      </c>
      <c r="CU26" s="70">
        <v>9230</v>
      </c>
      <c r="CV26" s="70">
        <v>16083</v>
      </c>
      <c r="CW26" s="70">
        <v>13412</v>
      </c>
      <c r="CX26" s="70">
        <v>10324</v>
      </c>
      <c r="CY26" s="70">
        <v>8817</v>
      </c>
      <c r="CZ26" s="70">
        <v>9307</v>
      </c>
      <c r="DA26" s="70">
        <v>10592</v>
      </c>
      <c r="DB26" s="70">
        <v>15280</v>
      </c>
      <c r="DC26" s="70">
        <v>15819</v>
      </c>
      <c r="DD26" s="70">
        <v>7769</v>
      </c>
      <c r="DE26" s="70">
        <v>10988</v>
      </c>
      <c r="DF26" s="70">
        <v>7582</v>
      </c>
      <c r="DG26" s="70">
        <v>7505</v>
      </c>
      <c r="DH26" s="70">
        <v>8909</v>
      </c>
      <c r="DI26" s="70">
        <v>15190</v>
      </c>
      <c r="DJ26" s="70">
        <v>12856</v>
      </c>
      <c r="DK26" s="70">
        <v>9724</v>
      </c>
      <c r="DL26" s="70">
        <v>8286</v>
      </c>
      <c r="DM26" s="70">
        <v>8816</v>
      </c>
      <c r="DN26" s="70">
        <v>9927</v>
      </c>
      <c r="DO26" s="70">
        <v>14168</v>
      </c>
      <c r="DP26" s="70">
        <v>14864</v>
      </c>
      <c r="DQ26" s="70">
        <v>7138</v>
      </c>
      <c r="DR26" s="70">
        <v>10414</v>
      </c>
      <c r="DS26" s="70">
        <v>7093</v>
      </c>
      <c r="DT26" s="70">
        <v>6911</v>
      </c>
      <c r="DU26" s="70">
        <v>9225</v>
      </c>
      <c r="DV26" s="70">
        <v>13660</v>
      </c>
      <c r="DW26" s="70">
        <v>12240</v>
      </c>
      <c r="DX26" s="70">
        <v>8871</v>
      </c>
      <c r="DY26" s="70">
        <v>7442</v>
      </c>
      <c r="DZ26" s="70">
        <v>7860</v>
      </c>
      <c r="EA26" s="70">
        <v>8899</v>
      </c>
      <c r="EB26" s="70">
        <v>13151</v>
      </c>
      <c r="EC26" s="70">
        <v>13781</v>
      </c>
      <c r="ED26" s="70">
        <v>6285</v>
      </c>
      <c r="EE26" s="70">
        <v>9618</v>
      </c>
      <c r="EF26" s="70">
        <v>6045</v>
      </c>
      <c r="EG26" s="70">
        <v>5758</v>
      </c>
      <c r="EH26" s="70">
        <v>6638</v>
      </c>
      <c r="EI26" s="70">
        <v>12781</v>
      </c>
      <c r="EJ26" s="70">
        <v>10450</v>
      </c>
      <c r="EK26" s="70">
        <v>7387</v>
      </c>
      <c r="EL26" s="70">
        <v>6271</v>
      </c>
      <c r="EM26" s="70">
        <v>6647</v>
      </c>
      <c r="EN26" s="70">
        <v>7396</v>
      </c>
      <c r="EO26" s="70">
        <v>12159</v>
      </c>
      <c r="EP26" s="70">
        <v>12752</v>
      </c>
      <c r="EQ26" s="70">
        <v>5539</v>
      </c>
      <c r="ER26" s="70">
        <v>8319</v>
      </c>
      <c r="ES26" s="70">
        <v>5545</v>
      </c>
      <c r="ET26" s="70">
        <v>5217</v>
      </c>
      <c r="EU26" s="70">
        <v>6532</v>
      </c>
      <c r="EV26" s="70">
        <v>11246</v>
      </c>
      <c r="EW26" s="70">
        <v>10160</v>
      </c>
      <c r="EX26" s="70">
        <v>6653</v>
      </c>
      <c r="EY26" s="70">
        <v>5715</v>
      </c>
      <c r="EZ26" s="70">
        <v>6071</v>
      </c>
      <c r="FA26" s="70">
        <v>7007</v>
      </c>
      <c r="FB26" s="70">
        <v>11400</v>
      </c>
      <c r="FC26" s="70">
        <v>11967</v>
      </c>
      <c r="FD26" s="70">
        <v>5198</v>
      </c>
      <c r="FE26" s="70">
        <v>7726</v>
      </c>
      <c r="FF26" s="70">
        <v>5203</v>
      </c>
      <c r="FG26" s="70">
        <v>4849</v>
      </c>
      <c r="FH26" s="70">
        <v>20639</v>
      </c>
      <c r="FI26" s="70">
        <v>23585</v>
      </c>
      <c r="FJ26" s="70">
        <v>21243</v>
      </c>
      <c r="FK26" s="70">
        <v>15104</v>
      </c>
      <c r="FL26" s="70">
        <v>10575</v>
      </c>
      <c r="FM26" s="70">
        <v>9728</v>
      </c>
      <c r="FN26" s="70">
        <v>10269</v>
      </c>
      <c r="FO26" s="70">
        <v>15802</v>
      </c>
      <c r="FP26" s="70">
        <v>17819</v>
      </c>
      <c r="FQ26" s="70">
        <v>18041</v>
      </c>
      <c r="FR26" s="70">
        <v>14405</v>
      </c>
      <c r="FS26" s="70">
        <v>18228</v>
      </c>
      <c r="FT26" s="70">
        <v>17794</v>
      </c>
      <c r="FU26" s="70">
        <v>16895</v>
      </c>
      <c r="FV26" s="70">
        <v>16421</v>
      </c>
      <c r="FW26" s="70">
        <v>12500</v>
      </c>
      <c r="FX26" s="70">
        <v>8229</v>
      </c>
      <c r="FY26" s="70">
        <v>6794</v>
      </c>
      <c r="FZ26" s="70">
        <v>6872</v>
      </c>
      <c r="GA26" s="70">
        <v>7073</v>
      </c>
      <c r="GB26" s="70">
        <v>9673</v>
      </c>
      <c r="GC26" s="70">
        <v>12183</v>
      </c>
      <c r="GD26" s="70">
        <v>5826</v>
      </c>
      <c r="GE26" s="70">
        <v>11541</v>
      </c>
      <c r="GF26" s="70">
        <v>5708</v>
      </c>
      <c r="GG26" s="70">
        <v>5172</v>
      </c>
      <c r="GH26" s="70">
        <v>6036</v>
      </c>
      <c r="GI26" s="70">
        <v>9501</v>
      </c>
      <c r="GJ26" s="70">
        <v>8325</v>
      </c>
      <c r="GK26" s="70">
        <v>5484</v>
      </c>
      <c r="GL26" s="70">
        <v>4936</v>
      </c>
      <c r="GM26" s="70">
        <v>5600</v>
      </c>
      <c r="GN26" s="70">
        <v>6190</v>
      </c>
      <c r="GO26" s="70">
        <v>9501</v>
      </c>
      <c r="GP26" s="70">
        <v>10352</v>
      </c>
      <c r="GQ26" s="70">
        <v>4800</v>
      </c>
      <c r="GR26" s="70">
        <v>6800</v>
      </c>
      <c r="GS26" s="70">
        <v>4864</v>
      </c>
      <c r="GT26" s="70">
        <v>4636</v>
      </c>
      <c r="GU26" s="70">
        <v>5681</v>
      </c>
      <c r="GV26" s="70">
        <v>9613</v>
      </c>
      <c r="GW26" s="70">
        <v>8107</v>
      </c>
      <c r="GX26" s="70">
        <v>5313</v>
      </c>
      <c r="GY26" s="70">
        <v>4702</v>
      </c>
      <c r="GZ26" s="70">
        <v>5134</v>
      </c>
      <c r="HA26" s="70">
        <v>6008</v>
      </c>
      <c r="HB26" s="70">
        <v>9440</v>
      </c>
      <c r="HC26" s="70">
        <v>10293</v>
      </c>
      <c r="HD26" s="70">
        <v>4882</v>
      </c>
      <c r="HE26" s="70">
        <v>6556</v>
      </c>
      <c r="HF26" s="70">
        <v>4850</v>
      </c>
      <c r="HG26" s="70">
        <v>4835</v>
      </c>
      <c r="HH26" s="70">
        <v>5765</v>
      </c>
      <c r="HI26" s="70">
        <v>10375</v>
      </c>
      <c r="HJ26" s="70">
        <v>8411</v>
      </c>
      <c r="HK26" s="70">
        <v>6032</v>
      </c>
      <c r="HL26" s="70">
        <v>5455</v>
      </c>
      <c r="HM26" s="70">
        <v>5944</v>
      </c>
      <c r="HN26" s="70">
        <v>6853</v>
      </c>
      <c r="HO26" s="70">
        <v>10141</v>
      </c>
      <c r="HP26" s="70">
        <v>10829</v>
      </c>
      <c r="HQ26" s="70">
        <v>5669</v>
      </c>
      <c r="HR26" s="70">
        <v>7097</v>
      </c>
      <c r="HS26" s="70">
        <v>5761</v>
      </c>
      <c r="HT26" s="70">
        <v>5624</v>
      </c>
      <c r="HU26" s="70">
        <v>7292</v>
      </c>
      <c r="HV26" s="70">
        <v>10639</v>
      </c>
      <c r="HW26" s="70">
        <v>9333</v>
      </c>
      <c r="HX26" s="70">
        <v>6595</v>
      </c>
      <c r="HY26" s="70">
        <v>5831</v>
      </c>
      <c r="HZ26" s="70">
        <v>6232</v>
      </c>
      <c r="IA26" s="70">
        <v>7542</v>
      </c>
      <c r="IB26" s="70">
        <v>10562</v>
      </c>
      <c r="IC26" s="70">
        <v>11199</v>
      </c>
      <c r="ID26" s="70">
        <v>6100</v>
      </c>
      <c r="IE26" s="70">
        <v>7726</v>
      </c>
      <c r="IF26" s="70">
        <v>6173</v>
      </c>
      <c r="IG26" s="70">
        <v>6054</v>
      </c>
      <c r="IH26" s="70">
        <v>7346</v>
      </c>
      <c r="II26" s="70">
        <v>11151</v>
      </c>
    </row>
    <row r="27" spans="1:243" ht="13.5" x14ac:dyDescent="0.35">
      <c r="A27" s="1" t="str">
        <f t="shared" si="12"/>
        <v>TirolArbeitsloseMänner und altern. Geschlecht</v>
      </c>
      <c r="B27" s="1">
        <f t="shared" si="13"/>
        <v>27</v>
      </c>
      <c r="C27" t="s">
        <v>7</v>
      </c>
      <c r="D27" t="s">
        <v>33</v>
      </c>
      <c r="E27" t="s">
        <v>55</v>
      </c>
      <c r="F27" s="70">
        <v>12221</v>
      </c>
      <c r="G27" s="70">
        <v>10644</v>
      </c>
      <c r="H27" s="70">
        <v>8047</v>
      </c>
      <c r="I27" s="70">
        <v>9565</v>
      </c>
      <c r="J27" s="70">
        <v>7750</v>
      </c>
      <c r="K27" s="70">
        <v>5555</v>
      </c>
      <c r="L27" s="70">
        <v>5027</v>
      </c>
      <c r="M27" s="70">
        <v>5192</v>
      </c>
      <c r="N27" s="70">
        <v>6346</v>
      </c>
      <c r="O27" s="70">
        <v>9157</v>
      </c>
      <c r="P27" s="70">
        <v>10641</v>
      </c>
      <c r="Q27" s="70">
        <v>12267</v>
      </c>
      <c r="R27" s="70">
        <v>8534</v>
      </c>
      <c r="S27" s="70">
        <v>14438</v>
      </c>
      <c r="T27" s="70">
        <v>14056</v>
      </c>
      <c r="U27" s="70">
        <v>12381</v>
      </c>
      <c r="V27" s="70">
        <v>12942</v>
      </c>
      <c r="W27" s="70">
        <v>11004</v>
      </c>
      <c r="X27" s="70">
        <v>8564</v>
      </c>
      <c r="Y27" s="70">
        <v>7582</v>
      </c>
      <c r="Z27" s="70">
        <v>7700</v>
      </c>
      <c r="AA27" s="70">
        <v>8451</v>
      </c>
      <c r="AB27" s="70">
        <v>10844</v>
      </c>
      <c r="AC27" s="70">
        <v>12055</v>
      </c>
      <c r="AD27" s="70">
        <v>13321</v>
      </c>
      <c r="AE27" s="70">
        <v>11112</v>
      </c>
      <c r="AF27" s="70">
        <v>15307</v>
      </c>
      <c r="AG27" s="70">
        <v>14243</v>
      </c>
      <c r="AH27" s="70">
        <v>11220</v>
      </c>
      <c r="AI27" s="70">
        <v>12280</v>
      </c>
      <c r="AJ27" s="70">
        <v>10095</v>
      </c>
      <c r="AK27" s="70">
        <v>7613</v>
      </c>
      <c r="AL27" s="70">
        <v>6301</v>
      </c>
      <c r="AM27" s="70">
        <v>6414</v>
      </c>
      <c r="AN27" s="70">
        <v>7291</v>
      </c>
      <c r="AO27" s="70">
        <v>9752</v>
      </c>
      <c r="AP27" s="70">
        <v>11049</v>
      </c>
      <c r="AQ27" s="70">
        <v>12169</v>
      </c>
      <c r="AR27" s="70">
        <v>10311</v>
      </c>
      <c r="AS27" s="70">
        <v>13797</v>
      </c>
      <c r="AT27" s="70">
        <v>12325</v>
      </c>
      <c r="AU27" s="70">
        <v>10501</v>
      </c>
      <c r="AV27" s="70">
        <v>10782</v>
      </c>
      <c r="AW27" s="70">
        <v>9859</v>
      </c>
      <c r="AX27" s="70">
        <v>6982</v>
      </c>
      <c r="AY27" s="70">
        <v>6004</v>
      </c>
      <c r="AZ27" s="70">
        <v>6252</v>
      </c>
      <c r="BA27" s="70">
        <v>7387</v>
      </c>
      <c r="BB27" s="70">
        <v>9971</v>
      </c>
      <c r="BC27" s="70">
        <v>11472</v>
      </c>
      <c r="BD27" s="70">
        <v>12121</v>
      </c>
      <c r="BE27" s="70">
        <v>9788</v>
      </c>
      <c r="BF27" s="70">
        <v>14120</v>
      </c>
      <c r="BG27" s="70">
        <v>13606</v>
      </c>
      <c r="BH27" s="70">
        <v>10491</v>
      </c>
      <c r="BI27" s="70">
        <v>11813</v>
      </c>
      <c r="BJ27" s="70">
        <v>9817</v>
      </c>
      <c r="BK27" s="70">
        <v>7299</v>
      </c>
      <c r="BL27" s="70">
        <v>6564</v>
      </c>
      <c r="BM27" s="70">
        <v>6655</v>
      </c>
      <c r="BN27" s="70">
        <v>7629</v>
      </c>
      <c r="BO27" s="70">
        <v>10551</v>
      </c>
      <c r="BP27" s="70">
        <v>12158</v>
      </c>
      <c r="BQ27" s="70">
        <v>12894</v>
      </c>
      <c r="BR27" s="70">
        <v>10300</v>
      </c>
      <c r="BS27" s="70">
        <v>14726</v>
      </c>
      <c r="BT27" s="70">
        <v>13745</v>
      </c>
      <c r="BU27" s="70">
        <v>10857</v>
      </c>
      <c r="BV27" s="70">
        <v>12729</v>
      </c>
      <c r="BW27" s="70">
        <v>10657</v>
      </c>
      <c r="BX27" s="70">
        <v>8234</v>
      </c>
      <c r="BY27" s="70">
        <v>7797</v>
      </c>
      <c r="BZ27" s="70">
        <v>7944</v>
      </c>
      <c r="CA27" s="70">
        <v>9122</v>
      </c>
      <c r="CB27" s="70">
        <v>12180</v>
      </c>
      <c r="CC27" s="70">
        <v>13632</v>
      </c>
      <c r="CD27" s="70">
        <v>14539</v>
      </c>
      <c r="CE27" s="70">
        <v>11347</v>
      </c>
      <c r="CF27" s="70">
        <v>16316</v>
      </c>
      <c r="CG27" s="70">
        <v>14821</v>
      </c>
      <c r="CH27" s="70">
        <v>12839</v>
      </c>
      <c r="CI27" s="70">
        <v>13760</v>
      </c>
      <c r="CJ27" s="70">
        <v>12172</v>
      </c>
      <c r="CK27" s="70">
        <v>9330</v>
      </c>
      <c r="CL27" s="70">
        <v>8711</v>
      </c>
      <c r="CM27" s="70">
        <v>8720</v>
      </c>
      <c r="CN27" s="70">
        <v>10145</v>
      </c>
      <c r="CO27" s="70">
        <v>12968</v>
      </c>
      <c r="CP27" s="70">
        <v>14423</v>
      </c>
      <c r="CQ27" s="70">
        <v>15387</v>
      </c>
      <c r="CR27" s="70">
        <v>12466</v>
      </c>
      <c r="CS27" s="70">
        <v>17143</v>
      </c>
      <c r="CT27" s="70">
        <v>16203</v>
      </c>
      <c r="CU27" s="70">
        <v>13317</v>
      </c>
      <c r="CV27" s="70">
        <v>14920</v>
      </c>
      <c r="CW27" s="70">
        <v>12314</v>
      </c>
      <c r="CX27" s="70">
        <v>9907</v>
      </c>
      <c r="CY27" s="70">
        <v>8993</v>
      </c>
      <c r="CZ27" s="70">
        <v>9118</v>
      </c>
      <c r="DA27" s="70">
        <v>10190</v>
      </c>
      <c r="DB27" s="70">
        <v>12828</v>
      </c>
      <c r="DC27" s="70">
        <v>13970</v>
      </c>
      <c r="DD27" s="70">
        <v>15380</v>
      </c>
      <c r="DE27" s="70">
        <v>12857</v>
      </c>
      <c r="DF27" s="70">
        <v>16703</v>
      </c>
      <c r="DG27" s="70">
        <v>14757</v>
      </c>
      <c r="DH27" s="70">
        <v>11874</v>
      </c>
      <c r="DI27" s="70">
        <v>13674</v>
      </c>
      <c r="DJ27" s="70">
        <v>11547</v>
      </c>
      <c r="DK27" s="70">
        <v>9153</v>
      </c>
      <c r="DL27" s="70">
        <v>8084</v>
      </c>
      <c r="DM27" s="70">
        <v>8243</v>
      </c>
      <c r="DN27" s="70">
        <v>9248</v>
      </c>
      <c r="DO27" s="70">
        <v>11912</v>
      </c>
      <c r="DP27" s="70">
        <v>12839</v>
      </c>
      <c r="DQ27" s="70">
        <v>14319</v>
      </c>
      <c r="DR27" s="70">
        <v>11863</v>
      </c>
      <c r="DS27" s="70">
        <v>15910</v>
      </c>
      <c r="DT27" s="70">
        <v>14170</v>
      </c>
      <c r="DU27" s="70">
        <v>11454</v>
      </c>
      <c r="DV27" s="70">
        <v>12279</v>
      </c>
      <c r="DW27" s="70">
        <v>10639</v>
      </c>
      <c r="DX27" s="70">
        <v>8041</v>
      </c>
      <c r="DY27" s="70">
        <v>7084</v>
      </c>
      <c r="DZ27" s="70">
        <v>6991</v>
      </c>
      <c r="EA27" s="70">
        <v>7894</v>
      </c>
      <c r="EB27" s="70">
        <v>10437</v>
      </c>
      <c r="EC27" s="70">
        <v>11358</v>
      </c>
      <c r="ED27" s="70">
        <v>12442</v>
      </c>
      <c r="EE27" s="70">
        <v>10725</v>
      </c>
      <c r="EF27" s="70">
        <v>14185</v>
      </c>
      <c r="EG27" s="70">
        <v>12541</v>
      </c>
      <c r="EH27" s="70">
        <v>8795</v>
      </c>
      <c r="EI27" s="70">
        <v>10648</v>
      </c>
      <c r="EJ27" s="70">
        <v>8653</v>
      </c>
      <c r="EK27" s="70">
        <v>6440</v>
      </c>
      <c r="EL27" s="70">
        <v>5728</v>
      </c>
      <c r="EM27" s="70">
        <v>5904</v>
      </c>
      <c r="EN27" s="70">
        <v>6704</v>
      </c>
      <c r="EO27" s="70">
        <v>9387</v>
      </c>
      <c r="EP27" s="70">
        <v>10206</v>
      </c>
      <c r="EQ27" s="70">
        <v>11129</v>
      </c>
      <c r="ER27" s="70">
        <v>9193</v>
      </c>
      <c r="ES27" s="70">
        <v>13542</v>
      </c>
      <c r="ET27" s="70">
        <v>11493</v>
      </c>
      <c r="EU27" s="70">
        <v>7873</v>
      </c>
      <c r="EV27" s="70">
        <v>9251</v>
      </c>
      <c r="EW27" s="70">
        <v>8414</v>
      </c>
      <c r="EX27" s="70">
        <v>5936</v>
      </c>
      <c r="EY27" s="70">
        <v>5359</v>
      </c>
      <c r="EZ27" s="70">
        <v>5466</v>
      </c>
      <c r="FA27" s="70">
        <v>6278</v>
      </c>
      <c r="FB27" s="70">
        <v>9009</v>
      </c>
      <c r="FC27" s="70">
        <v>9798</v>
      </c>
      <c r="FD27" s="70">
        <v>10585</v>
      </c>
      <c r="FE27" s="70">
        <v>8584</v>
      </c>
      <c r="FF27" s="70">
        <v>12557</v>
      </c>
      <c r="FG27" s="70">
        <v>10458</v>
      </c>
      <c r="FH27" s="70">
        <v>22438</v>
      </c>
      <c r="FI27" s="70">
        <v>21343</v>
      </c>
      <c r="FJ27" s="70">
        <v>17967</v>
      </c>
      <c r="FK27" s="70">
        <v>13026</v>
      </c>
      <c r="FL27" s="70">
        <v>9912</v>
      </c>
      <c r="FM27" s="70">
        <v>9102</v>
      </c>
      <c r="FN27" s="70">
        <v>9425</v>
      </c>
      <c r="FO27" s="70">
        <v>12536</v>
      </c>
      <c r="FP27" s="70">
        <v>14833</v>
      </c>
      <c r="FQ27" s="70">
        <v>20686</v>
      </c>
      <c r="FR27" s="70">
        <v>14524</v>
      </c>
      <c r="FS27" s="70">
        <v>23011</v>
      </c>
      <c r="FT27" s="70">
        <v>20677</v>
      </c>
      <c r="FU27" s="70">
        <v>15712</v>
      </c>
      <c r="FV27" s="70">
        <v>13539</v>
      </c>
      <c r="FW27" s="70">
        <v>10314</v>
      </c>
      <c r="FX27" s="70">
        <v>7301</v>
      </c>
      <c r="FY27" s="70">
        <v>6327</v>
      </c>
      <c r="FZ27" s="70">
        <v>6311</v>
      </c>
      <c r="GA27" s="70">
        <v>6495</v>
      </c>
      <c r="GB27" s="70">
        <v>8110</v>
      </c>
      <c r="GC27" s="70">
        <v>10275</v>
      </c>
      <c r="GD27" s="70">
        <v>11063</v>
      </c>
      <c r="GE27" s="70">
        <v>11595</v>
      </c>
      <c r="GF27" s="70">
        <v>12755</v>
      </c>
      <c r="GG27" s="70">
        <v>10502</v>
      </c>
      <c r="GH27" s="70">
        <v>7115</v>
      </c>
      <c r="GI27" s="70">
        <v>8279</v>
      </c>
      <c r="GJ27" s="70">
        <v>7254</v>
      </c>
      <c r="GK27" s="70">
        <v>5322</v>
      </c>
      <c r="GL27" s="70">
        <v>5047</v>
      </c>
      <c r="GM27" s="70">
        <v>5303</v>
      </c>
      <c r="GN27" s="70">
        <v>5952</v>
      </c>
      <c r="GO27" s="70">
        <v>8107</v>
      </c>
      <c r="GP27" s="70">
        <v>9000</v>
      </c>
      <c r="GQ27" s="70">
        <v>10445</v>
      </c>
      <c r="GR27" s="70">
        <v>7923</v>
      </c>
      <c r="GS27" s="70">
        <v>12369</v>
      </c>
      <c r="GT27" s="70">
        <v>10188</v>
      </c>
      <c r="GU27" s="70">
        <v>7298</v>
      </c>
      <c r="GV27" s="70">
        <v>8818</v>
      </c>
      <c r="GW27" s="70">
        <v>7583</v>
      </c>
      <c r="GX27" s="70">
        <v>5483</v>
      </c>
      <c r="GY27" s="70">
        <v>5113</v>
      </c>
      <c r="GZ27" s="70">
        <v>5364</v>
      </c>
      <c r="HA27" s="70">
        <v>6057</v>
      </c>
      <c r="HB27" s="70">
        <v>8598</v>
      </c>
      <c r="HC27" s="70">
        <v>9497</v>
      </c>
      <c r="HD27" s="70">
        <v>10932</v>
      </c>
      <c r="HE27" s="70">
        <v>8108</v>
      </c>
      <c r="HF27" s="70">
        <v>13029</v>
      </c>
      <c r="HG27" s="70">
        <v>10903</v>
      </c>
      <c r="HH27" s="70">
        <v>8382</v>
      </c>
      <c r="HI27" s="70">
        <v>10141</v>
      </c>
      <c r="HJ27" s="70">
        <v>8293</v>
      </c>
      <c r="HK27" s="70">
        <v>6526</v>
      </c>
      <c r="HL27" s="70">
        <v>6181</v>
      </c>
      <c r="HM27" s="70">
        <v>6247</v>
      </c>
      <c r="HN27" s="70">
        <v>6993</v>
      </c>
      <c r="HO27" s="70">
        <v>9238</v>
      </c>
      <c r="HP27" s="70">
        <v>10131</v>
      </c>
      <c r="HQ27" s="70">
        <v>11106</v>
      </c>
      <c r="HR27" s="70">
        <v>8931</v>
      </c>
      <c r="HS27" s="70">
        <v>13315</v>
      </c>
      <c r="HT27" s="70">
        <v>11488</v>
      </c>
      <c r="HU27" s="70">
        <v>9180</v>
      </c>
      <c r="HV27" s="70">
        <v>10431</v>
      </c>
      <c r="HW27" s="70">
        <v>9025</v>
      </c>
      <c r="HX27" s="70">
        <v>7175</v>
      </c>
      <c r="HY27" s="70">
        <v>6772</v>
      </c>
      <c r="HZ27" s="70">
        <v>6669</v>
      </c>
      <c r="IA27" s="70">
        <v>7699</v>
      </c>
      <c r="IB27" s="70">
        <v>9655</v>
      </c>
      <c r="IC27" s="70">
        <v>10579</v>
      </c>
      <c r="ID27" s="70">
        <v>11321</v>
      </c>
      <c r="IE27" s="70">
        <v>9442</v>
      </c>
      <c r="IF27" s="70">
        <v>13245</v>
      </c>
      <c r="IG27" s="70">
        <v>11360</v>
      </c>
      <c r="IH27" s="70">
        <v>8969</v>
      </c>
      <c r="II27" s="70">
        <v>10488</v>
      </c>
    </row>
    <row r="28" spans="1:243" ht="13.5" x14ac:dyDescent="0.35">
      <c r="A28" s="1" t="str">
        <f t="shared" si="12"/>
        <v>TirolArbeitsloseGesamt</v>
      </c>
      <c r="B28" s="1">
        <f t="shared" si="13"/>
        <v>28</v>
      </c>
      <c r="C28" t="s">
        <v>50</v>
      </c>
      <c r="F28" s="70">
        <v>16945</v>
      </c>
      <c r="G28" s="70">
        <v>15108</v>
      </c>
      <c r="H28" s="70">
        <v>14038</v>
      </c>
      <c r="I28" s="70">
        <v>21746</v>
      </c>
      <c r="J28" s="70">
        <v>17926</v>
      </c>
      <c r="K28" s="70">
        <v>12563</v>
      </c>
      <c r="L28" s="70">
        <v>10590</v>
      </c>
      <c r="M28" s="70">
        <v>10983</v>
      </c>
      <c r="N28" s="70">
        <v>13843</v>
      </c>
      <c r="O28" s="70">
        <v>21499</v>
      </c>
      <c r="P28" s="70">
        <v>23912</v>
      </c>
      <c r="Q28" s="70">
        <v>17608</v>
      </c>
      <c r="R28" s="70">
        <v>16396</v>
      </c>
      <c r="S28" s="70">
        <v>19909</v>
      </c>
      <c r="T28" s="70">
        <v>19391</v>
      </c>
      <c r="U28" s="70">
        <v>20108</v>
      </c>
      <c r="V28" s="70">
        <v>26114</v>
      </c>
      <c r="W28" s="70">
        <v>22726</v>
      </c>
      <c r="X28" s="70">
        <v>17225</v>
      </c>
      <c r="Y28" s="70">
        <v>14601</v>
      </c>
      <c r="Z28" s="70">
        <v>15233</v>
      </c>
      <c r="AA28" s="70">
        <v>17391</v>
      </c>
      <c r="AB28" s="70">
        <v>24184</v>
      </c>
      <c r="AC28" s="70">
        <v>26364</v>
      </c>
      <c r="AD28" s="70">
        <v>19124</v>
      </c>
      <c r="AE28" s="70">
        <v>20198</v>
      </c>
      <c r="AF28" s="70">
        <v>21271</v>
      </c>
      <c r="AG28" s="70">
        <v>19856</v>
      </c>
      <c r="AH28" s="70">
        <v>18122</v>
      </c>
      <c r="AI28" s="70">
        <v>25782</v>
      </c>
      <c r="AJ28" s="70">
        <v>21611</v>
      </c>
      <c r="AK28" s="70">
        <v>15970</v>
      </c>
      <c r="AL28" s="70">
        <v>12704</v>
      </c>
      <c r="AM28" s="70">
        <v>13388</v>
      </c>
      <c r="AN28" s="70">
        <v>15764</v>
      </c>
      <c r="AO28" s="70">
        <v>22648</v>
      </c>
      <c r="AP28" s="70">
        <v>24994</v>
      </c>
      <c r="AQ28" s="70">
        <v>17741</v>
      </c>
      <c r="AR28" s="70">
        <v>19154</v>
      </c>
      <c r="AS28" s="70">
        <v>19451</v>
      </c>
      <c r="AT28" s="70">
        <v>17760</v>
      </c>
      <c r="AU28" s="70">
        <v>18865</v>
      </c>
      <c r="AV28" s="70">
        <v>23032</v>
      </c>
      <c r="AW28" s="70">
        <v>22071</v>
      </c>
      <c r="AX28" s="70">
        <v>15118</v>
      </c>
      <c r="AY28" s="70">
        <v>12467</v>
      </c>
      <c r="AZ28" s="70">
        <v>13245</v>
      </c>
      <c r="BA28" s="70">
        <v>15878</v>
      </c>
      <c r="BB28" s="70">
        <v>23183</v>
      </c>
      <c r="BC28" s="70">
        <v>25593</v>
      </c>
      <c r="BD28" s="70">
        <v>17888</v>
      </c>
      <c r="BE28" s="70">
        <v>18713</v>
      </c>
      <c r="BF28" s="70">
        <v>19866</v>
      </c>
      <c r="BG28" s="70">
        <v>19277</v>
      </c>
      <c r="BH28" s="70">
        <v>18012</v>
      </c>
      <c r="BI28" s="70">
        <v>25392</v>
      </c>
      <c r="BJ28" s="70">
        <v>21295</v>
      </c>
      <c r="BK28" s="70">
        <v>15523</v>
      </c>
      <c r="BL28" s="70">
        <v>13368</v>
      </c>
      <c r="BM28" s="70">
        <v>13868</v>
      </c>
      <c r="BN28" s="70">
        <v>15952</v>
      </c>
      <c r="BO28" s="70">
        <v>23931</v>
      </c>
      <c r="BP28" s="70">
        <v>26597</v>
      </c>
      <c r="BQ28" s="70">
        <v>18869</v>
      </c>
      <c r="BR28" s="70">
        <v>19329</v>
      </c>
      <c r="BS28" s="70">
        <v>20721</v>
      </c>
      <c r="BT28" s="70">
        <v>19640</v>
      </c>
      <c r="BU28" s="70">
        <v>17857</v>
      </c>
      <c r="BV28" s="70">
        <v>27113</v>
      </c>
      <c r="BW28" s="70">
        <v>22928</v>
      </c>
      <c r="BX28" s="70">
        <v>17428</v>
      </c>
      <c r="BY28" s="70">
        <v>15777</v>
      </c>
      <c r="BZ28" s="70">
        <v>16225</v>
      </c>
      <c r="CA28" s="70">
        <v>18943</v>
      </c>
      <c r="CB28" s="70">
        <v>26825</v>
      </c>
      <c r="CC28" s="70">
        <v>29164</v>
      </c>
      <c r="CD28" s="70">
        <v>21658</v>
      </c>
      <c r="CE28" s="70">
        <v>21190</v>
      </c>
      <c r="CF28" s="70">
        <v>23608</v>
      </c>
      <c r="CG28" s="70">
        <v>21889</v>
      </c>
      <c r="CH28" s="70">
        <v>22787</v>
      </c>
      <c r="CI28" s="70">
        <v>28471</v>
      </c>
      <c r="CJ28" s="70">
        <v>25669</v>
      </c>
      <c r="CK28" s="70">
        <v>19173</v>
      </c>
      <c r="CL28" s="70">
        <v>17362</v>
      </c>
      <c r="CM28" s="70">
        <v>17638</v>
      </c>
      <c r="CN28" s="70">
        <v>20625</v>
      </c>
      <c r="CO28" s="70">
        <v>28115</v>
      </c>
      <c r="CP28" s="70">
        <v>30449</v>
      </c>
      <c r="CQ28" s="70">
        <v>23118</v>
      </c>
      <c r="CR28" s="70">
        <v>23242</v>
      </c>
      <c r="CS28" s="70">
        <v>24859</v>
      </c>
      <c r="CT28" s="70">
        <v>23707</v>
      </c>
      <c r="CU28" s="70">
        <v>22547</v>
      </c>
      <c r="CV28" s="70">
        <v>31003</v>
      </c>
      <c r="CW28" s="70">
        <v>25726</v>
      </c>
      <c r="CX28" s="70">
        <v>20231</v>
      </c>
      <c r="CY28" s="70">
        <v>17810</v>
      </c>
      <c r="CZ28" s="70">
        <v>18425</v>
      </c>
      <c r="DA28" s="70">
        <v>20782</v>
      </c>
      <c r="DB28" s="70">
        <v>28108</v>
      </c>
      <c r="DC28" s="70">
        <v>29789</v>
      </c>
      <c r="DD28" s="70">
        <v>23149</v>
      </c>
      <c r="DE28" s="70">
        <v>23845</v>
      </c>
      <c r="DF28" s="70">
        <v>24285</v>
      </c>
      <c r="DG28" s="70">
        <v>22262</v>
      </c>
      <c r="DH28" s="70">
        <v>20783</v>
      </c>
      <c r="DI28" s="70">
        <v>28864</v>
      </c>
      <c r="DJ28" s="70">
        <v>24403</v>
      </c>
      <c r="DK28" s="70">
        <v>18877</v>
      </c>
      <c r="DL28" s="70">
        <v>16370</v>
      </c>
      <c r="DM28" s="70">
        <v>17059</v>
      </c>
      <c r="DN28" s="70">
        <v>19175</v>
      </c>
      <c r="DO28" s="70">
        <v>26080</v>
      </c>
      <c r="DP28" s="70">
        <v>27703</v>
      </c>
      <c r="DQ28" s="70">
        <v>21457</v>
      </c>
      <c r="DR28" s="70">
        <v>22277</v>
      </c>
      <c r="DS28" s="70">
        <v>23003</v>
      </c>
      <c r="DT28" s="70">
        <v>21081</v>
      </c>
      <c r="DU28" s="70">
        <v>20679</v>
      </c>
      <c r="DV28" s="70">
        <v>25939</v>
      </c>
      <c r="DW28" s="70">
        <v>22879</v>
      </c>
      <c r="DX28" s="70">
        <v>16912</v>
      </c>
      <c r="DY28" s="70">
        <v>14526</v>
      </c>
      <c r="DZ28" s="70">
        <v>14851</v>
      </c>
      <c r="EA28" s="70">
        <v>16793</v>
      </c>
      <c r="EB28" s="70">
        <v>23588</v>
      </c>
      <c r="EC28" s="70">
        <v>25139</v>
      </c>
      <c r="ED28" s="70">
        <v>18727</v>
      </c>
      <c r="EE28" s="70">
        <v>20343</v>
      </c>
      <c r="EF28" s="70">
        <v>20230</v>
      </c>
      <c r="EG28" s="70">
        <v>18299</v>
      </c>
      <c r="EH28" s="70">
        <v>15433</v>
      </c>
      <c r="EI28" s="70">
        <v>23429</v>
      </c>
      <c r="EJ28" s="70">
        <v>19103</v>
      </c>
      <c r="EK28" s="70">
        <v>13827</v>
      </c>
      <c r="EL28" s="70">
        <v>11999</v>
      </c>
      <c r="EM28" s="70">
        <v>12551</v>
      </c>
      <c r="EN28" s="70">
        <v>14100</v>
      </c>
      <c r="EO28" s="70">
        <v>21546</v>
      </c>
      <c r="EP28" s="70">
        <v>22958</v>
      </c>
      <c r="EQ28" s="70">
        <v>16668</v>
      </c>
      <c r="ER28" s="70">
        <v>17512</v>
      </c>
      <c r="ES28" s="70">
        <v>19087</v>
      </c>
      <c r="ET28" s="70">
        <v>16710</v>
      </c>
      <c r="EU28" s="70">
        <v>14405</v>
      </c>
      <c r="EV28" s="70">
        <v>20497</v>
      </c>
      <c r="EW28" s="70">
        <v>18574</v>
      </c>
      <c r="EX28" s="70">
        <v>12589</v>
      </c>
      <c r="EY28" s="70">
        <v>11074</v>
      </c>
      <c r="EZ28" s="70">
        <v>11537</v>
      </c>
      <c r="FA28" s="70">
        <v>13285</v>
      </c>
      <c r="FB28" s="70">
        <v>20409</v>
      </c>
      <c r="FC28" s="70">
        <v>21765</v>
      </c>
      <c r="FD28" s="70">
        <v>15783</v>
      </c>
      <c r="FE28" s="70">
        <v>16310</v>
      </c>
      <c r="FF28" s="70">
        <v>17760</v>
      </c>
      <c r="FG28" s="70">
        <v>15307</v>
      </c>
      <c r="FH28" s="70">
        <v>43077</v>
      </c>
      <c r="FI28" s="70">
        <v>44928</v>
      </c>
      <c r="FJ28" s="70">
        <v>39210</v>
      </c>
      <c r="FK28" s="70">
        <v>28130</v>
      </c>
      <c r="FL28" s="70">
        <v>20487</v>
      </c>
      <c r="FM28" s="70">
        <v>18830</v>
      </c>
      <c r="FN28" s="70">
        <v>19694</v>
      </c>
      <c r="FO28" s="70">
        <v>28338</v>
      </c>
      <c r="FP28" s="70">
        <v>32652</v>
      </c>
      <c r="FQ28" s="70">
        <v>38727</v>
      </c>
      <c r="FR28" s="70">
        <v>28929</v>
      </c>
      <c r="FS28" s="70">
        <v>41239</v>
      </c>
      <c r="FT28" s="70">
        <v>38471</v>
      </c>
      <c r="FU28" s="70">
        <v>32607</v>
      </c>
      <c r="FV28" s="70">
        <v>29960</v>
      </c>
      <c r="FW28" s="70">
        <v>22814</v>
      </c>
      <c r="FX28" s="70">
        <v>15530</v>
      </c>
      <c r="FY28" s="70">
        <v>13121</v>
      </c>
      <c r="FZ28" s="70">
        <v>13183</v>
      </c>
      <c r="GA28" s="70">
        <v>13568</v>
      </c>
      <c r="GB28" s="70">
        <v>17783</v>
      </c>
      <c r="GC28" s="70">
        <v>22458</v>
      </c>
      <c r="GD28" s="70">
        <v>16889</v>
      </c>
      <c r="GE28" s="70">
        <v>23136</v>
      </c>
      <c r="GF28" s="70">
        <v>18463</v>
      </c>
      <c r="GG28" s="70">
        <v>15674</v>
      </c>
      <c r="GH28" s="70">
        <v>13151</v>
      </c>
      <c r="GI28" s="70">
        <v>17780</v>
      </c>
      <c r="GJ28" s="70">
        <v>15579</v>
      </c>
      <c r="GK28" s="70">
        <v>10806</v>
      </c>
      <c r="GL28" s="70">
        <v>9983</v>
      </c>
      <c r="GM28" s="70">
        <v>10903</v>
      </c>
      <c r="GN28" s="70">
        <v>12142</v>
      </c>
      <c r="GO28" s="70">
        <v>17608</v>
      </c>
      <c r="GP28" s="70">
        <v>19352</v>
      </c>
      <c r="GQ28" s="70">
        <v>15245</v>
      </c>
      <c r="GR28" s="70">
        <v>14723</v>
      </c>
      <c r="GS28" s="70">
        <v>17233</v>
      </c>
      <c r="GT28" s="70">
        <v>14824</v>
      </c>
      <c r="GU28" s="70">
        <v>12979</v>
      </c>
      <c r="GV28" s="70">
        <v>18431</v>
      </c>
      <c r="GW28" s="70">
        <v>15690</v>
      </c>
      <c r="GX28" s="70">
        <v>10796</v>
      </c>
      <c r="GY28" s="70">
        <v>9815</v>
      </c>
      <c r="GZ28" s="70">
        <v>10498</v>
      </c>
      <c r="HA28" s="70">
        <v>12065</v>
      </c>
      <c r="HB28" s="70">
        <v>18038</v>
      </c>
      <c r="HC28" s="70">
        <v>19790</v>
      </c>
      <c r="HD28" s="70">
        <v>15814</v>
      </c>
      <c r="HE28" s="70">
        <v>14664</v>
      </c>
      <c r="HF28" s="70">
        <v>17879</v>
      </c>
      <c r="HG28" s="70">
        <v>15738</v>
      </c>
      <c r="HH28" s="70">
        <v>14147</v>
      </c>
      <c r="HI28" s="70">
        <v>20516</v>
      </c>
      <c r="HJ28" s="70">
        <v>16704</v>
      </c>
      <c r="HK28" s="70">
        <v>12558</v>
      </c>
      <c r="HL28" s="70">
        <v>11636</v>
      </c>
      <c r="HM28" s="70">
        <v>12191</v>
      </c>
      <c r="HN28" s="70">
        <v>13846</v>
      </c>
      <c r="HO28" s="70">
        <v>19379</v>
      </c>
      <c r="HP28" s="70">
        <v>20960</v>
      </c>
      <c r="HQ28" s="70">
        <v>16775</v>
      </c>
      <c r="HR28" s="70">
        <v>16028</v>
      </c>
      <c r="HS28" s="70">
        <v>19076</v>
      </c>
      <c r="HT28" s="70">
        <v>17112</v>
      </c>
      <c r="HU28" s="70">
        <v>16472</v>
      </c>
      <c r="HV28" s="70">
        <v>21070</v>
      </c>
      <c r="HW28" s="70">
        <v>18358</v>
      </c>
      <c r="HX28" s="70">
        <v>13770</v>
      </c>
      <c r="HY28" s="70">
        <v>12603</v>
      </c>
      <c r="HZ28" s="70">
        <v>12901</v>
      </c>
      <c r="IA28" s="70">
        <v>15241</v>
      </c>
      <c r="IB28" s="70">
        <v>20217</v>
      </c>
      <c r="IC28" s="70">
        <v>21778</v>
      </c>
      <c r="ID28" s="70">
        <v>17421</v>
      </c>
      <c r="IE28" s="70">
        <v>17168</v>
      </c>
      <c r="IF28" s="70">
        <v>19418</v>
      </c>
      <c r="IG28" s="70">
        <v>17414</v>
      </c>
      <c r="IH28" s="70">
        <v>16315</v>
      </c>
      <c r="II28" s="70">
        <v>21639</v>
      </c>
    </row>
    <row r="29" spans="1:243" ht="13.5" x14ac:dyDescent="0.35">
      <c r="A29" s="1" t="str">
        <f t="shared" si="12"/>
        <v>VorarlbergArbeitsloseFrauen</v>
      </c>
      <c r="B29" s="1">
        <f t="shared" si="13"/>
        <v>29</v>
      </c>
      <c r="C29" t="s">
        <v>8</v>
      </c>
      <c r="D29" t="s">
        <v>33</v>
      </c>
      <c r="E29" t="s">
        <v>32</v>
      </c>
      <c r="F29" s="70">
        <v>3995</v>
      </c>
      <c r="G29" s="70">
        <v>3710</v>
      </c>
      <c r="H29" s="70">
        <v>3737</v>
      </c>
      <c r="I29" s="70">
        <v>4760</v>
      </c>
      <c r="J29" s="70">
        <v>4260</v>
      </c>
      <c r="K29" s="70">
        <v>3768</v>
      </c>
      <c r="L29" s="70">
        <v>3695</v>
      </c>
      <c r="M29" s="70">
        <v>4048</v>
      </c>
      <c r="N29" s="70">
        <v>4108</v>
      </c>
      <c r="O29" s="70">
        <v>4827</v>
      </c>
      <c r="P29" s="70">
        <v>5148</v>
      </c>
      <c r="Q29" s="70">
        <v>4271</v>
      </c>
      <c r="R29" s="70">
        <v>4194</v>
      </c>
      <c r="S29" s="70">
        <v>4449</v>
      </c>
      <c r="T29" s="70">
        <v>4441</v>
      </c>
      <c r="U29" s="70">
        <v>4496</v>
      </c>
      <c r="V29" s="70">
        <v>5665</v>
      </c>
      <c r="W29" s="70">
        <v>5302</v>
      </c>
      <c r="X29" s="70">
        <v>5026</v>
      </c>
      <c r="Y29" s="70">
        <v>4790</v>
      </c>
      <c r="Z29" s="70">
        <v>5375</v>
      </c>
      <c r="AA29" s="70">
        <v>5412</v>
      </c>
      <c r="AB29" s="70">
        <v>6005</v>
      </c>
      <c r="AC29" s="70">
        <v>6118</v>
      </c>
      <c r="AD29" s="70">
        <v>4842</v>
      </c>
      <c r="AE29" s="70">
        <v>5160</v>
      </c>
      <c r="AF29" s="70">
        <v>4790</v>
      </c>
      <c r="AG29" s="70">
        <v>4651</v>
      </c>
      <c r="AH29" s="70">
        <v>4592</v>
      </c>
      <c r="AI29" s="70">
        <v>5728</v>
      </c>
      <c r="AJ29" s="70">
        <v>5388</v>
      </c>
      <c r="AK29" s="70">
        <v>4746</v>
      </c>
      <c r="AL29" s="70">
        <v>4513</v>
      </c>
      <c r="AM29" s="70">
        <v>4981</v>
      </c>
      <c r="AN29" s="70">
        <v>4738</v>
      </c>
      <c r="AO29" s="70">
        <v>5103</v>
      </c>
      <c r="AP29" s="70">
        <v>5353</v>
      </c>
      <c r="AQ29" s="70">
        <v>4130</v>
      </c>
      <c r="AR29" s="70">
        <v>4893</v>
      </c>
      <c r="AS29" s="70">
        <v>4142</v>
      </c>
      <c r="AT29" s="70">
        <v>3939</v>
      </c>
      <c r="AU29" s="70">
        <v>3946</v>
      </c>
      <c r="AV29" s="70">
        <v>4708</v>
      </c>
      <c r="AW29" s="70">
        <v>4580</v>
      </c>
      <c r="AX29" s="70">
        <v>3919</v>
      </c>
      <c r="AY29" s="70">
        <v>3946</v>
      </c>
      <c r="AZ29" s="70">
        <v>4348</v>
      </c>
      <c r="BA29" s="70">
        <v>4092</v>
      </c>
      <c r="BB29" s="70">
        <v>4663</v>
      </c>
      <c r="BC29" s="70">
        <v>4835</v>
      </c>
      <c r="BD29" s="70">
        <v>3804</v>
      </c>
      <c r="BE29" s="70">
        <v>4244</v>
      </c>
      <c r="BF29" s="70">
        <v>3852</v>
      </c>
      <c r="BG29" s="70">
        <v>3803</v>
      </c>
      <c r="BH29" s="70">
        <v>3809</v>
      </c>
      <c r="BI29" s="70">
        <v>4775</v>
      </c>
      <c r="BJ29" s="70">
        <v>4332</v>
      </c>
      <c r="BK29" s="70">
        <v>3881</v>
      </c>
      <c r="BL29" s="70">
        <v>4125</v>
      </c>
      <c r="BM29" s="70">
        <v>4340</v>
      </c>
      <c r="BN29" s="70">
        <v>4151</v>
      </c>
      <c r="BO29" s="70">
        <v>4768</v>
      </c>
      <c r="BP29" s="70">
        <v>4941</v>
      </c>
      <c r="BQ29" s="70">
        <v>3964</v>
      </c>
      <c r="BR29" s="70">
        <v>4228</v>
      </c>
      <c r="BS29" s="70">
        <v>3966</v>
      </c>
      <c r="BT29" s="70">
        <v>3897</v>
      </c>
      <c r="BU29" s="70">
        <v>3952</v>
      </c>
      <c r="BV29" s="70">
        <v>5008</v>
      </c>
      <c r="BW29" s="70">
        <v>4424</v>
      </c>
      <c r="BX29" s="70">
        <v>4124</v>
      </c>
      <c r="BY29" s="70">
        <v>4285</v>
      </c>
      <c r="BZ29" s="70">
        <v>4528</v>
      </c>
      <c r="CA29" s="70">
        <v>4483</v>
      </c>
      <c r="CB29" s="70">
        <v>5055</v>
      </c>
      <c r="CC29" s="70">
        <v>5256</v>
      </c>
      <c r="CD29" s="70">
        <v>4268</v>
      </c>
      <c r="CE29" s="70">
        <v>4437</v>
      </c>
      <c r="CF29" s="70">
        <v>4221</v>
      </c>
      <c r="CG29" s="70">
        <v>4126</v>
      </c>
      <c r="CH29" s="70">
        <v>4231</v>
      </c>
      <c r="CI29" s="70">
        <v>5049</v>
      </c>
      <c r="CJ29" s="70">
        <v>4780</v>
      </c>
      <c r="CK29" s="70">
        <v>4386</v>
      </c>
      <c r="CL29" s="70">
        <v>4418</v>
      </c>
      <c r="CM29" s="70">
        <v>4763</v>
      </c>
      <c r="CN29" s="70">
        <v>4618</v>
      </c>
      <c r="CO29" s="70">
        <v>5182</v>
      </c>
      <c r="CP29" s="70">
        <v>5263</v>
      </c>
      <c r="CQ29" s="70">
        <v>4383</v>
      </c>
      <c r="CR29" s="70">
        <v>4618</v>
      </c>
      <c r="CS29" s="70">
        <v>4426</v>
      </c>
      <c r="CT29" s="70">
        <v>4425</v>
      </c>
      <c r="CU29" s="70">
        <v>4266</v>
      </c>
      <c r="CV29" s="70">
        <v>5220</v>
      </c>
      <c r="CW29" s="70">
        <v>4695</v>
      </c>
      <c r="CX29" s="70">
        <v>4438</v>
      </c>
      <c r="CY29" s="70">
        <v>4343</v>
      </c>
      <c r="CZ29" s="70">
        <v>4871</v>
      </c>
      <c r="DA29" s="70">
        <v>4667</v>
      </c>
      <c r="DB29" s="70">
        <v>5275</v>
      </c>
      <c r="DC29" s="70">
        <v>5496</v>
      </c>
      <c r="DD29" s="70">
        <v>4599</v>
      </c>
      <c r="DE29" s="70">
        <v>4727</v>
      </c>
      <c r="DF29" s="70">
        <v>4542</v>
      </c>
      <c r="DG29" s="70">
        <v>4420</v>
      </c>
      <c r="DH29" s="70">
        <v>4344</v>
      </c>
      <c r="DI29" s="70">
        <v>5258</v>
      </c>
      <c r="DJ29" s="70">
        <v>4707</v>
      </c>
      <c r="DK29" s="70">
        <v>4351</v>
      </c>
      <c r="DL29" s="70">
        <v>4299</v>
      </c>
      <c r="DM29" s="70">
        <v>4742</v>
      </c>
      <c r="DN29" s="70">
        <v>4504</v>
      </c>
      <c r="DO29" s="70">
        <v>5018</v>
      </c>
      <c r="DP29" s="70">
        <v>5285</v>
      </c>
      <c r="DQ29" s="70">
        <v>4331</v>
      </c>
      <c r="DR29" s="70">
        <v>4650</v>
      </c>
      <c r="DS29" s="70">
        <v>4288</v>
      </c>
      <c r="DT29" s="70">
        <v>4253</v>
      </c>
      <c r="DU29" s="70">
        <v>4237</v>
      </c>
      <c r="DV29" s="70">
        <v>5118</v>
      </c>
      <c r="DW29" s="70">
        <v>4622</v>
      </c>
      <c r="DX29" s="70">
        <v>4336</v>
      </c>
      <c r="DY29" s="70">
        <v>4363</v>
      </c>
      <c r="DZ29" s="70">
        <v>4708</v>
      </c>
      <c r="EA29" s="70">
        <v>4520</v>
      </c>
      <c r="EB29" s="70">
        <v>4970</v>
      </c>
      <c r="EC29" s="70">
        <v>5240</v>
      </c>
      <c r="ED29" s="70">
        <v>4260</v>
      </c>
      <c r="EE29" s="70">
        <v>4576</v>
      </c>
      <c r="EF29" s="70">
        <v>4246</v>
      </c>
      <c r="EG29" s="70">
        <v>4101</v>
      </c>
      <c r="EH29" s="70">
        <v>3917</v>
      </c>
      <c r="EI29" s="70">
        <v>5038</v>
      </c>
      <c r="EJ29" s="70">
        <v>4482</v>
      </c>
      <c r="EK29" s="70">
        <v>4159</v>
      </c>
      <c r="EL29" s="70">
        <v>4309</v>
      </c>
      <c r="EM29" s="70">
        <v>4680</v>
      </c>
      <c r="EN29" s="70">
        <v>4476</v>
      </c>
      <c r="EO29" s="70">
        <v>5051</v>
      </c>
      <c r="EP29" s="70">
        <v>5151</v>
      </c>
      <c r="EQ29" s="70">
        <v>4145</v>
      </c>
      <c r="ER29" s="70">
        <v>4480</v>
      </c>
      <c r="ES29" s="70">
        <v>4287</v>
      </c>
      <c r="ET29" s="70">
        <v>4109</v>
      </c>
      <c r="EU29" s="70">
        <v>4134</v>
      </c>
      <c r="EV29" s="70">
        <v>4929</v>
      </c>
      <c r="EW29" s="70">
        <v>4539</v>
      </c>
      <c r="EX29" s="70">
        <v>4109</v>
      </c>
      <c r="EY29" s="70">
        <v>4287</v>
      </c>
      <c r="EZ29" s="70">
        <v>4673</v>
      </c>
      <c r="FA29" s="70">
        <v>4377</v>
      </c>
      <c r="FB29" s="70">
        <v>4975</v>
      </c>
      <c r="FC29" s="70">
        <v>5103</v>
      </c>
      <c r="FD29" s="70">
        <v>4206</v>
      </c>
      <c r="FE29" s="70">
        <v>4477</v>
      </c>
      <c r="FF29" s="70">
        <v>4333</v>
      </c>
      <c r="FG29" s="70">
        <v>4219</v>
      </c>
      <c r="FH29" s="70">
        <v>7529</v>
      </c>
      <c r="FI29" s="70">
        <v>8763</v>
      </c>
      <c r="FJ29" s="70">
        <v>8276</v>
      </c>
      <c r="FK29" s="70">
        <v>6915</v>
      </c>
      <c r="FL29" s="70">
        <v>6385</v>
      </c>
      <c r="FM29" s="70">
        <v>6400</v>
      </c>
      <c r="FN29" s="70">
        <v>5793</v>
      </c>
      <c r="FO29" s="70">
        <v>6399</v>
      </c>
      <c r="FP29" s="70">
        <v>6846</v>
      </c>
      <c r="FQ29" s="70">
        <v>7114</v>
      </c>
      <c r="FR29" s="70">
        <v>6581</v>
      </c>
      <c r="FS29" s="70">
        <v>7241</v>
      </c>
      <c r="FT29" s="70">
        <v>6989</v>
      </c>
      <c r="FU29" s="70">
        <v>6600</v>
      </c>
      <c r="FV29" s="70">
        <v>6479</v>
      </c>
      <c r="FW29" s="70">
        <v>5672</v>
      </c>
      <c r="FX29" s="70">
        <v>4973</v>
      </c>
      <c r="FY29" s="70">
        <v>4895</v>
      </c>
      <c r="FZ29" s="70">
        <v>5279</v>
      </c>
      <c r="GA29" s="70">
        <v>4679</v>
      </c>
      <c r="GB29" s="70">
        <v>4690</v>
      </c>
      <c r="GC29" s="70">
        <v>5059</v>
      </c>
      <c r="GD29" s="70">
        <v>4374</v>
      </c>
      <c r="GE29" s="70">
        <v>5578</v>
      </c>
      <c r="GF29" s="70">
        <v>4246</v>
      </c>
      <c r="GG29" s="70">
        <v>4016</v>
      </c>
      <c r="GH29" s="70">
        <v>3967</v>
      </c>
      <c r="GI29" s="70">
        <v>4536</v>
      </c>
      <c r="GJ29" s="70">
        <v>4178</v>
      </c>
      <c r="GK29" s="70">
        <v>3885</v>
      </c>
      <c r="GL29" s="70">
        <v>4165</v>
      </c>
      <c r="GM29" s="70">
        <v>4583</v>
      </c>
      <c r="GN29" s="70">
        <v>4317</v>
      </c>
      <c r="GO29" s="70">
        <v>4574</v>
      </c>
      <c r="GP29" s="70">
        <v>4661</v>
      </c>
      <c r="GQ29" s="70">
        <v>4029</v>
      </c>
      <c r="GR29" s="70">
        <v>4263</v>
      </c>
      <c r="GS29" s="70">
        <v>3943</v>
      </c>
      <c r="GT29" s="70">
        <v>3786</v>
      </c>
      <c r="GU29" s="70">
        <v>3848</v>
      </c>
      <c r="GV29" s="70">
        <v>4659</v>
      </c>
      <c r="GW29" s="70">
        <v>4225</v>
      </c>
      <c r="GX29" s="70">
        <v>3848</v>
      </c>
      <c r="GY29" s="70">
        <v>4088</v>
      </c>
      <c r="GZ29" s="70">
        <v>4586</v>
      </c>
      <c r="HA29" s="70">
        <v>4354</v>
      </c>
      <c r="HB29" s="70">
        <v>4766</v>
      </c>
      <c r="HC29" s="70">
        <v>4857</v>
      </c>
      <c r="HD29" s="70">
        <v>4094</v>
      </c>
      <c r="HE29" s="70">
        <v>4254</v>
      </c>
      <c r="HF29" s="70">
        <v>4222</v>
      </c>
      <c r="HG29" s="70">
        <v>4173</v>
      </c>
      <c r="HH29" s="70">
        <v>4163</v>
      </c>
      <c r="HI29" s="70">
        <v>4869</v>
      </c>
      <c r="HJ29" s="70">
        <v>4448</v>
      </c>
      <c r="HK29" s="70">
        <v>4220</v>
      </c>
      <c r="HL29" s="70">
        <v>4330</v>
      </c>
      <c r="HM29" s="70">
        <v>4838</v>
      </c>
      <c r="HN29" s="70">
        <v>4720</v>
      </c>
      <c r="HO29" s="70">
        <v>5147</v>
      </c>
      <c r="HP29" s="70">
        <v>5179</v>
      </c>
      <c r="HQ29" s="70">
        <v>4389</v>
      </c>
      <c r="HR29" s="70">
        <v>4558</v>
      </c>
      <c r="HS29" s="70">
        <v>4552</v>
      </c>
      <c r="HT29" s="70">
        <v>4411</v>
      </c>
      <c r="HU29" s="70">
        <v>4605</v>
      </c>
      <c r="HV29" s="70">
        <v>5278</v>
      </c>
      <c r="HW29" s="70">
        <v>4909</v>
      </c>
      <c r="HX29" s="70">
        <v>4743</v>
      </c>
      <c r="HY29" s="70">
        <v>4488</v>
      </c>
      <c r="HZ29" s="70">
        <v>5016</v>
      </c>
      <c r="IA29" s="70">
        <v>4997</v>
      </c>
      <c r="IB29" s="70">
        <v>5467</v>
      </c>
      <c r="IC29" s="70">
        <v>5569</v>
      </c>
      <c r="ID29" s="70">
        <v>4918</v>
      </c>
      <c r="IE29" s="70">
        <v>4913</v>
      </c>
      <c r="IF29" s="70">
        <v>5094</v>
      </c>
      <c r="IG29" s="70">
        <v>4987</v>
      </c>
      <c r="IH29" s="70">
        <v>5172</v>
      </c>
      <c r="II29" s="70">
        <v>5784</v>
      </c>
    </row>
    <row r="30" spans="1:243" ht="13.5" x14ac:dyDescent="0.35">
      <c r="A30" s="1" t="str">
        <f t="shared" si="12"/>
        <v>VorarlbergArbeitsloseMänner und altern. Geschlecht</v>
      </c>
      <c r="B30" s="1">
        <f t="shared" si="13"/>
        <v>30</v>
      </c>
      <c r="C30" t="s">
        <v>8</v>
      </c>
      <c r="D30" t="s">
        <v>33</v>
      </c>
      <c r="E30" t="s">
        <v>55</v>
      </c>
      <c r="F30" s="70">
        <v>4717</v>
      </c>
      <c r="G30" s="70">
        <v>4300</v>
      </c>
      <c r="H30" s="70">
        <v>4034</v>
      </c>
      <c r="I30" s="70">
        <v>4507</v>
      </c>
      <c r="J30" s="70">
        <v>4015</v>
      </c>
      <c r="K30" s="70">
        <v>3543</v>
      </c>
      <c r="L30" s="70">
        <v>3418</v>
      </c>
      <c r="M30" s="70">
        <v>3620</v>
      </c>
      <c r="N30" s="70">
        <v>3838</v>
      </c>
      <c r="O30" s="70">
        <v>4394</v>
      </c>
      <c r="P30" s="70">
        <v>4881</v>
      </c>
      <c r="Q30" s="70">
        <v>5457</v>
      </c>
      <c r="R30" s="70">
        <v>4227</v>
      </c>
      <c r="S30" s="70">
        <v>5937</v>
      </c>
      <c r="T30" s="70">
        <v>6025</v>
      </c>
      <c r="U30" s="70">
        <v>5796</v>
      </c>
      <c r="V30" s="70">
        <v>6229</v>
      </c>
      <c r="W30" s="70">
        <v>6060</v>
      </c>
      <c r="X30" s="70">
        <v>5513</v>
      </c>
      <c r="Y30" s="70">
        <v>5361</v>
      </c>
      <c r="Z30" s="70">
        <v>5785</v>
      </c>
      <c r="AA30" s="70">
        <v>5986</v>
      </c>
      <c r="AB30" s="70">
        <v>6283</v>
      </c>
      <c r="AC30" s="70">
        <v>6467</v>
      </c>
      <c r="AD30" s="70">
        <v>6625</v>
      </c>
      <c r="AE30" s="70">
        <v>6006</v>
      </c>
      <c r="AF30" s="70">
        <v>6855</v>
      </c>
      <c r="AG30" s="70">
        <v>6693</v>
      </c>
      <c r="AH30" s="70">
        <v>6146</v>
      </c>
      <c r="AI30" s="70">
        <v>6096</v>
      </c>
      <c r="AJ30" s="70">
        <v>5592</v>
      </c>
      <c r="AK30" s="70">
        <v>4929</v>
      </c>
      <c r="AL30" s="70">
        <v>4552</v>
      </c>
      <c r="AM30" s="70">
        <v>4763</v>
      </c>
      <c r="AN30" s="70">
        <v>4688</v>
      </c>
      <c r="AO30" s="70">
        <v>4766</v>
      </c>
      <c r="AP30" s="70">
        <v>4965</v>
      </c>
      <c r="AQ30" s="70">
        <v>5219</v>
      </c>
      <c r="AR30" s="70">
        <v>5439</v>
      </c>
      <c r="AS30" s="70">
        <v>5526</v>
      </c>
      <c r="AT30" s="70">
        <v>5208</v>
      </c>
      <c r="AU30" s="70">
        <v>4501</v>
      </c>
      <c r="AV30" s="70">
        <v>4732</v>
      </c>
      <c r="AW30" s="70">
        <v>4376</v>
      </c>
      <c r="AX30" s="70">
        <v>3677</v>
      </c>
      <c r="AY30" s="70">
        <v>3642</v>
      </c>
      <c r="AZ30" s="70">
        <v>3811</v>
      </c>
      <c r="BA30" s="70">
        <v>3969</v>
      </c>
      <c r="BB30" s="70">
        <v>4452</v>
      </c>
      <c r="BC30" s="70">
        <v>4723</v>
      </c>
      <c r="BD30" s="70">
        <v>4903</v>
      </c>
      <c r="BE30" s="70">
        <v>4460</v>
      </c>
      <c r="BF30" s="70">
        <v>5285</v>
      </c>
      <c r="BG30" s="70">
        <v>5271</v>
      </c>
      <c r="BH30" s="70">
        <v>4502</v>
      </c>
      <c r="BI30" s="70">
        <v>4849</v>
      </c>
      <c r="BJ30" s="70">
        <v>4431</v>
      </c>
      <c r="BK30" s="70">
        <v>3873</v>
      </c>
      <c r="BL30" s="70">
        <v>4057</v>
      </c>
      <c r="BM30" s="70">
        <v>4107</v>
      </c>
      <c r="BN30" s="70">
        <v>4198</v>
      </c>
      <c r="BO30" s="70">
        <v>4581</v>
      </c>
      <c r="BP30" s="70">
        <v>4930</v>
      </c>
      <c r="BQ30" s="70">
        <v>5310</v>
      </c>
      <c r="BR30" s="70">
        <v>4616</v>
      </c>
      <c r="BS30" s="70">
        <v>5535</v>
      </c>
      <c r="BT30" s="70">
        <v>5378</v>
      </c>
      <c r="BU30" s="70">
        <v>4756</v>
      </c>
      <c r="BV30" s="70">
        <v>5029</v>
      </c>
      <c r="BW30" s="70">
        <v>4671</v>
      </c>
      <c r="BX30" s="70">
        <v>4213</v>
      </c>
      <c r="BY30" s="70">
        <v>4329</v>
      </c>
      <c r="BZ30" s="70">
        <v>4301</v>
      </c>
      <c r="CA30" s="70">
        <v>4465</v>
      </c>
      <c r="CB30" s="70">
        <v>4893</v>
      </c>
      <c r="CC30" s="70">
        <v>5315</v>
      </c>
      <c r="CD30" s="70">
        <v>5835</v>
      </c>
      <c r="CE30" s="70">
        <v>4893</v>
      </c>
      <c r="CF30" s="70">
        <v>5964</v>
      </c>
      <c r="CG30" s="70">
        <v>5579</v>
      </c>
      <c r="CH30" s="70">
        <v>5028</v>
      </c>
      <c r="CI30" s="70">
        <v>5212</v>
      </c>
      <c r="CJ30" s="70">
        <v>4914</v>
      </c>
      <c r="CK30" s="70">
        <v>4515</v>
      </c>
      <c r="CL30" s="70">
        <v>4508</v>
      </c>
      <c r="CM30" s="70">
        <v>4720</v>
      </c>
      <c r="CN30" s="70">
        <v>4782</v>
      </c>
      <c r="CO30" s="70">
        <v>5309</v>
      </c>
      <c r="CP30" s="70">
        <v>5778</v>
      </c>
      <c r="CQ30" s="70">
        <v>6192</v>
      </c>
      <c r="CR30" s="70">
        <v>5208</v>
      </c>
      <c r="CS30" s="70">
        <v>6411</v>
      </c>
      <c r="CT30" s="70">
        <v>6277</v>
      </c>
      <c r="CU30" s="70">
        <v>5481</v>
      </c>
      <c r="CV30" s="70">
        <v>5855</v>
      </c>
      <c r="CW30" s="70">
        <v>5321</v>
      </c>
      <c r="CX30" s="70">
        <v>4743</v>
      </c>
      <c r="CY30" s="70">
        <v>4762</v>
      </c>
      <c r="CZ30" s="70">
        <v>5040</v>
      </c>
      <c r="DA30" s="70">
        <v>4952</v>
      </c>
      <c r="DB30" s="70">
        <v>5368</v>
      </c>
      <c r="DC30" s="70">
        <v>5794</v>
      </c>
      <c r="DD30" s="70">
        <v>6189</v>
      </c>
      <c r="DE30" s="70">
        <v>5516</v>
      </c>
      <c r="DF30" s="70">
        <v>6206</v>
      </c>
      <c r="DG30" s="70">
        <v>5911</v>
      </c>
      <c r="DH30" s="70">
        <v>5293</v>
      </c>
      <c r="DI30" s="70">
        <v>5732</v>
      </c>
      <c r="DJ30" s="70">
        <v>5283</v>
      </c>
      <c r="DK30" s="70">
        <v>4812</v>
      </c>
      <c r="DL30" s="70">
        <v>4737</v>
      </c>
      <c r="DM30" s="70">
        <v>4873</v>
      </c>
      <c r="DN30" s="70">
        <v>4926</v>
      </c>
      <c r="DO30" s="70">
        <v>5417</v>
      </c>
      <c r="DP30" s="70">
        <v>5708</v>
      </c>
      <c r="DQ30" s="70">
        <v>6102</v>
      </c>
      <c r="DR30" s="70">
        <v>5417</v>
      </c>
      <c r="DS30" s="70">
        <v>6267</v>
      </c>
      <c r="DT30" s="70">
        <v>5899</v>
      </c>
      <c r="DU30" s="70">
        <v>5286</v>
      </c>
      <c r="DV30" s="70">
        <v>5638</v>
      </c>
      <c r="DW30" s="70">
        <v>5121</v>
      </c>
      <c r="DX30" s="70">
        <v>4746</v>
      </c>
      <c r="DY30" s="70">
        <v>4747</v>
      </c>
      <c r="DZ30" s="70">
        <v>4824</v>
      </c>
      <c r="EA30" s="70">
        <v>4943</v>
      </c>
      <c r="EB30" s="70">
        <v>5428</v>
      </c>
      <c r="EC30" s="70">
        <v>5686</v>
      </c>
      <c r="ED30" s="70">
        <v>6007</v>
      </c>
      <c r="EE30" s="70">
        <v>5383</v>
      </c>
      <c r="EF30" s="70">
        <v>5966</v>
      </c>
      <c r="EG30" s="70">
        <v>5529</v>
      </c>
      <c r="EH30" s="70">
        <v>4830</v>
      </c>
      <c r="EI30" s="70">
        <v>5306</v>
      </c>
      <c r="EJ30" s="70">
        <v>4782</v>
      </c>
      <c r="EK30" s="70">
        <v>4318</v>
      </c>
      <c r="EL30" s="70">
        <v>4399</v>
      </c>
      <c r="EM30" s="70">
        <v>4522</v>
      </c>
      <c r="EN30" s="70">
        <v>4521</v>
      </c>
      <c r="EO30" s="70">
        <v>5128</v>
      </c>
      <c r="EP30" s="70">
        <v>5317</v>
      </c>
      <c r="EQ30" s="70">
        <v>5527</v>
      </c>
      <c r="ER30" s="70">
        <v>5012</v>
      </c>
      <c r="ES30" s="70">
        <v>5706</v>
      </c>
      <c r="ET30" s="70">
        <v>5222</v>
      </c>
      <c r="EU30" s="70">
        <v>4680</v>
      </c>
      <c r="EV30" s="70">
        <v>5108</v>
      </c>
      <c r="EW30" s="70">
        <v>4900</v>
      </c>
      <c r="EX30" s="70">
        <v>4310</v>
      </c>
      <c r="EY30" s="70">
        <v>4417</v>
      </c>
      <c r="EZ30" s="70">
        <v>4557</v>
      </c>
      <c r="FA30" s="70">
        <v>4705</v>
      </c>
      <c r="FB30" s="70">
        <v>5181</v>
      </c>
      <c r="FC30" s="70">
        <v>5288</v>
      </c>
      <c r="FD30" s="70">
        <v>5729</v>
      </c>
      <c r="FE30" s="70">
        <v>4984</v>
      </c>
      <c r="FF30" s="70">
        <v>5830</v>
      </c>
      <c r="FG30" s="70">
        <v>5487</v>
      </c>
      <c r="FH30" s="70">
        <v>8259</v>
      </c>
      <c r="FI30" s="70">
        <v>9165</v>
      </c>
      <c r="FJ30" s="70">
        <v>8520</v>
      </c>
      <c r="FK30" s="70">
        <v>7210</v>
      </c>
      <c r="FL30" s="70">
        <v>6723</v>
      </c>
      <c r="FM30" s="70">
        <v>6509</v>
      </c>
      <c r="FN30" s="70">
        <v>6264</v>
      </c>
      <c r="FO30" s="70">
        <v>6863</v>
      </c>
      <c r="FP30" s="70">
        <v>7426</v>
      </c>
      <c r="FQ30" s="70">
        <v>8581</v>
      </c>
      <c r="FR30" s="70">
        <v>7236</v>
      </c>
      <c r="FS30" s="70">
        <v>8765</v>
      </c>
      <c r="FT30" s="70">
        <v>8161</v>
      </c>
      <c r="FU30" s="70">
        <v>7007</v>
      </c>
      <c r="FV30" s="70">
        <v>6616</v>
      </c>
      <c r="FW30" s="70">
        <v>5846</v>
      </c>
      <c r="FX30" s="70">
        <v>5047</v>
      </c>
      <c r="FY30" s="70">
        <v>4902</v>
      </c>
      <c r="FZ30" s="70">
        <v>5037</v>
      </c>
      <c r="GA30" s="70">
        <v>4888</v>
      </c>
      <c r="GB30" s="70">
        <v>5061</v>
      </c>
      <c r="GC30" s="70">
        <v>5432</v>
      </c>
      <c r="GD30" s="70">
        <v>5796</v>
      </c>
      <c r="GE30" s="70">
        <v>6046</v>
      </c>
      <c r="GF30" s="70">
        <v>5574</v>
      </c>
      <c r="GG30" s="70">
        <v>5040</v>
      </c>
      <c r="GH30" s="70">
        <v>4424</v>
      </c>
      <c r="GI30" s="70">
        <v>4746</v>
      </c>
      <c r="GJ30" s="70">
        <v>4382</v>
      </c>
      <c r="GK30" s="70">
        <v>4015</v>
      </c>
      <c r="GL30" s="70">
        <v>4148</v>
      </c>
      <c r="GM30" s="70">
        <v>4362</v>
      </c>
      <c r="GN30" s="70">
        <v>4468</v>
      </c>
      <c r="GO30" s="70">
        <v>4892</v>
      </c>
      <c r="GP30" s="70">
        <v>5064</v>
      </c>
      <c r="GQ30" s="70">
        <v>5428</v>
      </c>
      <c r="GR30" s="70">
        <v>4712</v>
      </c>
      <c r="GS30" s="70">
        <v>5494</v>
      </c>
      <c r="GT30" s="70">
        <v>5066</v>
      </c>
      <c r="GU30" s="70">
        <v>4626</v>
      </c>
      <c r="GV30" s="70">
        <v>5286</v>
      </c>
      <c r="GW30" s="70">
        <v>4932</v>
      </c>
      <c r="GX30" s="70">
        <v>4504</v>
      </c>
      <c r="GY30" s="70">
        <v>4679</v>
      </c>
      <c r="GZ30" s="70">
        <v>4862</v>
      </c>
      <c r="HA30" s="70">
        <v>4881</v>
      </c>
      <c r="HB30" s="70">
        <v>5525</v>
      </c>
      <c r="HC30" s="70">
        <v>5747</v>
      </c>
      <c r="HD30" s="70">
        <v>6070</v>
      </c>
      <c r="HE30" s="70">
        <v>5139</v>
      </c>
      <c r="HF30" s="70">
        <v>6322</v>
      </c>
      <c r="HG30" s="70">
        <v>5992</v>
      </c>
      <c r="HH30" s="70">
        <v>5427</v>
      </c>
      <c r="HI30" s="70">
        <v>5918</v>
      </c>
      <c r="HJ30" s="70">
        <v>5344</v>
      </c>
      <c r="HK30" s="70">
        <v>4933</v>
      </c>
      <c r="HL30" s="70">
        <v>5100</v>
      </c>
      <c r="HM30" s="70">
        <v>5342</v>
      </c>
      <c r="HN30" s="70">
        <v>5482</v>
      </c>
      <c r="HO30" s="70">
        <v>5989</v>
      </c>
      <c r="HP30" s="70">
        <v>6197</v>
      </c>
      <c r="HQ30" s="70">
        <v>6477</v>
      </c>
      <c r="HR30" s="70">
        <v>5710</v>
      </c>
      <c r="HS30" s="70">
        <v>6625</v>
      </c>
      <c r="HT30" s="70">
        <v>6296</v>
      </c>
      <c r="HU30" s="70">
        <v>6027</v>
      </c>
      <c r="HV30" s="70">
        <v>6276</v>
      </c>
      <c r="HW30" s="70">
        <v>5909</v>
      </c>
      <c r="HX30" s="70">
        <v>5539</v>
      </c>
      <c r="HY30" s="70">
        <v>5238</v>
      </c>
      <c r="HZ30" s="70">
        <v>5560</v>
      </c>
      <c r="IA30" s="70">
        <v>5568</v>
      </c>
      <c r="IB30" s="70">
        <v>6083</v>
      </c>
      <c r="IC30" s="70">
        <v>6253</v>
      </c>
      <c r="ID30" s="70">
        <v>6587</v>
      </c>
      <c r="IE30" s="70">
        <v>5997</v>
      </c>
      <c r="IF30" s="70">
        <v>6805</v>
      </c>
      <c r="IG30" s="70">
        <v>6487</v>
      </c>
      <c r="IH30" s="70">
        <v>6071</v>
      </c>
      <c r="II30" s="70">
        <v>6522</v>
      </c>
    </row>
    <row r="31" spans="1:243" ht="13.5" x14ac:dyDescent="0.35">
      <c r="A31" s="1" t="str">
        <f t="shared" si="12"/>
        <v>VorarlbergArbeitsloseGesamt</v>
      </c>
      <c r="B31" s="1">
        <f t="shared" si="13"/>
        <v>31</v>
      </c>
      <c r="C31" t="s">
        <v>51</v>
      </c>
      <c r="F31" s="70">
        <v>8712</v>
      </c>
      <c r="G31" s="70">
        <v>8010</v>
      </c>
      <c r="H31" s="70">
        <v>7771</v>
      </c>
      <c r="I31" s="70">
        <v>9267</v>
      </c>
      <c r="J31" s="70">
        <v>8275</v>
      </c>
      <c r="K31" s="70">
        <v>7311</v>
      </c>
      <c r="L31" s="70">
        <v>7113</v>
      </c>
      <c r="M31" s="70">
        <v>7668</v>
      </c>
      <c r="N31" s="70">
        <v>7946</v>
      </c>
      <c r="O31" s="70">
        <v>9221</v>
      </c>
      <c r="P31" s="70">
        <v>10029</v>
      </c>
      <c r="Q31" s="70">
        <v>9728</v>
      </c>
      <c r="R31" s="70">
        <v>8421</v>
      </c>
      <c r="S31" s="70">
        <v>10386</v>
      </c>
      <c r="T31" s="70">
        <v>10466</v>
      </c>
      <c r="U31" s="70">
        <v>10292</v>
      </c>
      <c r="V31" s="70">
        <v>11894</v>
      </c>
      <c r="W31" s="70">
        <v>11362</v>
      </c>
      <c r="X31" s="70">
        <v>10539</v>
      </c>
      <c r="Y31" s="70">
        <v>10151</v>
      </c>
      <c r="Z31" s="70">
        <v>11160</v>
      </c>
      <c r="AA31" s="70">
        <v>11398</v>
      </c>
      <c r="AB31" s="70">
        <v>12288</v>
      </c>
      <c r="AC31" s="70">
        <v>12585</v>
      </c>
      <c r="AD31" s="70">
        <v>11467</v>
      </c>
      <c r="AE31" s="70">
        <v>11166</v>
      </c>
      <c r="AF31" s="70">
        <v>11645</v>
      </c>
      <c r="AG31" s="70">
        <v>11344</v>
      </c>
      <c r="AH31" s="70">
        <v>10738</v>
      </c>
      <c r="AI31" s="70">
        <v>11824</v>
      </c>
      <c r="AJ31" s="70">
        <v>10980</v>
      </c>
      <c r="AK31" s="70">
        <v>9675</v>
      </c>
      <c r="AL31" s="70">
        <v>9065</v>
      </c>
      <c r="AM31" s="70">
        <v>9744</v>
      </c>
      <c r="AN31" s="70">
        <v>9426</v>
      </c>
      <c r="AO31" s="70">
        <v>9869</v>
      </c>
      <c r="AP31" s="70">
        <v>10318</v>
      </c>
      <c r="AQ31" s="70">
        <v>9349</v>
      </c>
      <c r="AR31" s="70">
        <v>10332</v>
      </c>
      <c r="AS31" s="70">
        <v>9668</v>
      </c>
      <c r="AT31" s="70">
        <v>9147</v>
      </c>
      <c r="AU31" s="70">
        <v>8447</v>
      </c>
      <c r="AV31" s="70">
        <v>9440</v>
      </c>
      <c r="AW31" s="70">
        <v>8956</v>
      </c>
      <c r="AX31" s="70">
        <v>7596</v>
      </c>
      <c r="AY31" s="70">
        <v>7588</v>
      </c>
      <c r="AZ31" s="70">
        <v>8159</v>
      </c>
      <c r="BA31" s="70">
        <v>8061</v>
      </c>
      <c r="BB31" s="70">
        <v>9115</v>
      </c>
      <c r="BC31" s="70">
        <v>9558</v>
      </c>
      <c r="BD31" s="70">
        <v>8707</v>
      </c>
      <c r="BE31" s="70">
        <v>8704</v>
      </c>
      <c r="BF31" s="70">
        <v>9137</v>
      </c>
      <c r="BG31" s="70">
        <v>9074</v>
      </c>
      <c r="BH31" s="70">
        <v>8311</v>
      </c>
      <c r="BI31" s="70">
        <v>9624</v>
      </c>
      <c r="BJ31" s="70">
        <v>8763</v>
      </c>
      <c r="BK31" s="70">
        <v>7754</v>
      </c>
      <c r="BL31" s="70">
        <v>8182</v>
      </c>
      <c r="BM31" s="70">
        <v>8447</v>
      </c>
      <c r="BN31" s="70">
        <v>8349</v>
      </c>
      <c r="BO31" s="70">
        <v>9349</v>
      </c>
      <c r="BP31" s="70">
        <v>9871</v>
      </c>
      <c r="BQ31" s="70">
        <v>9274</v>
      </c>
      <c r="BR31" s="70">
        <v>8844</v>
      </c>
      <c r="BS31" s="70">
        <v>9501</v>
      </c>
      <c r="BT31" s="70">
        <v>9275</v>
      </c>
      <c r="BU31" s="70">
        <v>8708</v>
      </c>
      <c r="BV31" s="70">
        <v>10037</v>
      </c>
      <c r="BW31" s="70">
        <v>9095</v>
      </c>
      <c r="BX31" s="70">
        <v>8337</v>
      </c>
      <c r="BY31" s="70">
        <v>8614</v>
      </c>
      <c r="BZ31" s="70">
        <v>8829</v>
      </c>
      <c r="CA31" s="70">
        <v>8948</v>
      </c>
      <c r="CB31" s="70">
        <v>9948</v>
      </c>
      <c r="CC31" s="70">
        <v>10571</v>
      </c>
      <c r="CD31" s="70">
        <v>10103</v>
      </c>
      <c r="CE31" s="70">
        <v>9330</v>
      </c>
      <c r="CF31" s="70">
        <v>10185</v>
      </c>
      <c r="CG31" s="70">
        <v>9705</v>
      </c>
      <c r="CH31" s="70">
        <v>9259</v>
      </c>
      <c r="CI31" s="70">
        <v>10261</v>
      </c>
      <c r="CJ31" s="70">
        <v>9694</v>
      </c>
      <c r="CK31" s="70">
        <v>8901</v>
      </c>
      <c r="CL31" s="70">
        <v>8926</v>
      </c>
      <c r="CM31" s="70">
        <v>9483</v>
      </c>
      <c r="CN31" s="70">
        <v>9400</v>
      </c>
      <c r="CO31" s="70">
        <v>10491</v>
      </c>
      <c r="CP31" s="70">
        <v>11041</v>
      </c>
      <c r="CQ31" s="70">
        <v>10575</v>
      </c>
      <c r="CR31" s="70">
        <v>9826</v>
      </c>
      <c r="CS31" s="70">
        <v>10837</v>
      </c>
      <c r="CT31" s="70">
        <v>10702</v>
      </c>
      <c r="CU31" s="70">
        <v>9747</v>
      </c>
      <c r="CV31" s="70">
        <v>11075</v>
      </c>
      <c r="CW31" s="70">
        <v>10016</v>
      </c>
      <c r="CX31" s="70">
        <v>9181</v>
      </c>
      <c r="CY31" s="70">
        <v>9105</v>
      </c>
      <c r="CZ31" s="70">
        <v>9911</v>
      </c>
      <c r="DA31" s="70">
        <v>9619</v>
      </c>
      <c r="DB31" s="70">
        <v>10643</v>
      </c>
      <c r="DC31" s="70">
        <v>11290</v>
      </c>
      <c r="DD31" s="70">
        <v>10788</v>
      </c>
      <c r="DE31" s="70">
        <v>10243</v>
      </c>
      <c r="DF31" s="70">
        <v>10748</v>
      </c>
      <c r="DG31" s="70">
        <v>10331</v>
      </c>
      <c r="DH31" s="70">
        <v>9637</v>
      </c>
      <c r="DI31" s="70">
        <v>10990</v>
      </c>
      <c r="DJ31" s="70">
        <v>9990</v>
      </c>
      <c r="DK31" s="70">
        <v>9163</v>
      </c>
      <c r="DL31" s="70">
        <v>9036</v>
      </c>
      <c r="DM31" s="70">
        <v>9615</v>
      </c>
      <c r="DN31" s="70">
        <v>9430</v>
      </c>
      <c r="DO31" s="70">
        <v>10435</v>
      </c>
      <c r="DP31" s="70">
        <v>10993</v>
      </c>
      <c r="DQ31" s="70">
        <v>10433</v>
      </c>
      <c r="DR31" s="70">
        <v>10067</v>
      </c>
      <c r="DS31" s="70">
        <v>10555</v>
      </c>
      <c r="DT31" s="70">
        <v>10152</v>
      </c>
      <c r="DU31" s="70">
        <v>9523</v>
      </c>
      <c r="DV31" s="70">
        <v>10756</v>
      </c>
      <c r="DW31" s="70">
        <v>9743</v>
      </c>
      <c r="DX31" s="70">
        <v>9082</v>
      </c>
      <c r="DY31" s="70">
        <v>9110</v>
      </c>
      <c r="DZ31" s="70">
        <v>9532</v>
      </c>
      <c r="EA31" s="70">
        <v>9463</v>
      </c>
      <c r="EB31" s="70">
        <v>10398</v>
      </c>
      <c r="EC31" s="70">
        <v>10926</v>
      </c>
      <c r="ED31" s="70">
        <v>10267</v>
      </c>
      <c r="EE31" s="70">
        <v>9959</v>
      </c>
      <c r="EF31" s="70">
        <v>10212</v>
      </c>
      <c r="EG31" s="70">
        <v>9630</v>
      </c>
      <c r="EH31" s="70">
        <v>8747</v>
      </c>
      <c r="EI31" s="70">
        <v>10344</v>
      </c>
      <c r="EJ31" s="70">
        <v>9264</v>
      </c>
      <c r="EK31" s="70">
        <v>8477</v>
      </c>
      <c r="EL31" s="70">
        <v>8708</v>
      </c>
      <c r="EM31" s="70">
        <v>9202</v>
      </c>
      <c r="EN31" s="70">
        <v>8997</v>
      </c>
      <c r="EO31" s="70">
        <v>10179</v>
      </c>
      <c r="EP31" s="70">
        <v>10468</v>
      </c>
      <c r="EQ31" s="70">
        <v>9672</v>
      </c>
      <c r="ER31" s="70">
        <v>9492</v>
      </c>
      <c r="ES31" s="70">
        <v>9993</v>
      </c>
      <c r="ET31" s="70">
        <v>9331</v>
      </c>
      <c r="EU31" s="70">
        <v>8814</v>
      </c>
      <c r="EV31" s="70">
        <v>10037</v>
      </c>
      <c r="EW31" s="70">
        <v>9439</v>
      </c>
      <c r="EX31" s="70">
        <v>8419</v>
      </c>
      <c r="EY31" s="70">
        <v>8704</v>
      </c>
      <c r="EZ31" s="70">
        <v>9230</v>
      </c>
      <c r="FA31" s="70">
        <v>9082</v>
      </c>
      <c r="FB31" s="70">
        <v>10156</v>
      </c>
      <c r="FC31" s="70">
        <v>10391</v>
      </c>
      <c r="FD31" s="70">
        <v>9935</v>
      </c>
      <c r="FE31" s="70">
        <v>9461</v>
      </c>
      <c r="FF31" s="70">
        <v>10163</v>
      </c>
      <c r="FG31" s="70">
        <v>9706</v>
      </c>
      <c r="FH31" s="70">
        <v>15788</v>
      </c>
      <c r="FI31" s="70">
        <v>17928</v>
      </c>
      <c r="FJ31" s="70">
        <v>16796</v>
      </c>
      <c r="FK31" s="70">
        <v>14125</v>
      </c>
      <c r="FL31" s="70">
        <v>13108</v>
      </c>
      <c r="FM31" s="70">
        <v>12909</v>
      </c>
      <c r="FN31" s="70">
        <v>12057</v>
      </c>
      <c r="FO31" s="70">
        <v>13262</v>
      </c>
      <c r="FP31" s="70">
        <v>14272</v>
      </c>
      <c r="FQ31" s="70">
        <v>15695</v>
      </c>
      <c r="FR31" s="70">
        <v>13817</v>
      </c>
      <c r="FS31" s="70">
        <v>16006</v>
      </c>
      <c r="FT31" s="70">
        <v>15150</v>
      </c>
      <c r="FU31" s="70">
        <v>13607</v>
      </c>
      <c r="FV31" s="70">
        <v>13095</v>
      </c>
      <c r="FW31" s="70">
        <v>11518</v>
      </c>
      <c r="FX31" s="70">
        <v>10020</v>
      </c>
      <c r="FY31" s="70">
        <v>9797</v>
      </c>
      <c r="FZ31" s="70">
        <v>10316</v>
      </c>
      <c r="GA31" s="70">
        <v>9567</v>
      </c>
      <c r="GB31" s="70">
        <v>9751</v>
      </c>
      <c r="GC31" s="70">
        <v>10491</v>
      </c>
      <c r="GD31" s="70">
        <v>10170</v>
      </c>
      <c r="GE31" s="70">
        <v>11624</v>
      </c>
      <c r="GF31" s="70">
        <v>9820</v>
      </c>
      <c r="GG31" s="70">
        <v>9056</v>
      </c>
      <c r="GH31" s="70">
        <v>8391</v>
      </c>
      <c r="GI31" s="70">
        <v>9282</v>
      </c>
      <c r="GJ31" s="70">
        <v>8560</v>
      </c>
      <c r="GK31" s="70">
        <v>7900</v>
      </c>
      <c r="GL31" s="70">
        <v>8313</v>
      </c>
      <c r="GM31" s="70">
        <v>8945</v>
      </c>
      <c r="GN31" s="70">
        <v>8785</v>
      </c>
      <c r="GO31" s="70">
        <v>9466</v>
      </c>
      <c r="GP31" s="70">
        <v>9725</v>
      </c>
      <c r="GQ31" s="70">
        <v>9457</v>
      </c>
      <c r="GR31" s="70">
        <v>8975</v>
      </c>
      <c r="GS31" s="70">
        <v>9437</v>
      </c>
      <c r="GT31" s="70">
        <v>8852</v>
      </c>
      <c r="GU31" s="70">
        <v>8474</v>
      </c>
      <c r="GV31" s="70">
        <v>9945</v>
      </c>
      <c r="GW31" s="70">
        <v>9157</v>
      </c>
      <c r="GX31" s="70">
        <v>8352</v>
      </c>
      <c r="GY31" s="70">
        <v>8767</v>
      </c>
      <c r="GZ31" s="70">
        <v>9448</v>
      </c>
      <c r="HA31" s="70">
        <v>9235</v>
      </c>
      <c r="HB31" s="70">
        <v>10291</v>
      </c>
      <c r="HC31" s="70">
        <v>10604</v>
      </c>
      <c r="HD31" s="70">
        <v>10164</v>
      </c>
      <c r="HE31" s="70">
        <v>9393</v>
      </c>
      <c r="HF31" s="70">
        <v>10544</v>
      </c>
      <c r="HG31" s="70">
        <v>10165</v>
      </c>
      <c r="HH31" s="70">
        <v>9590</v>
      </c>
      <c r="HI31" s="70">
        <v>10787</v>
      </c>
      <c r="HJ31" s="70">
        <v>9792</v>
      </c>
      <c r="HK31" s="70">
        <v>9153</v>
      </c>
      <c r="HL31" s="70">
        <v>9430</v>
      </c>
      <c r="HM31" s="70">
        <v>10180</v>
      </c>
      <c r="HN31" s="70">
        <v>10202</v>
      </c>
      <c r="HO31" s="70">
        <v>11136</v>
      </c>
      <c r="HP31" s="70">
        <v>11376</v>
      </c>
      <c r="HQ31" s="70">
        <v>10866</v>
      </c>
      <c r="HR31" s="70">
        <v>10268</v>
      </c>
      <c r="HS31" s="70">
        <v>11177</v>
      </c>
      <c r="HT31" s="70">
        <v>10707</v>
      </c>
      <c r="HU31" s="70">
        <v>10632</v>
      </c>
      <c r="HV31" s="70">
        <v>11554</v>
      </c>
      <c r="HW31" s="70">
        <v>10818</v>
      </c>
      <c r="HX31" s="70">
        <v>10282</v>
      </c>
      <c r="HY31" s="70">
        <v>9726</v>
      </c>
      <c r="HZ31" s="70">
        <v>10576</v>
      </c>
      <c r="IA31" s="70">
        <v>10565</v>
      </c>
      <c r="IB31" s="70">
        <v>11550</v>
      </c>
      <c r="IC31" s="70">
        <v>11822</v>
      </c>
      <c r="ID31" s="70">
        <v>11505</v>
      </c>
      <c r="IE31" s="70">
        <v>10910</v>
      </c>
      <c r="IF31" s="70">
        <v>11899</v>
      </c>
      <c r="IG31" s="70">
        <v>11474</v>
      </c>
      <c r="IH31" s="70">
        <v>11243</v>
      </c>
      <c r="II31" s="70">
        <v>12306</v>
      </c>
    </row>
    <row r="32" spans="1:243" ht="13.5" x14ac:dyDescent="0.35">
      <c r="A32" s="1" t="str">
        <f t="shared" si="12"/>
        <v>WienArbeitsloseFrauen</v>
      </c>
      <c r="B32" s="1">
        <f t="shared" si="13"/>
        <v>32</v>
      </c>
      <c r="C32" t="s">
        <v>9</v>
      </c>
      <c r="D32" t="s">
        <v>33</v>
      </c>
      <c r="E32" t="s">
        <v>32</v>
      </c>
      <c r="F32" s="70">
        <v>29005</v>
      </c>
      <c r="G32" s="70">
        <v>27244</v>
      </c>
      <c r="H32" s="70">
        <v>27103</v>
      </c>
      <c r="I32" s="70">
        <v>26258</v>
      </c>
      <c r="J32" s="70">
        <v>25643</v>
      </c>
      <c r="K32" s="70">
        <v>25787</v>
      </c>
      <c r="L32" s="70">
        <v>26531</v>
      </c>
      <c r="M32" s="70">
        <v>27780</v>
      </c>
      <c r="N32" s="70">
        <v>26675</v>
      </c>
      <c r="O32" s="70">
        <v>25927</v>
      </c>
      <c r="P32" s="70">
        <v>25653</v>
      </c>
      <c r="Q32" s="70">
        <v>29020</v>
      </c>
      <c r="R32" s="70">
        <v>26886</v>
      </c>
      <c r="S32" s="70">
        <v>28473</v>
      </c>
      <c r="T32" s="70">
        <v>28111</v>
      </c>
      <c r="U32" s="70">
        <v>27675</v>
      </c>
      <c r="V32" s="70">
        <v>27335</v>
      </c>
      <c r="W32" s="70">
        <v>26942</v>
      </c>
      <c r="X32" s="70">
        <v>28253</v>
      </c>
      <c r="Y32" s="70">
        <v>28766</v>
      </c>
      <c r="Z32" s="70">
        <v>30704</v>
      </c>
      <c r="AA32" s="70">
        <v>30049</v>
      </c>
      <c r="AB32" s="70">
        <v>29116</v>
      </c>
      <c r="AC32" s="70">
        <v>27495</v>
      </c>
      <c r="AD32" s="70">
        <v>30530</v>
      </c>
      <c r="AE32" s="70">
        <v>28621</v>
      </c>
      <c r="AF32" s="70">
        <v>30010</v>
      </c>
      <c r="AG32" s="70">
        <v>29016</v>
      </c>
      <c r="AH32" s="70">
        <v>28693</v>
      </c>
      <c r="AI32" s="70">
        <v>29270</v>
      </c>
      <c r="AJ32" s="70">
        <v>28505</v>
      </c>
      <c r="AK32" s="70">
        <v>29019</v>
      </c>
      <c r="AL32" s="70">
        <v>28698</v>
      </c>
      <c r="AM32" s="70">
        <v>31154</v>
      </c>
      <c r="AN32" s="70">
        <v>31287</v>
      </c>
      <c r="AO32" s="70">
        <v>30414</v>
      </c>
      <c r="AP32" s="70">
        <v>30375</v>
      </c>
      <c r="AQ32" s="70">
        <v>32907</v>
      </c>
      <c r="AR32" s="70">
        <v>29946</v>
      </c>
      <c r="AS32" s="70">
        <v>33174</v>
      </c>
      <c r="AT32" s="70">
        <v>33262</v>
      </c>
      <c r="AU32" s="70">
        <v>32568</v>
      </c>
      <c r="AV32" s="70">
        <v>32216</v>
      </c>
      <c r="AW32" s="70">
        <v>31382</v>
      </c>
      <c r="AX32" s="70">
        <v>31956</v>
      </c>
      <c r="AY32" s="70">
        <v>31366</v>
      </c>
      <c r="AZ32" s="70">
        <v>33563</v>
      </c>
      <c r="BA32" s="70">
        <v>33143</v>
      </c>
      <c r="BB32" s="70">
        <v>32623</v>
      </c>
      <c r="BC32" s="70">
        <v>32072</v>
      </c>
      <c r="BD32" s="70">
        <v>34908</v>
      </c>
      <c r="BE32" s="70">
        <v>32686</v>
      </c>
      <c r="BF32" s="70">
        <v>34877</v>
      </c>
      <c r="BG32" s="70">
        <v>34360</v>
      </c>
      <c r="BH32" s="70">
        <v>33369</v>
      </c>
      <c r="BI32" s="70">
        <v>32730</v>
      </c>
      <c r="BJ32" s="70">
        <v>31908</v>
      </c>
      <c r="BK32" s="70">
        <v>32638</v>
      </c>
      <c r="BL32" s="70">
        <v>33995</v>
      </c>
      <c r="BM32" s="70">
        <v>35425</v>
      </c>
      <c r="BN32" s="70">
        <v>34432</v>
      </c>
      <c r="BO32" s="70">
        <v>34044</v>
      </c>
      <c r="BP32" s="70">
        <v>33810</v>
      </c>
      <c r="BQ32" s="70">
        <v>36344</v>
      </c>
      <c r="BR32" s="70">
        <v>33994</v>
      </c>
      <c r="BS32" s="70">
        <v>36753</v>
      </c>
      <c r="BT32" s="70">
        <v>35557</v>
      </c>
      <c r="BU32" s="70">
        <v>34793</v>
      </c>
      <c r="BV32" s="70">
        <v>34307</v>
      </c>
      <c r="BW32" s="70">
        <v>33822</v>
      </c>
      <c r="BX32" s="70">
        <v>34741</v>
      </c>
      <c r="BY32" s="70">
        <v>37171</v>
      </c>
      <c r="BZ32" s="70">
        <v>38762</v>
      </c>
      <c r="CA32" s="70">
        <v>38434</v>
      </c>
      <c r="CB32" s="70">
        <v>37776</v>
      </c>
      <c r="CC32" s="70">
        <v>37610</v>
      </c>
      <c r="CD32" s="70">
        <v>41847</v>
      </c>
      <c r="CE32" s="70">
        <v>36798</v>
      </c>
      <c r="CF32" s="70">
        <v>41312</v>
      </c>
      <c r="CG32" s="70">
        <v>40944</v>
      </c>
      <c r="CH32" s="70">
        <v>40785</v>
      </c>
      <c r="CI32" s="70">
        <v>40526</v>
      </c>
      <c r="CJ32" s="70">
        <v>40171</v>
      </c>
      <c r="CK32" s="70">
        <v>42200</v>
      </c>
      <c r="CL32" s="70">
        <v>42806</v>
      </c>
      <c r="CM32" s="70">
        <v>44015</v>
      </c>
      <c r="CN32" s="70">
        <v>43707</v>
      </c>
      <c r="CO32" s="70">
        <v>43470</v>
      </c>
      <c r="CP32" s="70">
        <v>43782</v>
      </c>
      <c r="CQ32" s="70">
        <v>48781</v>
      </c>
      <c r="CR32" s="70">
        <v>42708</v>
      </c>
      <c r="CS32" s="70">
        <v>49647</v>
      </c>
      <c r="CT32" s="70">
        <v>49514</v>
      </c>
      <c r="CU32" s="70">
        <v>49650</v>
      </c>
      <c r="CV32" s="70">
        <v>49369</v>
      </c>
      <c r="CW32" s="70">
        <v>49061</v>
      </c>
      <c r="CX32" s="70">
        <v>50687</v>
      </c>
      <c r="CY32" s="70">
        <v>49593</v>
      </c>
      <c r="CZ32" s="70">
        <v>51615</v>
      </c>
      <c r="DA32" s="70">
        <v>50180</v>
      </c>
      <c r="DB32" s="70">
        <v>50193</v>
      </c>
      <c r="DC32" s="70">
        <v>50707</v>
      </c>
      <c r="DD32" s="70">
        <v>55116</v>
      </c>
      <c r="DE32" s="70">
        <v>50444</v>
      </c>
      <c r="DF32" s="70">
        <v>55040</v>
      </c>
      <c r="DG32" s="70">
        <v>54238</v>
      </c>
      <c r="DH32" s="70">
        <v>52505</v>
      </c>
      <c r="DI32" s="70">
        <v>51018</v>
      </c>
      <c r="DJ32" s="70">
        <v>51292</v>
      </c>
      <c r="DK32" s="70">
        <v>51855</v>
      </c>
      <c r="DL32" s="70">
        <v>51678</v>
      </c>
      <c r="DM32" s="70">
        <v>54346</v>
      </c>
      <c r="DN32" s="70">
        <v>52596</v>
      </c>
      <c r="DO32" s="70">
        <v>52274</v>
      </c>
      <c r="DP32" s="70">
        <v>52008</v>
      </c>
      <c r="DQ32" s="70">
        <v>55408</v>
      </c>
      <c r="DR32" s="70">
        <v>52855</v>
      </c>
      <c r="DS32" s="70">
        <v>54377</v>
      </c>
      <c r="DT32" s="70">
        <v>53509</v>
      </c>
      <c r="DU32" s="70">
        <v>52225</v>
      </c>
      <c r="DV32" s="70">
        <v>50823</v>
      </c>
      <c r="DW32" s="70">
        <v>50474</v>
      </c>
      <c r="DX32" s="70">
        <v>51063</v>
      </c>
      <c r="DY32" s="70">
        <v>51246</v>
      </c>
      <c r="DZ32" s="70">
        <v>52748</v>
      </c>
      <c r="EA32" s="70">
        <v>51123</v>
      </c>
      <c r="EB32" s="70">
        <v>50192</v>
      </c>
      <c r="EC32" s="70">
        <v>49378</v>
      </c>
      <c r="ED32" s="70">
        <v>52837</v>
      </c>
      <c r="EE32" s="70">
        <v>51666</v>
      </c>
      <c r="EF32" s="70">
        <v>51678</v>
      </c>
      <c r="EG32" s="70">
        <v>50053</v>
      </c>
      <c r="EH32" s="70">
        <v>48664</v>
      </c>
      <c r="EI32" s="70">
        <v>47950</v>
      </c>
      <c r="EJ32" s="70">
        <v>47788</v>
      </c>
      <c r="EK32" s="70">
        <v>49082</v>
      </c>
      <c r="EL32" s="70">
        <v>50267</v>
      </c>
      <c r="EM32" s="70">
        <v>51844</v>
      </c>
      <c r="EN32" s="70">
        <v>50335</v>
      </c>
      <c r="EO32" s="70">
        <v>49997</v>
      </c>
      <c r="EP32" s="70">
        <v>49173</v>
      </c>
      <c r="EQ32" s="70">
        <v>52466</v>
      </c>
      <c r="ER32" s="70">
        <v>49941</v>
      </c>
      <c r="ES32" s="70">
        <v>52660</v>
      </c>
      <c r="ET32" s="70">
        <v>51831</v>
      </c>
      <c r="EU32" s="70">
        <v>50858</v>
      </c>
      <c r="EV32" s="70">
        <v>50119</v>
      </c>
      <c r="EW32" s="70">
        <v>48395</v>
      </c>
      <c r="EX32" s="70">
        <v>48842</v>
      </c>
      <c r="EY32" s="70">
        <v>48557</v>
      </c>
      <c r="EZ32" s="70">
        <v>50560</v>
      </c>
      <c r="FA32" s="70">
        <v>48438</v>
      </c>
      <c r="FB32" s="70">
        <v>47470</v>
      </c>
      <c r="FC32" s="70">
        <v>46502</v>
      </c>
      <c r="FD32" s="70">
        <v>49846</v>
      </c>
      <c r="FE32" s="70">
        <v>49506</v>
      </c>
      <c r="FF32" s="70">
        <v>49485</v>
      </c>
      <c r="FG32" s="70">
        <v>49251</v>
      </c>
      <c r="FH32" s="70">
        <v>66385</v>
      </c>
      <c r="FI32" s="70">
        <v>76232</v>
      </c>
      <c r="FJ32" s="70">
        <v>75662</v>
      </c>
      <c r="FK32" s="70">
        <v>71973</v>
      </c>
      <c r="FL32" s="70">
        <v>68333</v>
      </c>
      <c r="FM32" s="70">
        <v>66216</v>
      </c>
      <c r="FN32" s="70">
        <v>61312</v>
      </c>
      <c r="FO32" s="70">
        <v>60018</v>
      </c>
      <c r="FP32" s="70">
        <v>62123</v>
      </c>
      <c r="FQ32" s="70">
        <v>64190</v>
      </c>
      <c r="FR32" s="70">
        <v>64265</v>
      </c>
      <c r="FS32" s="70">
        <v>64288</v>
      </c>
      <c r="FT32" s="70">
        <v>62338</v>
      </c>
      <c r="FU32" s="70">
        <v>59575</v>
      </c>
      <c r="FV32" s="70">
        <v>58423</v>
      </c>
      <c r="FW32" s="70">
        <v>55530</v>
      </c>
      <c r="FX32" s="70">
        <v>53834</v>
      </c>
      <c r="FY32" s="70">
        <v>52277</v>
      </c>
      <c r="FZ32" s="70">
        <v>54065</v>
      </c>
      <c r="GA32" s="70">
        <v>51496</v>
      </c>
      <c r="GB32" s="70">
        <v>48763</v>
      </c>
      <c r="GC32" s="70">
        <v>48176</v>
      </c>
      <c r="GD32" s="70">
        <v>51134</v>
      </c>
      <c r="GE32" s="70">
        <v>54992</v>
      </c>
      <c r="GF32" s="70">
        <v>49991</v>
      </c>
      <c r="GG32" s="70">
        <v>48125</v>
      </c>
      <c r="GH32" s="70">
        <v>45422</v>
      </c>
      <c r="GI32" s="70">
        <v>43764</v>
      </c>
      <c r="GJ32" s="70">
        <v>42159</v>
      </c>
      <c r="GK32" s="70">
        <v>43260</v>
      </c>
      <c r="GL32" s="70">
        <v>42880</v>
      </c>
      <c r="GM32" s="70">
        <v>46650</v>
      </c>
      <c r="GN32" s="70">
        <v>44066</v>
      </c>
      <c r="GO32" s="70">
        <v>43650</v>
      </c>
      <c r="GP32" s="70">
        <v>42150</v>
      </c>
      <c r="GQ32" s="70">
        <v>45313</v>
      </c>
      <c r="GR32" s="70">
        <v>44786</v>
      </c>
      <c r="GS32" s="70">
        <v>45658</v>
      </c>
      <c r="GT32" s="70">
        <v>44760</v>
      </c>
      <c r="GU32" s="70">
        <v>43720</v>
      </c>
      <c r="GV32" s="70">
        <v>43617</v>
      </c>
      <c r="GW32" s="70">
        <v>44590</v>
      </c>
      <c r="GX32" s="70">
        <v>45371</v>
      </c>
      <c r="GY32" s="70">
        <v>45460</v>
      </c>
      <c r="GZ32" s="70">
        <v>48296</v>
      </c>
      <c r="HA32" s="70">
        <v>46312</v>
      </c>
      <c r="HB32" s="70">
        <v>45490</v>
      </c>
      <c r="HC32" s="70">
        <v>44820</v>
      </c>
      <c r="HD32" s="70">
        <v>48068</v>
      </c>
      <c r="HE32" s="70">
        <v>45514</v>
      </c>
      <c r="HF32" s="70">
        <v>48637</v>
      </c>
      <c r="HG32" s="70">
        <v>48186</v>
      </c>
      <c r="HH32" s="70">
        <v>47815</v>
      </c>
      <c r="HI32" s="70">
        <v>47212</v>
      </c>
      <c r="HJ32" s="70">
        <v>47107</v>
      </c>
      <c r="HK32" s="70">
        <v>47903</v>
      </c>
      <c r="HL32" s="70">
        <v>48498</v>
      </c>
      <c r="HM32" s="70">
        <v>52155</v>
      </c>
      <c r="HN32" s="70">
        <v>51281</v>
      </c>
      <c r="HO32" s="70">
        <v>51590</v>
      </c>
      <c r="HP32" s="70">
        <v>50688</v>
      </c>
      <c r="HQ32" s="70">
        <v>54159</v>
      </c>
      <c r="HR32" s="70">
        <v>49603</v>
      </c>
      <c r="HS32" s="70">
        <v>53844</v>
      </c>
      <c r="HT32" s="70">
        <v>53341</v>
      </c>
      <c r="HU32" s="70">
        <v>53085</v>
      </c>
      <c r="HV32" s="70">
        <v>52788</v>
      </c>
      <c r="HW32" s="70">
        <v>51975</v>
      </c>
      <c r="HX32" s="70">
        <v>53421</v>
      </c>
      <c r="HY32" s="70">
        <v>52219</v>
      </c>
      <c r="HZ32" s="70">
        <v>55973</v>
      </c>
      <c r="IA32" s="70">
        <v>56217</v>
      </c>
      <c r="IB32" s="70">
        <v>55963</v>
      </c>
      <c r="IC32" s="70">
        <v>55222</v>
      </c>
      <c r="ID32" s="70">
        <v>58064</v>
      </c>
      <c r="IE32" s="70">
        <v>54343</v>
      </c>
      <c r="IF32" s="70">
        <v>58404</v>
      </c>
      <c r="IG32" s="70">
        <v>57389</v>
      </c>
      <c r="IH32" s="70">
        <v>56521</v>
      </c>
      <c r="II32" s="70">
        <v>56374</v>
      </c>
    </row>
    <row r="33" spans="1:243" ht="13.5" x14ac:dyDescent="0.35">
      <c r="A33" s="1" t="str">
        <f t="shared" si="12"/>
        <v>WienArbeitsloseMänner und altern. Geschlecht</v>
      </c>
      <c r="B33" s="1">
        <f t="shared" si="13"/>
        <v>33</v>
      </c>
      <c r="C33" t="s">
        <v>9</v>
      </c>
      <c r="D33" t="s">
        <v>33</v>
      </c>
      <c r="E33" t="s">
        <v>55</v>
      </c>
      <c r="F33" s="70">
        <v>48718</v>
      </c>
      <c r="G33" s="70">
        <v>45367</v>
      </c>
      <c r="H33" s="70">
        <v>41576</v>
      </c>
      <c r="I33" s="70">
        <v>37802</v>
      </c>
      <c r="J33" s="70">
        <v>35455</v>
      </c>
      <c r="K33" s="70">
        <v>34600</v>
      </c>
      <c r="L33" s="70">
        <v>34696</v>
      </c>
      <c r="M33" s="70">
        <v>35414</v>
      </c>
      <c r="N33" s="70">
        <v>35306</v>
      </c>
      <c r="O33" s="70">
        <v>35819</v>
      </c>
      <c r="P33" s="70">
        <v>38876</v>
      </c>
      <c r="Q33" s="70">
        <v>51587</v>
      </c>
      <c r="R33" s="70">
        <v>39601</v>
      </c>
      <c r="S33" s="70">
        <v>50692</v>
      </c>
      <c r="T33" s="70">
        <v>49866</v>
      </c>
      <c r="U33" s="70">
        <v>45909</v>
      </c>
      <c r="V33" s="70">
        <v>42934</v>
      </c>
      <c r="W33" s="70">
        <v>41131</v>
      </c>
      <c r="X33" s="70">
        <v>41412</v>
      </c>
      <c r="Y33" s="70">
        <v>40438</v>
      </c>
      <c r="Z33" s="70">
        <v>41708</v>
      </c>
      <c r="AA33" s="70">
        <v>41641</v>
      </c>
      <c r="AB33" s="70">
        <v>41309</v>
      </c>
      <c r="AC33" s="70">
        <v>41934</v>
      </c>
      <c r="AD33" s="70">
        <v>54198</v>
      </c>
      <c r="AE33" s="70">
        <v>44431</v>
      </c>
      <c r="AF33" s="70">
        <v>52934</v>
      </c>
      <c r="AG33" s="70">
        <v>50821</v>
      </c>
      <c r="AH33" s="70">
        <v>45298</v>
      </c>
      <c r="AI33" s="70">
        <v>42952</v>
      </c>
      <c r="AJ33" s="70">
        <v>41044</v>
      </c>
      <c r="AK33" s="70">
        <v>40063</v>
      </c>
      <c r="AL33" s="70">
        <v>38878</v>
      </c>
      <c r="AM33" s="70">
        <v>39944</v>
      </c>
      <c r="AN33" s="70">
        <v>40161</v>
      </c>
      <c r="AO33" s="70">
        <v>40317</v>
      </c>
      <c r="AP33" s="70">
        <v>43019</v>
      </c>
      <c r="AQ33" s="70">
        <v>55371</v>
      </c>
      <c r="AR33" s="70">
        <v>44234</v>
      </c>
      <c r="AS33" s="70">
        <v>54465</v>
      </c>
      <c r="AT33" s="70">
        <v>52636</v>
      </c>
      <c r="AU33" s="70">
        <v>47714</v>
      </c>
      <c r="AV33" s="70">
        <v>44440</v>
      </c>
      <c r="AW33" s="70">
        <v>42442</v>
      </c>
      <c r="AX33" s="70">
        <v>41909</v>
      </c>
      <c r="AY33" s="70">
        <v>40905</v>
      </c>
      <c r="AZ33" s="70">
        <v>42361</v>
      </c>
      <c r="BA33" s="70">
        <v>43106</v>
      </c>
      <c r="BB33" s="70">
        <v>43891</v>
      </c>
      <c r="BC33" s="70">
        <v>46093</v>
      </c>
      <c r="BD33" s="70">
        <v>57633</v>
      </c>
      <c r="BE33" s="70">
        <v>46466</v>
      </c>
      <c r="BF33" s="70">
        <v>57031</v>
      </c>
      <c r="BG33" s="70">
        <v>55721</v>
      </c>
      <c r="BH33" s="70">
        <v>49792</v>
      </c>
      <c r="BI33" s="70">
        <v>46318</v>
      </c>
      <c r="BJ33" s="70">
        <v>44548</v>
      </c>
      <c r="BK33" s="70">
        <v>44112</v>
      </c>
      <c r="BL33" s="70">
        <v>44481</v>
      </c>
      <c r="BM33" s="70">
        <v>44987</v>
      </c>
      <c r="BN33" s="70">
        <v>44982</v>
      </c>
      <c r="BO33" s="70">
        <v>46451</v>
      </c>
      <c r="BP33" s="70">
        <v>49108</v>
      </c>
      <c r="BQ33" s="70">
        <v>60727</v>
      </c>
      <c r="BR33" s="70">
        <v>49022</v>
      </c>
      <c r="BS33" s="70">
        <v>60709</v>
      </c>
      <c r="BT33" s="70">
        <v>58425</v>
      </c>
      <c r="BU33" s="70">
        <v>53303</v>
      </c>
      <c r="BV33" s="70">
        <v>49390</v>
      </c>
      <c r="BW33" s="70">
        <v>47281</v>
      </c>
      <c r="BX33" s="70">
        <v>47214</v>
      </c>
      <c r="BY33" s="70">
        <v>49262</v>
      </c>
      <c r="BZ33" s="70">
        <v>50112</v>
      </c>
      <c r="CA33" s="70">
        <v>50544</v>
      </c>
      <c r="CB33" s="70">
        <v>51565</v>
      </c>
      <c r="CC33" s="70">
        <v>54838</v>
      </c>
      <c r="CD33" s="70">
        <v>68539</v>
      </c>
      <c r="CE33" s="70">
        <v>53432</v>
      </c>
      <c r="CF33" s="70">
        <v>66982</v>
      </c>
      <c r="CG33" s="70">
        <v>65401</v>
      </c>
      <c r="CH33" s="70">
        <v>61017</v>
      </c>
      <c r="CI33" s="70">
        <v>58018</v>
      </c>
      <c r="CJ33" s="70">
        <v>56888</v>
      </c>
      <c r="CK33" s="70">
        <v>57242</v>
      </c>
      <c r="CL33" s="70">
        <v>57311</v>
      </c>
      <c r="CM33" s="70">
        <v>57695</v>
      </c>
      <c r="CN33" s="70">
        <v>58180</v>
      </c>
      <c r="CO33" s="70">
        <v>59431</v>
      </c>
      <c r="CP33" s="70">
        <v>63358</v>
      </c>
      <c r="CQ33" s="70">
        <v>78820</v>
      </c>
      <c r="CR33" s="70">
        <v>61695</v>
      </c>
      <c r="CS33" s="70">
        <v>79330</v>
      </c>
      <c r="CT33" s="70">
        <v>78481</v>
      </c>
      <c r="CU33" s="70">
        <v>75565</v>
      </c>
      <c r="CV33" s="70">
        <v>72978</v>
      </c>
      <c r="CW33" s="70">
        <v>71173</v>
      </c>
      <c r="CX33" s="70">
        <v>71320</v>
      </c>
      <c r="CY33" s="70">
        <v>69467</v>
      </c>
      <c r="CZ33" s="70">
        <v>70154</v>
      </c>
      <c r="DA33" s="70">
        <v>69174</v>
      </c>
      <c r="DB33" s="70">
        <v>70621</v>
      </c>
      <c r="DC33" s="70">
        <v>74241</v>
      </c>
      <c r="DD33" s="70">
        <v>88385</v>
      </c>
      <c r="DE33" s="70">
        <v>74241</v>
      </c>
      <c r="DF33" s="70">
        <v>86678</v>
      </c>
      <c r="DG33" s="70">
        <v>83198</v>
      </c>
      <c r="DH33" s="70">
        <v>78444</v>
      </c>
      <c r="DI33" s="70">
        <v>73784</v>
      </c>
      <c r="DJ33" s="70">
        <v>72182</v>
      </c>
      <c r="DK33" s="70">
        <v>70512</v>
      </c>
      <c r="DL33" s="70">
        <v>69042</v>
      </c>
      <c r="DM33" s="70">
        <v>70507</v>
      </c>
      <c r="DN33" s="70">
        <v>69914</v>
      </c>
      <c r="DO33" s="70">
        <v>71389</v>
      </c>
      <c r="DP33" s="70">
        <v>73287</v>
      </c>
      <c r="DQ33" s="70">
        <v>87305</v>
      </c>
      <c r="DR33" s="70">
        <v>75520</v>
      </c>
      <c r="DS33" s="70">
        <v>86173</v>
      </c>
      <c r="DT33" s="70">
        <v>82957</v>
      </c>
      <c r="DU33" s="70">
        <v>75919</v>
      </c>
      <c r="DV33" s="70">
        <v>70907</v>
      </c>
      <c r="DW33" s="70">
        <v>68392</v>
      </c>
      <c r="DX33" s="70">
        <v>67128</v>
      </c>
      <c r="DY33" s="70">
        <v>66598</v>
      </c>
      <c r="DZ33" s="70">
        <v>66892</v>
      </c>
      <c r="EA33" s="70">
        <v>66047</v>
      </c>
      <c r="EB33" s="70">
        <v>66696</v>
      </c>
      <c r="EC33" s="70">
        <v>68581</v>
      </c>
      <c r="ED33" s="70">
        <v>82368</v>
      </c>
      <c r="EE33" s="70">
        <v>72388</v>
      </c>
      <c r="EF33" s="70">
        <v>79030</v>
      </c>
      <c r="EG33" s="70">
        <v>77488</v>
      </c>
      <c r="EH33" s="70">
        <v>71771</v>
      </c>
      <c r="EI33" s="70">
        <v>67030</v>
      </c>
      <c r="EJ33" s="70">
        <v>64757</v>
      </c>
      <c r="EK33" s="70">
        <v>63644</v>
      </c>
      <c r="EL33" s="70">
        <v>64391</v>
      </c>
      <c r="EM33" s="70">
        <v>64520</v>
      </c>
      <c r="EN33" s="70">
        <v>63083</v>
      </c>
      <c r="EO33" s="70">
        <v>63111</v>
      </c>
      <c r="EP33" s="70">
        <v>64987</v>
      </c>
      <c r="EQ33" s="70">
        <v>78902</v>
      </c>
      <c r="ER33" s="70">
        <v>68560</v>
      </c>
      <c r="ES33" s="70">
        <v>77151</v>
      </c>
      <c r="ET33" s="70">
        <v>73578</v>
      </c>
      <c r="EU33" s="70">
        <v>67936</v>
      </c>
      <c r="EV33" s="70">
        <v>64266</v>
      </c>
      <c r="EW33" s="70">
        <v>61434</v>
      </c>
      <c r="EX33" s="70">
        <v>60372</v>
      </c>
      <c r="EY33" s="70">
        <v>60420</v>
      </c>
      <c r="EZ33" s="70">
        <v>60802</v>
      </c>
      <c r="FA33" s="70">
        <v>60019</v>
      </c>
      <c r="FB33" s="70">
        <v>60451</v>
      </c>
      <c r="FC33" s="70">
        <v>61874</v>
      </c>
      <c r="FD33" s="70">
        <v>76041</v>
      </c>
      <c r="FE33" s="70">
        <v>65362</v>
      </c>
      <c r="FF33" s="70">
        <v>72868</v>
      </c>
      <c r="FG33" s="70">
        <v>70575</v>
      </c>
      <c r="FH33" s="70">
        <v>98662</v>
      </c>
      <c r="FI33" s="70">
        <v>102493</v>
      </c>
      <c r="FJ33" s="70">
        <v>96984</v>
      </c>
      <c r="FK33" s="70">
        <v>90272</v>
      </c>
      <c r="FL33" s="70">
        <v>84841</v>
      </c>
      <c r="FM33" s="70">
        <v>81967</v>
      </c>
      <c r="FN33" s="70">
        <v>77394</v>
      </c>
      <c r="FO33" s="70">
        <v>76349</v>
      </c>
      <c r="FP33" s="70">
        <v>80515</v>
      </c>
      <c r="FQ33" s="70">
        <v>92306</v>
      </c>
      <c r="FR33" s="70">
        <v>85436</v>
      </c>
      <c r="FS33" s="70">
        <v>90400</v>
      </c>
      <c r="FT33" s="70">
        <v>86345</v>
      </c>
      <c r="FU33" s="70">
        <v>79438</v>
      </c>
      <c r="FV33" s="70">
        <v>75912</v>
      </c>
      <c r="FW33" s="70">
        <v>71667</v>
      </c>
      <c r="FX33" s="70">
        <v>67755</v>
      </c>
      <c r="FY33" s="70">
        <v>64805</v>
      </c>
      <c r="FZ33" s="70">
        <v>64515</v>
      </c>
      <c r="GA33" s="70">
        <v>61823</v>
      </c>
      <c r="GB33" s="70">
        <v>59984</v>
      </c>
      <c r="GC33" s="70">
        <v>62005</v>
      </c>
      <c r="GD33" s="70">
        <v>75613</v>
      </c>
      <c r="GE33" s="70">
        <v>71688</v>
      </c>
      <c r="GF33" s="70">
        <v>71687</v>
      </c>
      <c r="GG33" s="70">
        <v>67211</v>
      </c>
      <c r="GH33" s="70">
        <v>61482</v>
      </c>
      <c r="GI33" s="70">
        <v>58031</v>
      </c>
      <c r="GJ33" s="70">
        <v>55652</v>
      </c>
      <c r="GK33" s="70">
        <v>55325</v>
      </c>
      <c r="GL33" s="70">
        <v>54404</v>
      </c>
      <c r="GM33" s="70">
        <v>56693</v>
      </c>
      <c r="GN33" s="70">
        <v>55368</v>
      </c>
      <c r="GO33" s="70">
        <v>56302</v>
      </c>
      <c r="GP33" s="70">
        <v>57781</v>
      </c>
      <c r="GQ33" s="70">
        <v>70812</v>
      </c>
      <c r="GR33" s="70">
        <v>60062</v>
      </c>
      <c r="GS33" s="70">
        <v>69173</v>
      </c>
      <c r="GT33" s="70">
        <v>65555</v>
      </c>
      <c r="GU33" s="70">
        <v>61014</v>
      </c>
      <c r="GV33" s="70">
        <v>59246</v>
      </c>
      <c r="GW33" s="70">
        <v>59006</v>
      </c>
      <c r="GX33" s="70">
        <v>58814</v>
      </c>
      <c r="GY33" s="70">
        <v>59814</v>
      </c>
      <c r="GZ33" s="70">
        <v>61142</v>
      </c>
      <c r="HA33" s="70">
        <v>59974</v>
      </c>
      <c r="HB33" s="70">
        <v>60811</v>
      </c>
      <c r="HC33" s="70">
        <v>63061</v>
      </c>
      <c r="HD33" s="70">
        <v>76696</v>
      </c>
      <c r="HE33" s="70">
        <v>62859</v>
      </c>
      <c r="HF33" s="70">
        <v>75986</v>
      </c>
      <c r="HG33" s="70">
        <v>73451</v>
      </c>
      <c r="HH33" s="70">
        <v>69225</v>
      </c>
      <c r="HI33" s="70">
        <v>66291</v>
      </c>
      <c r="HJ33" s="70">
        <v>65189</v>
      </c>
      <c r="HK33" s="70">
        <v>63571</v>
      </c>
      <c r="HL33" s="70">
        <v>64298</v>
      </c>
      <c r="HM33" s="70">
        <v>66042</v>
      </c>
      <c r="HN33" s="70">
        <v>65309</v>
      </c>
      <c r="HO33" s="70">
        <v>66162</v>
      </c>
      <c r="HP33" s="70">
        <v>67924</v>
      </c>
      <c r="HQ33" s="70">
        <v>81047</v>
      </c>
      <c r="HR33" s="70">
        <v>68708</v>
      </c>
      <c r="HS33" s="70">
        <v>79169</v>
      </c>
      <c r="HT33" s="70">
        <v>76628</v>
      </c>
      <c r="HU33" s="70">
        <v>71491</v>
      </c>
      <c r="HV33" s="70">
        <v>68826</v>
      </c>
      <c r="HW33" s="70">
        <v>67161</v>
      </c>
      <c r="HX33" s="70">
        <v>66702</v>
      </c>
      <c r="HY33" s="70">
        <v>65784</v>
      </c>
      <c r="HZ33" s="70">
        <v>67860</v>
      </c>
      <c r="IA33" s="70">
        <v>68660</v>
      </c>
      <c r="IB33" s="70">
        <v>69078</v>
      </c>
      <c r="IC33" s="70">
        <v>70452</v>
      </c>
      <c r="ID33" s="70">
        <v>82372</v>
      </c>
      <c r="IE33" s="70">
        <v>71182</v>
      </c>
      <c r="IF33" s="70">
        <v>81305</v>
      </c>
      <c r="IG33" s="70">
        <v>76843</v>
      </c>
      <c r="IH33" s="70">
        <v>71181</v>
      </c>
      <c r="II33" s="70">
        <v>68729</v>
      </c>
    </row>
    <row r="34" spans="1:243" ht="13.5" x14ac:dyDescent="0.35">
      <c r="A34" s="1" t="str">
        <f t="shared" si="12"/>
        <v>WienArbeitsloseGesamt</v>
      </c>
      <c r="B34" s="1">
        <f t="shared" si="13"/>
        <v>34</v>
      </c>
      <c r="C34" t="s">
        <v>52</v>
      </c>
      <c r="F34" s="70">
        <v>77723</v>
      </c>
      <c r="G34" s="70">
        <v>72611</v>
      </c>
      <c r="H34" s="70">
        <v>68679</v>
      </c>
      <c r="I34" s="70">
        <v>64060</v>
      </c>
      <c r="J34" s="70">
        <v>61098</v>
      </c>
      <c r="K34" s="70">
        <v>60387</v>
      </c>
      <c r="L34" s="70">
        <v>61227</v>
      </c>
      <c r="M34" s="70">
        <v>63194</v>
      </c>
      <c r="N34" s="70">
        <v>61981</v>
      </c>
      <c r="O34" s="70">
        <v>61746</v>
      </c>
      <c r="P34" s="70">
        <v>64529</v>
      </c>
      <c r="Q34" s="70">
        <v>80607</v>
      </c>
      <c r="R34" s="70">
        <v>66487</v>
      </c>
      <c r="S34" s="70">
        <v>79165</v>
      </c>
      <c r="T34" s="70">
        <v>77977</v>
      </c>
      <c r="U34" s="70">
        <v>73584</v>
      </c>
      <c r="V34" s="70">
        <v>70269</v>
      </c>
      <c r="W34" s="70">
        <v>68073</v>
      </c>
      <c r="X34" s="70">
        <v>69665</v>
      </c>
      <c r="Y34" s="70">
        <v>69204</v>
      </c>
      <c r="Z34" s="70">
        <v>72412</v>
      </c>
      <c r="AA34" s="70">
        <v>71690</v>
      </c>
      <c r="AB34" s="70">
        <v>70425</v>
      </c>
      <c r="AC34" s="70">
        <v>69429</v>
      </c>
      <c r="AD34" s="70">
        <v>84728</v>
      </c>
      <c r="AE34" s="70">
        <v>73052</v>
      </c>
      <c r="AF34" s="70">
        <v>82944</v>
      </c>
      <c r="AG34" s="70">
        <v>79837</v>
      </c>
      <c r="AH34" s="70">
        <v>73991</v>
      </c>
      <c r="AI34" s="70">
        <v>72222</v>
      </c>
      <c r="AJ34" s="70">
        <v>69549</v>
      </c>
      <c r="AK34" s="70">
        <v>69082</v>
      </c>
      <c r="AL34" s="70">
        <v>67576</v>
      </c>
      <c r="AM34" s="70">
        <v>71098</v>
      </c>
      <c r="AN34" s="70">
        <v>71448</v>
      </c>
      <c r="AO34" s="70">
        <v>70731</v>
      </c>
      <c r="AP34" s="70">
        <v>73394</v>
      </c>
      <c r="AQ34" s="70">
        <v>88278</v>
      </c>
      <c r="AR34" s="70">
        <v>74180</v>
      </c>
      <c r="AS34" s="70">
        <v>87639</v>
      </c>
      <c r="AT34" s="70">
        <v>85898</v>
      </c>
      <c r="AU34" s="70">
        <v>80282</v>
      </c>
      <c r="AV34" s="70">
        <v>76656</v>
      </c>
      <c r="AW34" s="70">
        <v>73824</v>
      </c>
      <c r="AX34" s="70">
        <v>73865</v>
      </c>
      <c r="AY34" s="70">
        <v>72271</v>
      </c>
      <c r="AZ34" s="70">
        <v>75924</v>
      </c>
      <c r="BA34" s="70">
        <v>76249</v>
      </c>
      <c r="BB34" s="70">
        <v>76514</v>
      </c>
      <c r="BC34" s="70">
        <v>78165</v>
      </c>
      <c r="BD34" s="70">
        <v>92541</v>
      </c>
      <c r="BE34" s="70">
        <v>79152</v>
      </c>
      <c r="BF34" s="70">
        <v>91908</v>
      </c>
      <c r="BG34" s="70">
        <v>90081</v>
      </c>
      <c r="BH34" s="70">
        <v>83161</v>
      </c>
      <c r="BI34" s="70">
        <v>79048</v>
      </c>
      <c r="BJ34" s="70">
        <v>76456</v>
      </c>
      <c r="BK34" s="70">
        <v>76750</v>
      </c>
      <c r="BL34" s="70">
        <v>78476</v>
      </c>
      <c r="BM34" s="70">
        <v>80412</v>
      </c>
      <c r="BN34" s="70">
        <v>79414</v>
      </c>
      <c r="BO34" s="70">
        <v>80495</v>
      </c>
      <c r="BP34" s="70">
        <v>82918</v>
      </c>
      <c r="BQ34" s="70">
        <v>97071</v>
      </c>
      <c r="BR34" s="70">
        <v>83016</v>
      </c>
      <c r="BS34" s="70">
        <v>97462</v>
      </c>
      <c r="BT34" s="70">
        <v>93982</v>
      </c>
      <c r="BU34" s="70">
        <v>88096</v>
      </c>
      <c r="BV34" s="70">
        <v>83697</v>
      </c>
      <c r="BW34" s="70">
        <v>81103</v>
      </c>
      <c r="BX34" s="70">
        <v>81955</v>
      </c>
      <c r="BY34" s="70">
        <v>86433</v>
      </c>
      <c r="BZ34" s="70">
        <v>88874</v>
      </c>
      <c r="CA34" s="70">
        <v>88978</v>
      </c>
      <c r="CB34" s="70">
        <v>89341</v>
      </c>
      <c r="CC34" s="70">
        <v>92448</v>
      </c>
      <c r="CD34" s="70">
        <v>110386</v>
      </c>
      <c r="CE34" s="70">
        <v>90230</v>
      </c>
      <c r="CF34" s="70">
        <v>108294</v>
      </c>
      <c r="CG34" s="70">
        <v>106345</v>
      </c>
      <c r="CH34" s="70">
        <v>101802</v>
      </c>
      <c r="CI34" s="70">
        <v>98544</v>
      </c>
      <c r="CJ34" s="70">
        <v>97059</v>
      </c>
      <c r="CK34" s="70">
        <v>99442</v>
      </c>
      <c r="CL34" s="70">
        <v>100117</v>
      </c>
      <c r="CM34" s="70">
        <v>101710</v>
      </c>
      <c r="CN34" s="70">
        <v>101887</v>
      </c>
      <c r="CO34" s="70">
        <v>102901</v>
      </c>
      <c r="CP34" s="70">
        <v>107140</v>
      </c>
      <c r="CQ34" s="70">
        <v>127601</v>
      </c>
      <c r="CR34" s="70">
        <v>104403</v>
      </c>
      <c r="CS34" s="70">
        <v>128977</v>
      </c>
      <c r="CT34" s="70">
        <v>127995</v>
      </c>
      <c r="CU34" s="70">
        <v>125215</v>
      </c>
      <c r="CV34" s="70">
        <v>122347</v>
      </c>
      <c r="CW34" s="70">
        <v>120234</v>
      </c>
      <c r="CX34" s="70">
        <v>122007</v>
      </c>
      <c r="CY34" s="70">
        <v>119060</v>
      </c>
      <c r="CZ34" s="70">
        <v>121769</v>
      </c>
      <c r="DA34" s="70">
        <v>119354</v>
      </c>
      <c r="DB34" s="70">
        <v>120814</v>
      </c>
      <c r="DC34" s="70">
        <v>124948</v>
      </c>
      <c r="DD34" s="70">
        <v>143501</v>
      </c>
      <c r="DE34" s="70">
        <v>124685</v>
      </c>
      <c r="DF34" s="70">
        <v>141718</v>
      </c>
      <c r="DG34" s="70">
        <v>137436</v>
      </c>
      <c r="DH34" s="70">
        <v>130949</v>
      </c>
      <c r="DI34" s="70">
        <v>124802</v>
      </c>
      <c r="DJ34" s="70">
        <v>123474</v>
      </c>
      <c r="DK34" s="70">
        <v>122367</v>
      </c>
      <c r="DL34" s="70">
        <v>120720</v>
      </c>
      <c r="DM34" s="70">
        <v>124853</v>
      </c>
      <c r="DN34" s="70">
        <v>122510</v>
      </c>
      <c r="DO34" s="70">
        <v>123663</v>
      </c>
      <c r="DP34" s="70">
        <v>125295</v>
      </c>
      <c r="DQ34" s="70">
        <v>142713</v>
      </c>
      <c r="DR34" s="70">
        <v>128375</v>
      </c>
      <c r="DS34" s="70">
        <v>140550</v>
      </c>
      <c r="DT34" s="70">
        <v>136466</v>
      </c>
      <c r="DU34" s="70">
        <v>128144</v>
      </c>
      <c r="DV34" s="70">
        <v>121730</v>
      </c>
      <c r="DW34" s="70">
        <v>118866</v>
      </c>
      <c r="DX34" s="70">
        <v>118191</v>
      </c>
      <c r="DY34" s="70">
        <v>117844</v>
      </c>
      <c r="DZ34" s="70">
        <v>119640</v>
      </c>
      <c r="EA34" s="70">
        <v>117170</v>
      </c>
      <c r="EB34" s="70">
        <v>116888</v>
      </c>
      <c r="EC34" s="70">
        <v>117959</v>
      </c>
      <c r="ED34" s="70">
        <v>135205</v>
      </c>
      <c r="EE34" s="70">
        <v>124054</v>
      </c>
      <c r="EF34" s="70">
        <v>130708</v>
      </c>
      <c r="EG34" s="70">
        <v>127541</v>
      </c>
      <c r="EH34" s="70">
        <v>120435</v>
      </c>
      <c r="EI34" s="70">
        <v>114980</v>
      </c>
      <c r="EJ34" s="70">
        <v>112545</v>
      </c>
      <c r="EK34" s="70">
        <v>112726</v>
      </c>
      <c r="EL34" s="70">
        <v>114658</v>
      </c>
      <c r="EM34" s="70">
        <v>116364</v>
      </c>
      <c r="EN34" s="70">
        <v>113418</v>
      </c>
      <c r="EO34" s="70">
        <v>113108</v>
      </c>
      <c r="EP34" s="70">
        <v>114160</v>
      </c>
      <c r="EQ34" s="70">
        <v>131368</v>
      </c>
      <c r="ER34" s="70">
        <v>118501</v>
      </c>
      <c r="ES34" s="70">
        <v>129811</v>
      </c>
      <c r="ET34" s="70">
        <v>125409</v>
      </c>
      <c r="EU34" s="70">
        <v>118794</v>
      </c>
      <c r="EV34" s="70">
        <v>114385</v>
      </c>
      <c r="EW34" s="70">
        <v>109829</v>
      </c>
      <c r="EX34" s="70">
        <v>109214</v>
      </c>
      <c r="EY34" s="70">
        <v>108977</v>
      </c>
      <c r="EZ34" s="70">
        <v>111362</v>
      </c>
      <c r="FA34" s="70">
        <v>108457</v>
      </c>
      <c r="FB34" s="70">
        <v>107921</v>
      </c>
      <c r="FC34" s="70">
        <v>108376</v>
      </c>
      <c r="FD34" s="70">
        <v>125887</v>
      </c>
      <c r="FE34" s="70">
        <v>114868</v>
      </c>
      <c r="FF34" s="70">
        <v>122353</v>
      </c>
      <c r="FG34" s="70">
        <v>119826</v>
      </c>
      <c r="FH34" s="70">
        <v>165047</v>
      </c>
      <c r="FI34" s="70">
        <v>178725</v>
      </c>
      <c r="FJ34" s="70">
        <v>172646</v>
      </c>
      <c r="FK34" s="70">
        <v>162245</v>
      </c>
      <c r="FL34" s="70">
        <v>153174</v>
      </c>
      <c r="FM34" s="70">
        <v>148183</v>
      </c>
      <c r="FN34" s="70">
        <v>138706</v>
      </c>
      <c r="FO34" s="70">
        <v>136367</v>
      </c>
      <c r="FP34" s="70">
        <v>142638</v>
      </c>
      <c r="FQ34" s="70">
        <v>156496</v>
      </c>
      <c r="FR34" s="70">
        <v>149701</v>
      </c>
      <c r="FS34" s="70">
        <v>154688</v>
      </c>
      <c r="FT34" s="70">
        <v>148683</v>
      </c>
      <c r="FU34" s="70">
        <v>139013</v>
      </c>
      <c r="FV34" s="70">
        <v>134335</v>
      </c>
      <c r="FW34" s="70">
        <v>127197</v>
      </c>
      <c r="FX34" s="70">
        <v>121589</v>
      </c>
      <c r="FY34" s="70">
        <v>117082</v>
      </c>
      <c r="FZ34" s="70">
        <v>118580</v>
      </c>
      <c r="GA34" s="70">
        <v>113319</v>
      </c>
      <c r="GB34" s="70">
        <v>108747</v>
      </c>
      <c r="GC34" s="70">
        <v>110181</v>
      </c>
      <c r="GD34" s="70">
        <v>126747</v>
      </c>
      <c r="GE34" s="70">
        <v>126680</v>
      </c>
      <c r="GF34" s="70">
        <v>121678</v>
      </c>
      <c r="GG34" s="70">
        <v>115336</v>
      </c>
      <c r="GH34" s="70">
        <v>106904</v>
      </c>
      <c r="GI34" s="70">
        <v>101795</v>
      </c>
      <c r="GJ34" s="70">
        <v>97811</v>
      </c>
      <c r="GK34" s="70">
        <v>98585</v>
      </c>
      <c r="GL34" s="70">
        <v>97284</v>
      </c>
      <c r="GM34" s="70">
        <v>103343</v>
      </c>
      <c r="GN34" s="70">
        <v>99434</v>
      </c>
      <c r="GO34" s="70">
        <v>99952</v>
      </c>
      <c r="GP34" s="70">
        <v>99931</v>
      </c>
      <c r="GQ34" s="70">
        <v>116125</v>
      </c>
      <c r="GR34" s="70">
        <v>104848</v>
      </c>
      <c r="GS34" s="70">
        <v>114831</v>
      </c>
      <c r="GT34" s="70">
        <v>110315</v>
      </c>
      <c r="GU34" s="70">
        <v>104734</v>
      </c>
      <c r="GV34" s="70">
        <v>102863</v>
      </c>
      <c r="GW34" s="70">
        <v>103596</v>
      </c>
      <c r="GX34" s="70">
        <v>104185</v>
      </c>
      <c r="GY34" s="70">
        <v>105274</v>
      </c>
      <c r="GZ34" s="70">
        <v>109438</v>
      </c>
      <c r="HA34" s="70">
        <v>106286</v>
      </c>
      <c r="HB34" s="70">
        <v>106301</v>
      </c>
      <c r="HC34" s="70">
        <v>107881</v>
      </c>
      <c r="HD34" s="70">
        <v>124764</v>
      </c>
      <c r="HE34" s="70">
        <v>108373</v>
      </c>
      <c r="HF34" s="70">
        <v>124623</v>
      </c>
      <c r="HG34" s="70">
        <v>121637</v>
      </c>
      <c r="HH34" s="70">
        <v>117040</v>
      </c>
      <c r="HI34" s="70">
        <v>113503</v>
      </c>
      <c r="HJ34" s="70">
        <v>112296</v>
      </c>
      <c r="HK34" s="70">
        <v>111474</v>
      </c>
      <c r="HL34" s="70">
        <v>112796</v>
      </c>
      <c r="HM34" s="70">
        <v>118197</v>
      </c>
      <c r="HN34" s="70">
        <v>116590</v>
      </c>
      <c r="HO34" s="70">
        <v>117752</v>
      </c>
      <c r="HP34" s="70">
        <v>118612</v>
      </c>
      <c r="HQ34" s="70">
        <v>135206</v>
      </c>
      <c r="HR34" s="70">
        <v>118311</v>
      </c>
      <c r="HS34" s="70">
        <v>133013</v>
      </c>
      <c r="HT34" s="70">
        <v>129969</v>
      </c>
      <c r="HU34" s="70">
        <v>124576</v>
      </c>
      <c r="HV34" s="70">
        <v>121614</v>
      </c>
      <c r="HW34" s="70">
        <v>119136</v>
      </c>
      <c r="HX34" s="70">
        <v>120123</v>
      </c>
      <c r="HY34" s="70">
        <v>118003</v>
      </c>
      <c r="HZ34" s="70">
        <v>123833</v>
      </c>
      <c r="IA34" s="70">
        <v>124877</v>
      </c>
      <c r="IB34" s="70">
        <v>125041</v>
      </c>
      <c r="IC34" s="70">
        <v>125674</v>
      </c>
      <c r="ID34" s="70">
        <v>140436</v>
      </c>
      <c r="IE34" s="70">
        <v>125525</v>
      </c>
      <c r="IF34" s="70">
        <v>139709</v>
      </c>
      <c r="IG34" s="70">
        <v>134232</v>
      </c>
      <c r="IH34" s="70">
        <v>127702</v>
      </c>
      <c r="II34" s="70">
        <v>125103</v>
      </c>
    </row>
  </sheetData>
  <pageMargins left="0.7" right="0.7" top="0.78740157499999996" bottom="0.78740157499999996" header="0.3" footer="0.3"/>
  <pageSetup paperSize="9" orientation="portrait" horizontalDpi="4294967293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S30"/>
  <sheetViews>
    <sheetView zoomScaleNormal="100" workbookViewId="0">
      <selection activeCell="B20" sqref="B20"/>
    </sheetView>
  </sheetViews>
  <sheetFormatPr baseColWidth="10" defaultRowHeight="12.5" x14ac:dyDescent="0.25"/>
  <cols>
    <col min="1" max="1" width="14.54296875" bestFit="1" customWidth="1"/>
    <col min="5" max="5" width="9.1796875" customWidth="1"/>
  </cols>
  <sheetData>
    <row r="1" spans="1:19" ht="14.5" x14ac:dyDescent="0.35">
      <c r="A1" t="s">
        <v>30</v>
      </c>
      <c r="B1" t="s">
        <v>33</v>
      </c>
      <c r="C1" t="s">
        <v>31</v>
      </c>
      <c r="D1" s="16">
        <f>Zeitraum</f>
        <v>46113</v>
      </c>
      <c r="E1" s="16">
        <f>Zeitraum-365</f>
        <v>45748</v>
      </c>
      <c r="F1" t="s">
        <v>11</v>
      </c>
      <c r="G1" t="s">
        <v>13</v>
      </c>
      <c r="H1" t="s">
        <v>12</v>
      </c>
      <c r="I1" s="12" t="s">
        <v>25</v>
      </c>
      <c r="J1" s="12" t="s">
        <v>26</v>
      </c>
      <c r="K1" s="12"/>
      <c r="L1" s="12"/>
      <c r="M1" s="12" t="str">
        <f>"Verae_absolut_"&amp;Auswahl_Bundesland</f>
        <v>Verae_absolut_Burgenland</v>
      </c>
      <c r="N1" s="12" t="str">
        <f>"Verae_Proz_"&amp;Auswahl_Bundesland</f>
        <v>Verae_Proz_Burgenland</v>
      </c>
      <c r="O1" s="12"/>
      <c r="P1" t="s">
        <v>36</v>
      </c>
      <c r="Q1" t="s">
        <v>37</v>
      </c>
    </row>
    <row r="2" spans="1:19" ht="14.5" x14ac:dyDescent="0.35">
      <c r="A2">
        <f t="shared" ref="A2:A11" si="0">VLOOKUP(B2&amp;$B$1&amp;Geschlecht,Arbeitsmarktdaten_Monat,2,FALSE)</f>
        <v>7</v>
      </c>
      <c r="B2" s="2" t="s">
        <v>1</v>
      </c>
      <c r="C2" s="2" t="str">
        <f t="shared" ref="C2:C11" si="1">Geschlecht</f>
        <v>Gesamt</v>
      </c>
      <c r="D2" s="3">
        <f t="shared" ref="D2:D11" si="2">INDEX(Arbeitsmarktdaten_Monat,$A2,Spaltenindex)</f>
        <v>8077</v>
      </c>
      <c r="E2" s="3">
        <f t="shared" ref="E2:E11" si="3">IF(YEAR($D$1)=2008,NA(),INDEX(Arbeitsmarktdaten_Monat,$A2,Spaltenindex-13))</f>
        <v>7597</v>
      </c>
      <c r="F2" s="5">
        <f>D2*100/$D$11</f>
        <v>2.5215724472083818</v>
      </c>
      <c r="G2" s="3">
        <f>IF(ISERROR(E2),0,D2-E2)</f>
        <v>480</v>
      </c>
      <c r="H2" s="13">
        <f>IF(ISERROR(E2),0,(D2*100/E2)-100)</f>
        <v>6.3182835329735383</v>
      </c>
      <c r="I2" s="12">
        <v>7.9</v>
      </c>
      <c r="J2" s="12">
        <v>13700</v>
      </c>
      <c r="K2" s="7" t="s">
        <v>14</v>
      </c>
      <c r="L2" s="8">
        <f>F2</f>
        <v>2.5215724472083818</v>
      </c>
      <c r="M2" s="12">
        <f t="shared" ref="M2:M10" si="4">IF($B2=Auswahl_Bundesland,G2," ")</f>
        <v>480</v>
      </c>
      <c r="N2" s="12">
        <f t="shared" ref="N2:N10" si="5">IF(AND(ISERROR(E2),$B2=Auswahl_Bundesland),H2,IF(OR(ISERROR(E2),$B2=Auswahl_Bundesland),H2,NA()))</f>
        <v>6.3182835329735383</v>
      </c>
      <c r="O2" s="12">
        <f>IF(M2&lt;&gt;0,M2,NA())</f>
        <v>480</v>
      </c>
      <c r="P2">
        <f>IF(AND(MAX(G2:G10)&gt;MIN(G2:G10)*-1,MIN(G2:G10)&lt;0),MAX(G2:G10),IF(AND(MAX(G2:G10)&lt;MIN(G2:G10)*-1,MAX(G2:G10)&gt;0),MIN(G2:G10),0))</f>
        <v>3489</v>
      </c>
      <c r="Q2">
        <f>IF(AND(MAX(H2:H10)&gt;MIN(H2:H10)*-1,MIN(H2:H10)&lt;0),MAX(H2:H10),IF(AND(MAX(H2:H10)&lt;MIN(H2:H10)*-1,MAX(H2:H10)&gt;0),MIN(H2:H10),0))</f>
        <v>6.5085684611390064</v>
      </c>
      <c r="S2" s="14">
        <v>1</v>
      </c>
    </row>
    <row r="3" spans="1:19" ht="14.5" x14ac:dyDescent="0.35">
      <c r="A3">
        <f t="shared" si="0"/>
        <v>10</v>
      </c>
      <c r="B3" s="2" t="s">
        <v>2</v>
      </c>
      <c r="C3" s="2" t="str">
        <f t="shared" si="1"/>
        <v>Gesamt</v>
      </c>
      <c r="D3" s="3">
        <f t="shared" si="2"/>
        <v>16981</v>
      </c>
      <c r="E3" s="3">
        <f t="shared" si="3"/>
        <v>17406</v>
      </c>
      <c r="F3" s="5">
        <f t="shared" ref="F3:F11" si="6">D3*100/$D$11</f>
        <v>5.3013274391538356</v>
      </c>
      <c r="G3" s="3">
        <f t="shared" ref="G3:G10" si="7">IF(ISERROR(E3),0,D3-E3)</f>
        <v>-425</v>
      </c>
      <c r="H3" s="13">
        <f t="shared" ref="H3:H10" si="8">IF(ISERROR(E3),0,(D3*100/E3)-100)</f>
        <v>-2.4416867746754036</v>
      </c>
      <c r="I3" s="12">
        <v>5.0999999999999899</v>
      </c>
      <c r="J3" s="12">
        <v>5500</v>
      </c>
      <c r="K3" s="9" t="s">
        <v>15</v>
      </c>
      <c r="L3" s="8">
        <f t="shared" ref="L3:L10" si="9">F3</f>
        <v>5.3013274391538356</v>
      </c>
      <c r="M3" s="12" t="str">
        <f t="shared" si="4"/>
        <v xml:space="preserve"> </v>
      </c>
      <c r="N3" s="12" t="e">
        <f t="shared" si="5"/>
        <v>#N/A</v>
      </c>
      <c r="O3" s="12" t="str">
        <f t="shared" ref="O3:O11" si="10">IF(M3&lt;&gt;0,M3,NA())</f>
        <v xml:space="preserve"> </v>
      </c>
      <c r="P3" t="s">
        <v>38</v>
      </c>
      <c r="Q3" t="s">
        <v>39</v>
      </c>
      <c r="S3" s="14">
        <v>2</v>
      </c>
    </row>
    <row r="4" spans="1:19" ht="14.5" x14ac:dyDescent="0.35">
      <c r="A4">
        <f t="shared" si="0"/>
        <v>13</v>
      </c>
      <c r="B4" s="2" t="s">
        <v>3</v>
      </c>
      <c r="C4" s="2" t="str">
        <f t="shared" si="1"/>
        <v>Gesamt</v>
      </c>
      <c r="D4" s="3">
        <f t="shared" si="2"/>
        <v>45679</v>
      </c>
      <c r="E4" s="3">
        <f t="shared" si="3"/>
        <v>43344</v>
      </c>
      <c r="F4" s="5">
        <f t="shared" si="6"/>
        <v>14.260605152411992</v>
      </c>
      <c r="G4" s="3">
        <f t="shared" si="7"/>
        <v>2335</v>
      </c>
      <c r="H4" s="13">
        <f t="shared" si="8"/>
        <v>5.3871354743447739</v>
      </c>
      <c r="I4" s="12">
        <v>6.75</v>
      </c>
      <c r="J4" s="12">
        <v>22000</v>
      </c>
      <c r="K4" s="9" t="s">
        <v>16</v>
      </c>
      <c r="L4" s="8">
        <f t="shared" si="9"/>
        <v>14.260605152411992</v>
      </c>
      <c r="M4" s="12" t="str">
        <f t="shared" si="4"/>
        <v xml:space="preserve"> </v>
      </c>
      <c r="N4" s="12" t="e">
        <f t="shared" si="5"/>
        <v>#N/A</v>
      </c>
      <c r="O4" s="12" t="str">
        <f t="shared" si="10"/>
        <v xml:space="preserve"> </v>
      </c>
      <c r="P4">
        <f>P2*-1</f>
        <v>-3489</v>
      </c>
      <c r="Q4">
        <f>Q2*-1</f>
        <v>-6.5085684611390064</v>
      </c>
      <c r="S4" s="14">
        <v>3</v>
      </c>
    </row>
    <row r="5" spans="1:19" ht="14.5" x14ac:dyDescent="0.35">
      <c r="A5">
        <f t="shared" si="0"/>
        <v>16</v>
      </c>
      <c r="B5" s="2" t="s">
        <v>4</v>
      </c>
      <c r="C5" s="2" t="str">
        <f t="shared" si="1"/>
        <v>Gesamt</v>
      </c>
      <c r="D5" s="3">
        <f t="shared" si="2"/>
        <v>37574</v>
      </c>
      <c r="E5" s="3">
        <f t="shared" si="3"/>
        <v>37857</v>
      </c>
      <c r="F5" s="5">
        <f t="shared" si="6"/>
        <v>11.730291337304411</v>
      </c>
      <c r="G5" s="3">
        <f t="shared" si="7"/>
        <v>-283</v>
      </c>
      <c r="H5" s="13">
        <f t="shared" si="8"/>
        <v>-0.74754999075467765</v>
      </c>
      <c r="I5" s="12">
        <v>5.0999999999999899</v>
      </c>
      <c r="J5" s="12">
        <v>19500</v>
      </c>
      <c r="K5" s="9" t="s">
        <v>17</v>
      </c>
      <c r="L5" s="8">
        <f t="shared" si="9"/>
        <v>11.730291337304411</v>
      </c>
      <c r="M5" s="12" t="str">
        <f t="shared" si="4"/>
        <v xml:space="preserve"> </v>
      </c>
      <c r="N5" s="12" t="e">
        <f t="shared" si="5"/>
        <v>#N/A</v>
      </c>
      <c r="O5" s="12" t="str">
        <f t="shared" si="10"/>
        <v xml:space="preserve"> </v>
      </c>
      <c r="S5" s="14">
        <v>4</v>
      </c>
    </row>
    <row r="6" spans="1:19" ht="14.5" x14ac:dyDescent="0.35">
      <c r="A6">
        <f t="shared" si="0"/>
        <v>22</v>
      </c>
      <c r="B6" s="2" t="s">
        <v>5</v>
      </c>
      <c r="C6" s="2" t="str">
        <f t="shared" si="1"/>
        <v>Gesamt</v>
      </c>
      <c r="D6" s="3">
        <f t="shared" si="2"/>
        <v>14957</v>
      </c>
      <c r="E6" s="3">
        <f t="shared" si="3"/>
        <v>14746</v>
      </c>
      <c r="F6" s="5">
        <f t="shared" si="6"/>
        <v>4.6694514167259831</v>
      </c>
      <c r="G6" s="3">
        <f t="shared" si="7"/>
        <v>211</v>
      </c>
      <c r="H6" s="13">
        <f t="shared" si="8"/>
        <v>1.4308965143089694</v>
      </c>
      <c r="I6" s="12">
        <v>4.25</v>
      </c>
      <c r="J6" s="12">
        <v>11000</v>
      </c>
      <c r="K6" s="9" t="s">
        <v>18</v>
      </c>
      <c r="L6" s="8">
        <f t="shared" si="9"/>
        <v>4.6694514167259831</v>
      </c>
      <c r="M6" s="12" t="str">
        <f t="shared" si="4"/>
        <v xml:space="preserve"> </v>
      </c>
      <c r="N6" s="12" t="e">
        <f t="shared" si="5"/>
        <v>#N/A</v>
      </c>
      <c r="O6" s="12" t="str">
        <f t="shared" si="10"/>
        <v xml:space="preserve"> </v>
      </c>
      <c r="S6" s="14">
        <v>5</v>
      </c>
    </row>
    <row r="7" spans="1:19" ht="14.5" x14ac:dyDescent="0.35">
      <c r="A7">
        <f t="shared" si="0"/>
        <v>25</v>
      </c>
      <c r="B7" s="2" t="s">
        <v>6</v>
      </c>
      <c r="C7" s="2" t="str">
        <f t="shared" si="1"/>
        <v>Gesamt</v>
      </c>
      <c r="D7" s="3">
        <f t="shared" si="2"/>
        <v>38000</v>
      </c>
      <c r="E7" s="3">
        <f t="shared" si="3"/>
        <v>36650</v>
      </c>
      <c r="F7" s="5">
        <f t="shared" si="6"/>
        <v>11.86328500605652</v>
      </c>
      <c r="G7" s="3">
        <f t="shared" si="7"/>
        <v>1350</v>
      </c>
      <c r="H7" s="13">
        <f t="shared" si="8"/>
        <v>3.6834924965893521</v>
      </c>
      <c r="I7" s="12">
        <v>6.25</v>
      </c>
      <c r="J7" s="12">
        <v>12000</v>
      </c>
      <c r="K7" s="9" t="s">
        <v>19</v>
      </c>
      <c r="L7" s="8">
        <f t="shared" si="9"/>
        <v>11.86328500605652</v>
      </c>
      <c r="M7" s="12" t="str">
        <f t="shared" si="4"/>
        <v xml:space="preserve"> </v>
      </c>
      <c r="N7" s="12" t="e">
        <f t="shared" si="5"/>
        <v>#N/A</v>
      </c>
      <c r="O7" s="12" t="str">
        <f t="shared" si="10"/>
        <v xml:space="preserve"> </v>
      </c>
      <c r="S7" s="14">
        <v>6</v>
      </c>
    </row>
    <row r="8" spans="1:19" ht="14.5" x14ac:dyDescent="0.35">
      <c r="A8">
        <f t="shared" si="0"/>
        <v>28</v>
      </c>
      <c r="B8" s="2" t="s">
        <v>7</v>
      </c>
      <c r="C8" s="2" t="str">
        <f t="shared" si="1"/>
        <v>Gesamt</v>
      </c>
      <c r="D8" s="3">
        <f t="shared" si="2"/>
        <v>21639</v>
      </c>
      <c r="E8" s="3">
        <f t="shared" si="3"/>
        <v>21070</v>
      </c>
      <c r="F8" s="5">
        <f t="shared" si="6"/>
        <v>6.7555164275278159</v>
      </c>
      <c r="G8" s="3">
        <f t="shared" si="7"/>
        <v>569</v>
      </c>
      <c r="H8" s="13">
        <f t="shared" si="8"/>
        <v>2.7005220692928305</v>
      </c>
      <c r="I8" s="12">
        <v>2.25</v>
      </c>
      <c r="J8" s="12">
        <v>10500</v>
      </c>
      <c r="K8" s="9" t="s">
        <v>20</v>
      </c>
      <c r="L8" s="8">
        <f t="shared" si="9"/>
        <v>6.7555164275278159</v>
      </c>
      <c r="M8" s="12" t="str">
        <f t="shared" si="4"/>
        <v xml:space="preserve"> </v>
      </c>
      <c r="N8" s="12" t="e">
        <f t="shared" si="5"/>
        <v>#N/A</v>
      </c>
      <c r="O8" s="12" t="str">
        <f t="shared" si="10"/>
        <v xml:space="preserve"> </v>
      </c>
      <c r="S8" s="14">
        <v>7</v>
      </c>
    </row>
    <row r="9" spans="1:19" ht="14.5" x14ac:dyDescent="0.35">
      <c r="A9">
        <f t="shared" si="0"/>
        <v>31</v>
      </c>
      <c r="B9" s="2" t="s">
        <v>8</v>
      </c>
      <c r="C9" s="2" t="str">
        <f t="shared" si="1"/>
        <v>Gesamt</v>
      </c>
      <c r="D9" s="3">
        <f t="shared" si="2"/>
        <v>12306</v>
      </c>
      <c r="E9" s="3">
        <f t="shared" si="3"/>
        <v>11554</v>
      </c>
      <c r="F9" s="5">
        <f t="shared" si="6"/>
        <v>3.8418311916981982</v>
      </c>
      <c r="G9" s="3">
        <f t="shared" si="7"/>
        <v>752</v>
      </c>
      <c r="H9" s="13">
        <f t="shared" si="8"/>
        <v>6.5085684611390064</v>
      </c>
      <c r="I9" s="12">
        <v>0.8</v>
      </c>
      <c r="J9" s="12">
        <v>11000</v>
      </c>
      <c r="K9" s="9" t="s">
        <v>21</v>
      </c>
      <c r="L9" s="8">
        <f t="shared" si="9"/>
        <v>3.8418311916981982</v>
      </c>
      <c r="M9" s="12" t="str">
        <f t="shared" si="4"/>
        <v xml:space="preserve"> </v>
      </c>
      <c r="N9" s="12" t="e">
        <f t="shared" si="5"/>
        <v>#N/A</v>
      </c>
      <c r="O9" s="12" t="str">
        <f t="shared" si="10"/>
        <v xml:space="preserve"> </v>
      </c>
      <c r="S9" s="14">
        <v>8</v>
      </c>
    </row>
    <row r="10" spans="1:19" ht="14.5" x14ac:dyDescent="0.35">
      <c r="A10">
        <f t="shared" si="0"/>
        <v>34</v>
      </c>
      <c r="B10" s="2" t="s">
        <v>9</v>
      </c>
      <c r="C10" s="2" t="str">
        <f t="shared" si="1"/>
        <v>Gesamt</v>
      </c>
      <c r="D10" s="3">
        <f t="shared" si="2"/>
        <v>125103</v>
      </c>
      <c r="E10" s="3">
        <f t="shared" si="3"/>
        <v>121614</v>
      </c>
      <c r="F10" s="5">
        <f t="shared" si="6"/>
        <v>39.05611958191286</v>
      </c>
      <c r="G10" s="3">
        <f t="shared" si="7"/>
        <v>3489</v>
      </c>
      <c r="H10" s="13">
        <f t="shared" si="8"/>
        <v>2.868913118555426</v>
      </c>
      <c r="I10" s="12">
        <v>7.75</v>
      </c>
      <c r="J10" s="12">
        <v>20000</v>
      </c>
      <c r="K10" s="9" t="s">
        <v>22</v>
      </c>
      <c r="L10" s="8">
        <f t="shared" si="9"/>
        <v>39.05611958191286</v>
      </c>
      <c r="M10" s="12" t="str">
        <f t="shared" si="4"/>
        <v xml:space="preserve"> </v>
      </c>
      <c r="N10" s="12" t="e">
        <f t="shared" si="5"/>
        <v>#N/A</v>
      </c>
      <c r="O10" s="12" t="str">
        <f t="shared" si="10"/>
        <v xml:space="preserve"> </v>
      </c>
      <c r="S10" s="14">
        <v>9</v>
      </c>
    </row>
    <row r="11" spans="1:19" ht="14.5" x14ac:dyDescent="0.35">
      <c r="A11">
        <f t="shared" si="0"/>
        <v>19</v>
      </c>
      <c r="B11" s="4" t="s">
        <v>10</v>
      </c>
      <c r="C11" s="2" t="str">
        <f t="shared" si="1"/>
        <v>Gesamt</v>
      </c>
      <c r="D11" s="3">
        <f t="shared" si="2"/>
        <v>320316</v>
      </c>
      <c r="E11" s="3">
        <f t="shared" si="3"/>
        <v>311838</v>
      </c>
      <c r="F11" s="5">
        <f t="shared" si="6"/>
        <v>100</v>
      </c>
      <c r="G11" t="str">
        <f>IF(ISERROR(TEXT(IF(ISERROR(E11),0,D11-E11),"#.###")),TEXT(IF(ISERROR(E11),0,D11-E11),"# ###"),TEXT(IF(ISERROR(E11),0,D11-E11),"#.###"))</f>
        <v>8.478</v>
      </c>
      <c r="H11" s="13" t="str">
        <f>TEXT(IF(ISERROR(E11),0,(D11*100/E11)-100),"##0,0")</f>
        <v>2,7</v>
      </c>
      <c r="I11" s="12">
        <v>2.25</v>
      </c>
      <c r="J11" s="12">
        <v>20000</v>
      </c>
      <c r="K11" s="12"/>
      <c r="L11" s="12"/>
      <c r="M11" s="18">
        <f>D11-E11</f>
        <v>8478</v>
      </c>
      <c r="N11" s="12">
        <f>(D11*100/E11)-100</f>
        <v>2.7187193350393528</v>
      </c>
      <c r="O11" s="12">
        <f t="shared" si="10"/>
        <v>8478</v>
      </c>
      <c r="S11" s="14"/>
    </row>
    <row r="12" spans="1:19" ht="14.5" x14ac:dyDescent="0.35">
      <c r="B12" s="12"/>
      <c r="C12" s="2"/>
      <c r="D12" s="3"/>
      <c r="E12" s="3"/>
      <c r="F12" s="12"/>
      <c r="G12" s="12"/>
      <c r="H12" s="12"/>
      <c r="I12" s="12"/>
      <c r="J12" s="12"/>
      <c r="K12" s="12"/>
      <c r="L12" s="12"/>
      <c r="M12" s="18">
        <f t="shared" ref="M12:M13" si="11">D12-E12</f>
        <v>0</v>
      </c>
      <c r="N12" s="12"/>
      <c r="O12" s="12"/>
      <c r="S12" s="14"/>
    </row>
    <row r="13" spans="1:19" ht="14.5" x14ac:dyDescent="0.35">
      <c r="A13">
        <f>VLOOKUP(B13&amp;$B$1&amp;Geschlecht,Arbeitsmarktdaten_Monat,2,FALSE)</f>
        <v>7</v>
      </c>
      <c r="B13" s="12" t="str">
        <f>Auswahl_Bundesland</f>
        <v>Burgenland</v>
      </c>
      <c r="C13" s="2" t="str">
        <f>Geschlecht</f>
        <v>Gesamt</v>
      </c>
      <c r="D13" s="3">
        <f>INDEX(Arbeitsmarktdaten_Monat,$A13,Spaltenindex)</f>
        <v>8077</v>
      </c>
      <c r="E13" s="3">
        <f>IF(YEAR($D$1)=2008,NA(),INDEX(Arbeitsmarktdaten_Monat,$A13,Spaltenindex-13))</f>
        <v>7597</v>
      </c>
      <c r="F13" s="12"/>
      <c r="G13" s="12" t="str">
        <f>IF(ISERROR(TEXT(VLOOKUP($B$13,$B$2:$J$11,6,FALSE),"#.###")),TEXT(VLOOKUP($B$13,$B$2:$J$11,6,FALSE),"# ###"),TEXT(VLOOKUP($B$13,$B$2:$J$11,6,FALSE),"#.###"))</f>
        <v>480</v>
      </c>
      <c r="H13" s="13" t="str">
        <f>TEXT(VLOOKUP($B$13,$B$2:$J$11,7,FALSE),"##0,0")</f>
        <v>6,3</v>
      </c>
      <c r="I13" s="12">
        <f>VLOOKUP($B$13,$B$2:$J$11,8,FALSE)</f>
        <v>7.9</v>
      </c>
      <c r="J13" s="12">
        <f>VLOOKUP($B$13,$B$2:$J$11,9,FALSE)</f>
        <v>13700</v>
      </c>
      <c r="K13" s="14" t="str">
        <f>INDEX($K$2:$L$10,$S$13,1)</f>
        <v>B</v>
      </c>
      <c r="L13" s="14">
        <f>INDEX($K$2:$L$10,$S$13,2)</f>
        <v>2.5215724472083818</v>
      </c>
      <c r="M13" s="18">
        <f t="shared" si="11"/>
        <v>480</v>
      </c>
      <c r="N13" s="12">
        <f t="shared" ref="N13" si="12">(D13*100/E13)-100</f>
        <v>6.3182835329735383</v>
      </c>
      <c r="O13" s="12"/>
      <c r="S13" s="14">
        <f>VLOOKUP(B13,B2:S10,18,FALSE)</f>
        <v>1</v>
      </c>
    </row>
    <row r="14" spans="1:19" ht="14.5" x14ac:dyDescent="0.3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9" ht="14.5" x14ac:dyDescent="0.35">
      <c r="A15" s="17">
        <f>Zeitraum</f>
        <v>46113</v>
      </c>
      <c r="B15" s="12" t="str">
        <f>IF(LEFT(Zeitraum_Beschriftung,4)="Jahr","Arbeitslose (" &amp; Geschlecht &amp; ") nach Bundesländern - Jahresdurchschnitt " &amp; TEXT(A15,"JJJJ"),"Arbeitslose (" &amp; Geschlecht &amp; ") nach Bundesländern - " &amp; TEXT(A15,"MMMM JJJJ"))</f>
        <v>Arbeitslose (Gesamt) nach Bundesländern - April 2026</v>
      </c>
      <c r="C15" s="12"/>
      <c r="D15" s="12"/>
      <c r="E15" s="12"/>
      <c r="F15" s="12"/>
      <c r="G15" s="12"/>
      <c r="H15" s="19"/>
      <c r="I15" s="12"/>
      <c r="J15" s="12"/>
      <c r="K15" s="12"/>
      <c r="L15" s="12"/>
      <c r="M15" s="12"/>
      <c r="N15" s="12"/>
    </row>
    <row r="16" spans="1:19" ht="14.5" x14ac:dyDescent="0.35">
      <c r="B16" s="12" t="str">
        <f>"Anteil in Prozent"</f>
        <v>Anteil in Prozent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4.5" x14ac:dyDescent="0.35">
      <c r="B17" s="12" t="str">
        <f>IF(LEFT(Zeitraum_Beschriftung,4)="Jahr","Absolute und prozentuelle Veränderung (zum Vorjahr)","Absolute und prozentuelle Veränderung (zum Vorjahresmonat)")</f>
        <v>Absolute und prozentuelle Veränderung (zum Vorjahresmonat)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14.5" x14ac:dyDescent="0.35">
      <c r="B18" s="12" t="str">
        <f>"Verteilung in Prozent"</f>
        <v>Verteilung in Prozent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ht="14.5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4.5" x14ac:dyDescent="0.35">
      <c r="B20" s="6" t="s">
        <v>23</v>
      </c>
      <c r="C20" s="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4.5" x14ac:dyDescent="0.35">
      <c r="C21" s="9">
        <f>S13</f>
        <v>1</v>
      </c>
      <c r="D21" s="10" t="str">
        <f>K13</f>
        <v>B</v>
      </c>
      <c r="E21" s="11">
        <f>L13</f>
        <v>2.5215724472083818</v>
      </c>
      <c r="F21" s="14">
        <f>C21</f>
        <v>1</v>
      </c>
      <c r="G21" s="14" t="str">
        <f>D21</f>
        <v>B</v>
      </c>
      <c r="H21" s="11">
        <f>E21</f>
        <v>2.5215724472083818</v>
      </c>
      <c r="I21" s="12"/>
      <c r="J21" s="12" t="b">
        <f>ISERROR(TEXT(IF(ISERROR(E11),0,D11-E11),"#.###"))</f>
        <v>0</v>
      </c>
      <c r="K21" s="12"/>
      <c r="L21" s="12"/>
      <c r="M21" s="12"/>
      <c r="N21" s="12"/>
    </row>
    <row r="22" spans="1:14" ht="14.5" x14ac:dyDescent="0.35">
      <c r="A22">
        <v>1</v>
      </c>
      <c r="B22" t="s">
        <v>14</v>
      </c>
      <c r="C22" s="10">
        <f>IF(A22&lt;$C$21,A22,A22+1)</f>
        <v>2</v>
      </c>
      <c r="D22" s="11" t="str">
        <f>INDEX($K$2:$L$10,C22,1)</f>
        <v>K</v>
      </c>
      <c r="E22" s="11">
        <f>INDEX($K$2:$L$10,C22,2)</f>
        <v>5.3013274391538356</v>
      </c>
      <c r="F22">
        <v>1</v>
      </c>
      <c r="G22" s="14" t="str">
        <f>INDEX($D$22:$E$30,MATCH(LARGE($E$22:$E$30,F22),$E$22:$E$30,0),1)</f>
        <v>W</v>
      </c>
      <c r="H22" s="14">
        <f>INDEX($D$22:$E$30,MATCH(LARGE($E$22:$E$30,F22),$E$22:$E$30,0),2)</f>
        <v>39.05611958191286</v>
      </c>
      <c r="I22" s="12"/>
      <c r="J22" s="12"/>
      <c r="K22" s="12"/>
      <c r="L22" s="12"/>
      <c r="M22" s="12"/>
      <c r="N22" s="12"/>
    </row>
    <row r="23" spans="1:14" ht="14.5" x14ac:dyDescent="0.35">
      <c r="A23">
        <v>2</v>
      </c>
      <c r="B23" t="s">
        <v>15</v>
      </c>
      <c r="C23" s="10">
        <f t="shared" ref="C23:C29" si="13">IF(A23&lt;$C$21,A23,A23+1)</f>
        <v>3</v>
      </c>
      <c r="D23" s="11" t="str">
        <f t="shared" ref="D23:D29" si="14">INDEX($K$2:$L$10,C23,1)</f>
        <v>NÖ</v>
      </c>
      <c r="E23" s="11">
        <f t="shared" ref="E23:E29" si="15">INDEX($K$2:$L$10,C23,2)</f>
        <v>14.260605152411992</v>
      </c>
      <c r="F23">
        <v>2</v>
      </c>
      <c r="G23" s="14" t="str">
        <f t="shared" ref="G23:G30" si="16">INDEX($D$22:$E$30,MATCH(LARGE($E$22:$E$30,F23),$E$22:$E$30,0),1)</f>
        <v>NÖ</v>
      </c>
      <c r="H23" s="14">
        <f t="shared" ref="H23:H30" si="17">INDEX($D$22:$E$30,MATCH(LARGE($E$22:$E$30,F23),$E$22:$E$30,0),2)</f>
        <v>14.260605152411992</v>
      </c>
      <c r="I23" s="12"/>
      <c r="J23" s="12"/>
      <c r="K23" s="12"/>
      <c r="L23" s="12"/>
      <c r="M23" s="12"/>
      <c r="N23" s="12"/>
    </row>
    <row r="24" spans="1:14" ht="14.5" x14ac:dyDescent="0.35">
      <c r="A24">
        <v>3</v>
      </c>
      <c r="B24" t="s">
        <v>16</v>
      </c>
      <c r="C24" s="10">
        <f t="shared" si="13"/>
        <v>4</v>
      </c>
      <c r="D24" s="11" t="str">
        <f t="shared" si="14"/>
        <v>OÖ</v>
      </c>
      <c r="E24" s="11">
        <f t="shared" si="15"/>
        <v>11.730291337304411</v>
      </c>
      <c r="F24">
        <v>3</v>
      </c>
      <c r="G24" s="14" t="str">
        <f t="shared" si="16"/>
        <v>ST</v>
      </c>
      <c r="H24" s="14">
        <f t="shared" si="17"/>
        <v>11.86328500605652</v>
      </c>
      <c r="I24" s="12"/>
      <c r="J24" s="12"/>
      <c r="K24" s="12"/>
      <c r="L24" s="12"/>
      <c r="M24" s="12"/>
      <c r="N24" s="12"/>
    </row>
    <row r="25" spans="1:14" ht="14.5" x14ac:dyDescent="0.35">
      <c r="A25">
        <v>4</v>
      </c>
      <c r="B25" t="s">
        <v>17</v>
      </c>
      <c r="C25" s="10">
        <f t="shared" si="13"/>
        <v>5</v>
      </c>
      <c r="D25" s="11" t="str">
        <f t="shared" si="14"/>
        <v>S</v>
      </c>
      <c r="E25" s="11">
        <f t="shared" si="15"/>
        <v>4.6694514167259831</v>
      </c>
      <c r="F25">
        <v>4</v>
      </c>
      <c r="G25" s="14" t="str">
        <f t="shared" si="16"/>
        <v>OÖ</v>
      </c>
      <c r="H25" s="14">
        <f t="shared" si="17"/>
        <v>11.730291337304411</v>
      </c>
      <c r="I25" s="12"/>
      <c r="J25" s="12"/>
      <c r="K25" s="12"/>
      <c r="L25" s="12"/>
      <c r="M25" s="12"/>
      <c r="N25" s="12"/>
    </row>
    <row r="26" spans="1:14" ht="14.5" x14ac:dyDescent="0.35">
      <c r="A26">
        <v>5</v>
      </c>
      <c r="B26" t="s">
        <v>18</v>
      </c>
      <c r="C26" s="10">
        <f t="shared" si="13"/>
        <v>6</v>
      </c>
      <c r="D26" s="11" t="str">
        <f t="shared" si="14"/>
        <v>ST</v>
      </c>
      <c r="E26" s="11">
        <f t="shared" si="15"/>
        <v>11.86328500605652</v>
      </c>
      <c r="F26">
        <v>5</v>
      </c>
      <c r="G26" s="14" t="str">
        <f t="shared" si="16"/>
        <v>T</v>
      </c>
      <c r="H26" s="14">
        <f t="shared" si="17"/>
        <v>6.7555164275278159</v>
      </c>
      <c r="I26" s="12"/>
      <c r="J26" s="12"/>
      <c r="K26" s="12"/>
      <c r="L26" s="12"/>
      <c r="M26" s="12"/>
      <c r="N26" s="12"/>
    </row>
    <row r="27" spans="1:14" ht="14.5" x14ac:dyDescent="0.35">
      <c r="A27">
        <v>6</v>
      </c>
      <c r="B27" t="s">
        <v>19</v>
      </c>
      <c r="C27" s="10">
        <f t="shared" si="13"/>
        <v>7</v>
      </c>
      <c r="D27" s="11" t="str">
        <f t="shared" si="14"/>
        <v>T</v>
      </c>
      <c r="E27" s="11">
        <f t="shared" si="15"/>
        <v>6.7555164275278159</v>
      </c>
      <c r="F27">
        <v>6</v>
      </c>
      <c r="G27" s="14" t="str">
        <f t="shared" si="16"/>
        <v>K</v>
      </c>
      <c r="H27" s="14">
        <f t="shared" si="17"/>
        <v>5.3013274391538356</v>
      </c>
      <c r="I27" s="12"/>
      <c r="J27" s="12"/>
      <c r="K27" s="12"/>
      <c r="L27" s="12"/>
      <c r="M27" s="12"/>
      <c r="N27" s="12"/>
    </row>
    <row r="28" spans="1:14" ht="14.5" x14ac:dyDescent="0.35">
      <c r="A28">
        <v>7</v>
      </c>
      <c r="B28" t="s">
        <v>20</v>
      </c>
      <c r="C28" s="10">
        <f t="shared" si="13"/>
        <v>8</v>
      </c>
      <c r="D28" s="11" t="str">
        <f t="shared" si="14"/>
        <v>V</v>
      </c>
      <c r="E28" s="11">
        <f t="shared" si="15"/>
        <v>3.8418311916981982</v>
      </c>
      <c r="F28">
        <v>7</v>
      </c>
      <c r="G28" s="14" t="str">
        <f t="shared" si="16"/>
        <v>S</v>
      </c>
      <c r="H28" s="14">
        <f t="shared" si="17"/>
        <v>4.6694514167259831</v>
      </c>
      <c r="I28" s="12"/>
      <c r="J28" s="12"/>
      <c r="K28" s="12"/>
      <c r="L28" s="12"/>
      <c r="M28" s="12"/>
      <c r="N28" s="12"/>
    </row>
    <row r="29" spans="1:14" ht="14.5" x14ac:dyDescent="0.35">
      <c r="A29">
        <v>8</v>
      </c>
      <c r="B29" t="s">
        <v>21</v>
      </c>
      <c r="C29" s="10">
        <f t="shared" si="13"/>
        <v>9</v>
      </c>
      <c r="D29" s="11" t="str">
        <f t="shared" si="14"/>
        <v>W</v>
      </c>
      <c r="E29" s="11">
        <f t="shared" si="15"/>
        <v>39.05611958191286</v>
      </c>
      <c r="F29">
        <v>8</v>
      </c>
      <c r="G29" s="14" t="str">
        <f t="shared" si="16"/>
        <v>V</v>
      </c>
      <c r="H29" s="14">
        <f t="shared" si="17"/>
        <v>3.8418311916981982</v>
      </c>
      <c r="I29" s="12"/>
      <c r="J29" s="12"/>
      <c r="K29" s="12"/>
      <c r="L29" s="12"/>
      <c r="M29" s="12"/>
      <c r="N29" s="12"/>
    </row>
    <row r="30" spans="1:14" ht="14.5" x14ac:dyDescent="0.35">
      <c r="A30">
        <v>9</v>
      </c>
      <c r="B30" t="s">
        <v>22</v>
      </c>
      <c r="F30">
        <v>9</v>
      </c>
      <c r="G30" s="14" t="e">
        <f t="shared" si="16"/>
        <v>#NUM!</v>
      </c>
      <c r="H30" s="14" t="e">
        <f t="shared" si="17"/>
        <v>#NUM!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0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F a c t A M S _ 3 7 9 9 6 e 5 5 - 0 b f 4 - 4 4 8 d - a c 6 7 - 2 d 4 e 9 e 1 2 c a e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 W e r t < / s t r i n g > < / k e y > < v a l u e > < i n t > 8 9 < / i n t > < / v a l u e > < / i t e m > < i t e m > < k e y > < s t r i n g > Z e i t < / s t r i n g > < / k e y > < v a l u e > < i n t > 8 2 < / i n t > < / v a l u e > < / i t e m > < i t e m > < k e y > < s t r i n g > Z e i t t y p < / s t r i n g > < / k e y > < v a l u e > < i n t > 1 1 1 < / i n t > < / v a l u e > < / i t e m > < i t e m > < k e y > < s t r i n g > E i n h e i t < / s t r i n g > < / k e y > < v a l u e > < i n t > 1 1 0 < / i n t > < / v a l u e > < / i t e m > < i t e m > < k e y > < s t r i n g > V a r i a b l e < / s t r i n g > < / k e y > < v a l u e > < i n t > 1 2 0 < / i n t > < / v a l u e > < / i t e m > < i t e m > < k e y > < s t r i n g > Q u e l l e < / s t r i n g > < / k e y > < v a l u e > < i n t > 1 0 5 < / i n t > < / v a l u e > < / i t e m > < i t e m > < k e y > < s t r i n g > F l a g < / s t r i n g > < / k e y > < v a l u e > < i n t > 8 4 < / i n t > < / v a l u e > < / i t e m > < i t e m > < k e y > < s t r i n g > G E O _ C o d e < / s t r i n g > < / k e y > < v a l u e > < i n t > 1 3 9 < / i n t > < / v a l u e > < / i t e m > < i t e m > < k e y > < s t r i n g > S E X _ C o d e < / s t r i n g > < / k e y > < v a l u e > < i n t > 1 3 3 < / i n t > < / v a l u e > < / i t e m > < i t e m > < k e y > < s t r i n g > S t a n d < / s t r i n g > < / k e y > < v a l u e > < i n t > 9 7 < / i n t > < / v a l u e > < / i t e m > < i t e m > < k e y > < s t r i n g > A G E _ C o d e < / s t r i n g > < / k e y > < v a l u e > < i n t > 1 3 8 < / i n t > < / v a l u e > < / i t e m > < i t e m > < k e y > < s t r i n g > O E N A C E _ C o d e < / s t r i n g > < / k e y > < v a l u e > < i n t > 1 7 3 < / i n t > < / v a l u e > < / i t e m > < i t e m > < k e y > < s t r i n g > N O E N A C E _ C o d e < / s t r i n g > < / k e y > < v a l u e > < i n t > 1 8 6 < / i n t > < / v a l u e > < / i t e m > < i t e m > < k e y > < s t r i n g > N A T _ C o d e < / s t r i n g > < / k e y > < v a l u e > < i n t > 1 3 6 < / i n t > < / v a l u e > < / i t e m > < / C o l u m n W i d t h s > < C o l u m n D i s p l a y I n d e x > < i t e m > < k e y > < s t r i n g > W e r t < / s t r i n g > < / k e y > < v a l u e > < i n t > 0 < / i n t > < / v a l u e > < / i t e m > < i t e m > < k e y > < s t r i n g > Z e i t < / s t r i n g > < / k e y > < v a l u e > < i n t > 1 < / i n t > < / v a l u e > < / i t e m > < i t e m > < k e y > < s t r i n g > Z e i t t y p < / s t r i n g > < / k e y > < v a l u e > < i n t > 2 < / i n t > < / v a l u e > < / i t e m > < i t e m > < k e y > < s t r i n g > E i n h e i t < / s t r i n g > < / k e y > < v a l u e > < i n t > 3 < / i n t > < / v a l u e > < / i t e m > < i t e m > < k e y > < s t r i n g > V a r i a b l e < / s t r i n g > < / k e y > < v a l u e > < i n t > 4 < / i n t > < / v a l u e > < / i t e m > < i t e m > < k e y > < s t r i n g > Q u e l l e < / s t r i n g > < / k e y > < v a l u e > < i n t > 5 < / i n t > < / v a l u e > < / i t e m > < i t e m > < k e y > < s t r i n g > F l a g < / s t r i n g > < / k e y > < v a l u e > < i n t > 6 < / i n t > < / v a l u e > < / i t e m > < i t e m > < k e y > < s t r i n g > G E O _ C o d e < / s t r i n g > < / k e y > < v a l u e > < i n t > 7 < / i n t > < / v a l u e > < / i t e m > < i t e m > < k e y > < s t r i n g > S E X _ C o d e < / s t r i n g > < / k e y > < v a l u e > < i n t > 8 < / i n t > < / v a l u e > < / i t e m > < i t e m > < k e y > < s t r i n g > S t a n d < / s t r i n g > < / k e y > < v a l u e > < i n t > 9 < / i n t > < / v a l u e > < / i t e m > < i t e m > < k e y > < s t r i n g > A G E _ C o d e < / s t r i n g > < / k e y > < v a l u e > < i n t > 1 0 < / i n t > < / v a l u e > < / i t e m > < i t e m > < k e y > < s t r i n g > O E N A C E _ C o d e < / s t r i n g > < / k e y > < v a l u e > < i n t > 1 1 < / i n t > < / v a l u e > < / i t e m > < i t e m > < k e y > < s t r i n g > N O E N A C E _ C o d e < / s t r i n g > < / k e y > < v a l u e > < i n t > 1 2 < / i n t > < / v a l u e > < / i t e m > < i t e m > < k e y > < s t r i n g > N A T _ C o d e 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<?xml version="1.0" encoding="utf-8"?>
<ct:contentTypeSchema xmlns:ct="http://schemas.microsoft.com/office/2006/metadata/contentType" xmlns:ma="http://schemas.microsoft.com/office/2006/metadata/properties/metaAttributes" ct:_="" ma:_="" ma:contentTypeName="WKOE DMS" ma:contentTypeID="0x010100648C2B405DC4734C875DF814ACB85FAE0097C577AD1338174BBDE3705434C54980" ma:contentTypeVersion="25" ma:contentTypeDescription="Content Type for DMS" ma:contentTypeScope="" ma:versionID="5e92233cf19326c29b7004d7806c9168">
  <xsd:schema xmlns:xsd="http://www.w3.org/2001/XMLSchema" xmlns:xs="http://www.w3.org/2001/XMLSchema" xmlns:p="http://schemas.microsoft.com/office/2006/metadata/properties" xmlns:ns2="15909d5e-1b51-4d5f-bae6-f3544bb622d4" xmlns:ns3="ab2c2616-b0eb-4906-aa32-b67cdba9aeab" xmlns:ns4="58dfc156-0a4a-4cd5-92b3-f62302681fb3" targetNamespace="http://schemas.microsoft.com/office/2006/metadata/properties" ma:root="true" ma:fieldsID="505af02b7132e9120318a751aadb8257" ns2:_="" ns3:_="" ns4:_="">
    <xsd:import namespace="15909d5e-1b51-4d5f-bae6-f3544bb622d4"/>
    <xsd:import namespace="ab2c2616-b0eb-4906-aa32-b67cdba9aeab"/>
    <xsd:import namespace="58dfc156-0a4a-4cd5-92b3-f62302681fb3"/>
    <xsd:element name="properties">
      <xsd:complexType>
        <xsd:sequence>
          <xsd:element name="documentManagement">
            <xsd:complexType>
              <xsd:all>
                <xsd:element ref="ns2:StartdatumDSGVOBehaltefrist" minOccurs="0"/>
                <xsd:element ref="ns2:LöschdatumDSGVO" minOccurs="0"/>
                <xsd:element ref="ns3:le532d08feb14da7859acb5a627eb0da" minOccurs="0"/>
                <xsd:element ref="ns3:TaxCatchAll" minOccurs="0"/>
                <xsd:element ref="ns3:TaxCatchAllLabel" minOccurs="0"/>
                <xsd:element ref="ns3:g2fdd13bc9164a7192bb34e0e3b92299" minOccurs="0"/>
                <xsd:element ref="ns3:EigeneReferenz" minOccurs="0"/>
                <xsd:element ref="ns3:Kundenreferenz" minOccurs="0"/>
                <xsd:element ref="ns3:Fremdsystemreferenzen" minOccurs="0"/>
                <xsd:element ref="ns2:Dokumentgueltigvon" minOccurs="0"/>
                <xsd:element ref="ns2:Dokumentgueltigbis" minOccurs="0"/>
                <xsd:element ref="ns3:Poststelle" minOccurs="0"/>
                <xsd:element ref="ns3:FreiesMetadatenfeld" minOccurs="0"/>
                <xsd:element ref="ns3:Vertraulichkeit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  <xsd:element ref="ns4:lcf76f155ced4ddcb4097134ff3c332f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09d5e-1b51-4d5f-bae6-f3544bb622d4" elementFormDefault="qualified">
    <xsd:import namespace="http://schemas.microsoft.com/office/2006/documentManagement/types"/>
    <xsd:import namespace="http://schemas.microsoft.com/office/infopath/2007/PartnerControls"/>
    <xsd:element name="StartdatumDSGVOBehaltefrist" ma:index="8" nillable="true" ma:displayName="Startdatum DSGVO Behaltefrist" ma:format="DateOnly" ma:internalName="StartdatumDSGVOBehaltefrist">
      <xsd:simpleType>
        <xsd:restriction base="dms:DateTime"/>
      </xsd:simpleType>
    </xsd:element>
    <xsd:element name="LöschdatumDSGVO" ma:index="9" nillable="true" ma:displayName="Löschdatum DSGVO" ma:format="DateOnly" ma:internalName="L_x00f6_schdatumDSGVO">
      <xsd:simpleType>
        <xsd:restriction base="dms:DateTime"/>
      </xsd:simpleType>
    </xsd:element>
    <xsd:element name="Dokumentgueltigvon" ma:index="19" nillable="true" ma:displayName="Dokument gültig von" ma:format="DateOnly" ma:internalName="Dokumentgueltigvon">
      <xsd:simpleType>
        <xsd:restriction base="dms:DateTime"/>
      </xsd:simpleType>
    </xsd:element>
    <xsd:element name="Dokumentgueltigbis" ma:index="20" nillable="true" ma:displayName="Dokument gültig bis" ma:format="DateOnly" ma:internalName="Dokumentgueltigbis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c2616-b0eb-4906-aa32-b67cdba9aeab" elementFormDefault="qualified">
    <xsd:import namespace="http://schemas.microsoft.com/office/2006/documentManagement/types"/>
    <xsd:import namespace="http://schemas.microsoft.com/office/infopath/2007/PartnerControls"/>
    <xsd:element name="le532d08feb14da7859acb5a627eb0da" ma:index="10" nillable="true" ma:taxonomy="true" ma:internalName="le532d08feb14da7859acb5a627eb0da" ma:taxonomyFieldName="Taetigkeitsbereich" ma:displayName="Tätigkeitsbereich" ma:fieldId="{5e532d08-feb1-4da7-859a-cb5a627eb0da}" ma:sspId="020107af-191c-445d-bfa4-3fed7916d217" ma:termSetId="6d6bf09e-5387-4cf0-b739-ac0a98477d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8dbe001c-2789-4c5f-bf7c-55cb296c0997}" ma:internalName="TaxCatchAll" ma:showField="CatchAllData" ma:web="ab2c2616-b0eb-4906-aa32-b67cdba9a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8dbe001c-2789-4c5f-bf7c-55cb296c0997}" ma:internalName="TaxCatchAllLabel" ma:readOnly="true" ma:showField="CatchAllDataLabel" ma:web="ab2c2616-b0eb-4906-aa32-b67cdba9a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fdd13bc9164a7192bb34e0e3b92299" ma:index="14" nillable="true" ma:taxonomy="true" ma:internalName="g2fdd13bc9164a7192bb34e0e3b92299" ma:taxonomyFieldName="Dokumentenart" ma:displayName="Dokumentenart" ma:fieldId="{02fdd13b-c916-4a71-92bb-34e0e3b92299}" ma:sspId="020107af-191c-445d-bfa4-3fed7916d217" ma:termSetId="23b79b47-28e1-4de8-8860-b3445e64caa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igeneReferenz" ma:index="16" nillable="true" ma:displayName="Eigene Referenz" ma:internalName="EigeneReferenz">
      <xsd:simpleType>
        <xsd:restriction base="dms:Text"/>
      </xsd:simpleType>
    </xsd:element>
    <xsd:element name="Kundenreferenz" ma:index="17" nillable="true" ma:displayName="Kundenreferenz" ma:internalName="Kundenreferenz">
      <xsd:simpleType>
        <xsd:restriction base="dms:Text"/>
      </xsd:simpleType>
    </xsd:element>
    <xsd:element name="Fremdsystemreferenzen" ma:index="18" nillable="true" ma:displayName="Fremdsystemreferenzen" ma:internalName="Fremdsystemreferenzen">
      <xsd:simpleType>
        <xsd:restriction base="dms:Note">
          <xsd:maxLength value="255"/>
        </xsd:restriction>
      </xsd:simpleType>
    </xsd:element>
    <xsd:element name="Poststelle" ma:index="21" nillable="true" ma:displayName="Poststelle" ma:internalName="Poststelle">
      <xsd:simpleType>
        <xsd:restriction base="dms:Note">
          <xsd:maxLength value="255"/>
        </xsd:restriction>
      </xsd:simpleType>
    </xsd:element>
    <xsd:element name="FreiesMetadatenfeld" ma:index="22" nillable="true" ma:displayName="Freies Metadatenfeld" ma:internalName="FreiesMetadatenfeld">
      <xsd:simpleType>
        <xsd:restriction base="dms:Note">
          <xsd:maxLength value="255"/>
        </xsd:restriction>
      </xsd:simpleType>
    </xsd:element>
    <xsd:element name="Vertraulichkeit" ma:index="23" nillable="true" ma:displayName="Vertraulichkeit" ma:internalName="Vertraulichkeit">
      <xsd:simpleType>
        <xsd:restriction base="dms:Text"/>
      </xsd:simpleType>
    </xsd:element>
    <xsd:element name="_dlc_DocId" ma:index="24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25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fc156-0a4a-4cd5-92b3-f62302681f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36" nillable="true" ma:taxonomy="true" ma:internalName="lcf76f155ced4ddcb4097134ff3c332f" ma:taxonomyFieldName="MediaServiceImageTags" ma:displayName="Bildmarkierungen" ma:readOnly="false" ma:fieldId="{5cf76f15-5ced-4ddc-b409-7134ff3c332f}" ma:taxonomyMulti="true" ma:sspId="020107af-191c-445d-bfa4-3fed7916d2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 F a c t A M S 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 F a c t A M S 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 C o l u m n s \ Z e i t 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 C o l u m n s \ Z e i t t y p 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 C o l u m n s \ E i n h e i t 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 C o l u m n s \ V a r i a b l e 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 C o l u m n s \ Q u e l l e 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 C o l u m n s \ F l a g 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 C o l u m n s \ G E O _ C o d e 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 C o l u m n s \ S E X _ C o d e 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 C o l u m n s \ O E N A C E _ C o d e 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 C o l u m n s \ N O E N A C E _ C o d e 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 C o l u m n s \ N A T _ C o d e 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 D i m V a r i a b l e 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 D i m V a r i a b l e 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 C o l u m n s \ V a r i a b l e _ I D 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 C o l u m n s \ V a r i a b l e B e z e i c h n u n g 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 C o l u m n s \ V a r i a b l e C o d e 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 D i m G e s c h l e c h t 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 D i m G e s c h l e c h t 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 C o l u m n s \ S E X _ I D 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 C o l u m n s \ S E X _ C o d e 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 C o l u m n s \ S E X _ B e z e i c h n u n g 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 C o l u m n s \ S E X _ L e v e l 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 D i m G E O 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 D i m G E O 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 C o l u m n s \ G E O _ I D 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 C o l u m n s \ G E O _ C o d e 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 C o l u m n s \ G E O _ B e z e i c h n u n g 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 C o l u m n s \ G E O _ L e v e l 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 F a c t A M S _ J a h r e s d u r c h s c h n i t t 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 F a c t A M S _ J a h r e s d u r c h s c h n i t t 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 C o l u m n s \ Z e i t . 1 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 C o l u m n s \ G E O _ C o d e 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 C o l u m n s \ S E X _ C o d e 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 C o l u m n s \ V a r i a b l e 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 C o l u m n s \ J a h r e s d u r c h s c h n i t t 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D i m G e s c h l e c h t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 S E X _ I D < / s t r i n g > < / k e y > < v a l u e > < i n t > 1 0 6 < / i n t > < / v a l u e > < / i t e m > < i t e m > < k e y > < s t r i n g > S E X _ C o d e < / s t r i n g > < / k e y > < v a l u e > < i n t > 1 3 3 < / i n t > < / v a l u e > < / i t e m > < i t e m > < k e y > < s t r i n g > S E X _ B e z e i c h n u n g < / s t r i n g > < / k e y > < v a l u e > < i n t > 2 0 1 < / i n t > < / v a l u e > < / i t e m > < i t e m > < k e y > < s t r i n g > S E X _ L e v e l < / s t r i n g > < / k e y > < v a l u e > < i n t > 1 3 7 < / i n t > < / v a l u e > < / i t e m > < / C o l u m n W i d t h s > < C o l u m n D i s p l a y I n d e x > < i t e m > < k e y > < s t r i n g > S E X _ I D < / s t r i n g > < / k e y > < v a l u e > < i n t > 0 < / i n t > < / v a l u e > < / i t e m > < i t e m > < k e y > < s t r i n g > S E X _ C o d e < / s t r i n g > < / k e y > < v a l u e > < i n t > 1 < / i n t > < / v a l u e > < / i t e m > < i t e m > < k e y > < s t r i n g > S E X _ B e z e i c h n u n g < / s t r i n g > < / k e y > < v a l u e > < i n t > 2 < / i n t > < / v a l u e > < / i t e m > < i t e m > < k e y > < s t r i n g > S E X _ L e v e l 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F a c t A M S _ J a h r e s d u r c h s c h n i t t _ c a b 4 9 f 2 1 - 0 c 2 d - 4 0 1 7 - 8 e 2 5 - 0 f 8 a e d 6 d 2 d b c ] ] > < / C u s t o m C o n t e n t > < / G e m i n i > 
</file>

<file path=customXml/item2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 F a c t A M S _ 3 7 9 9 6 e 5 5 - 0 b f 4 - 4 4 8 d - a c 6 7 - 2 d 4 e 9 e 1 2 c a e 4 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 F a c t A M S _ J a h r e s d u r c h s c h n i t t _ c a b 4 9 f 2 1 - 0 c 2 d - 4 0 1 7 - 8 e 2 5 - 0 f 8 a e d 6 d 2 d b c 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 D i m V a r i a b l e 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 1 2 9 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 D i m G e s c h l e c h t 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 1 2 9 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 D i m G E O _ d c 3 0 e b c 1 - d c 7 0 - 4 8 8 e - a 6 2 d - 6 a 6 d 1 c 8 3 f 2 4 d 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 1 2 9 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rtdatumDSGVOBehaltefrist xmlns="15909d5e-1b51-4d5f-bae6-f3544bb622d4" xsi:nil="true"/>
    <EigeneReferenz xmlns="ab2c2616-b0eb-4906-aa32-b67cdba9aeab" xsi:nil="true"/>
    <LöschdatumDSGVO xmlns="15909d5e-1b51-4d5f-bae6-f3544bb622d4" xsi:nil="true"/>
    <Fremdsystemreferenzen xmlns="ab2c2616-b0eb-4906-aa32-b67cdba9aeab" xsi:nil="true"/>
    <TaxCatchAll xmlns="ab2c2616-b0eb-4906-aa32-b67cdba9aeab" xsi:nil="true"/>
    <Kundenreferenz xmlns="ab2c2616-b0eb-4906-aa32-b67cdba9aeab" xsi:nil="true"/>
    <FreiesMetadatenfeld xmlns="ab2c2616-b0eb-4906-aa32-b67cdba9aeab" xsi:nil="true"/>
    <le532d08feb14da7859acb5a627eb0da xmlns="ab2c2616-b0eb-4906-aa32-b67cdba9aeab">
      <Terms xmlns="http://schemas.microsoft.com/office/infopath/2007/PartnerControls"/>
    </le532d08feb14da7859acb5a627eb0da>
    <g2fdd13bc9164a7192bb34e0e3b92299 xmlns="ab2c2616-b0eb-4906-aa32-b67cdba9aeab">
      <Terms xmlns="http://schemas.microsoft.com/office/infopath/2007/PartnerControls"/>
    </g2fdd13bc9164a7192bb34e0e3b92299>
    <Vertraulichkeit xmlns="ab2c2616-b0eb-4906-aa32-b67cdba9aeab" xsi:nil="true"/>
    <Poststelle xmlns="ab2c2616-b0eb-4906-aa32-b67cdba9aeab" xsi:nil="true"/>
    <Dokumentgueltigbis xmlns="15909d5e-1b51-4d5f-bae6-f3544bb622d4" xsi:nil="true"/>
    <Dokumentgueltigvon xmlns="15909d5e-1b51-4d5f-bae6-f3544bb622d4" xsi:nil="true"/>
    <_dlc_DocId xmlns="ab2c2616-b0eb-4906-aa32-b67cdba9aeab">CDK2R75Q5UR5-83151122-48122</_dlc_DocId>
    <_dlc_DocIdUrl xmlns="ab2c2616-b0eb-4906-aa32-b67cdba9aeab">
      <Url>https://wkonline.sharepoint.com/sites/wkoe-dms-oe-14151/_layouts/15/DocIdRedir.aspx?ID=CDK2R75Q5UR5-83151122-48122</Url>
      <Description>CDK2R75Q5UR5-83151122-48122</Description>
    </_dlc_DocIdUrl>
    <lcf76f155ced4ddcb4097134ff3c332f xmlns="58dfc156-0a4a-4cd5-92b3-f62302681fb3">
      <Terms xmlns="http://schemas.microsoft.com/office/infopath/2007/PartnerControls"/>
    </lcf76f155ced4ddcb4097134ff3c332f>
  </documentManagement>
</p:properties>
</file>

<file path=customXml/item23.xml>��< ? x m l   v e r s i o n = " 1 . 0 "   e n c o d i n g = " U T F - 1 6 " ? > < G e m i n i   x m l n s = " h t t p : / / g e m i n i / p i v o t c u s t o m i z a t i o n / T a b l e X M L _ D i m G E O _ d c 3 0 e b c 1 - d c 7 0 - 4 8 8 e - a 6 2 d - 6 a 6 d 1 c 8 3 f 2 4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 G E O _ I D < / s t r i n g > < / k e y > < v a l u e > < i n t > 1 1 2 < / i n t > < / v a l u e > < / i t e m > < i t e m > < k e y > < s t r i n g > G E O _ C o d e < / s t r i n g > < / k e y > < v a l u e > < i n t > 1 3 9 < / i n t > < / v a l u e > < / i t e m > < i t e m > < k e y > < s t r i n g > G E O _ B e z e i c h n u n g < / s t r i n g > < / k e y > < v a l u e > < i n t > 2 0 7 < / i n t > < / v a l u e > < / i t e m > < i t e m > < k e y > < s t r i n g > G E O _ L e v e l < / s t r i n g > < / k e y > < v a l u e > < i n t > 1 4 3 < / i n t > < / v a l u e > < / i t e m > < / C o l u m n W i d t h s > < C o l u m n D i s p l a y I n d e x > < i t e m > < k e y > < s t r i n g > G E O _ I D < / s t r i n g > < / k e y > < v a l u e > < i n t > 0 < / i n t > < / v a l u e > < / i t e m > < i t e m > < k e y > < s t r i n g > G E O _ C o d e < / s t r i n g > < / k e y > < v a l u e > < i n t > 1 < / i n t > < / v a l u e > < / i t e m > < i t e m > < k e y > < s t r i n g > G E O _ B e z e i c h n u n g < / s t r i n g > < / k e y > < v a l u e > < i n t > 2 < / i n t > < / v a l u e > < / i t e m > < i t e m > < k e y > < s t r i n g > G E O _ L e v e l 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 D i m G E O 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 D i m G E O 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 C o l u m n s \ G E O _ I D < / K e y > < / D i a g r a m O b j e c t K e y > < D i a g r a m O b j e c t K e y > < K e y > C o l u m n s \ G E O _ C o d e < / K e y > < / D i a g r a m O b j e c t K e y > < D i a g r a m O b j e c t K e y > < K e y > C o l u m n s \ G E O _ B e z e i c h n u n g < / K e y > < / D i a g r a m O b j e c t K e y > < D i a g r a m O b j e c t K e y > < K e y > C o l u m n s \ G E O _ L e v e l 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 C o l u m n s \ G E O _ I D 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 C o l u m n s \ G E O _ C o d e 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 C o l u m n s \ G E O _ B e z e i c h n u n g 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 C o l u m n s \ G E O _ L e v e l 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 F a c t A M S 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 F a c t A M S 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 M e a s u r e s \ S u m m e   v o n   W e r t < / K e y > < / D i a g r a m O b j e c t K e y > < D i a g r a m O b j e c t K e y > < K e y > M e a s u r e s \ S u m m e   v o n   W e r t \ T a g I n f o \ F o r m e l < / K e y > < / D i a g r a m O b j e c t K e y > < D i a g r a m O b j e c t K e y > < K e y > M e a s u r e s \ S u m m e   v o n   W e r t \ T a g I n f o \ W e r t < / K e y > < / D i a g r a m O b j e c t K e y > < D i a g r a m O b j e c t K e y > < K e y > C o l u m n s \ W e r t < / K e y > < / D i a g r a m O b j e c t K e y > < D i a g r a m O b j e c t K e y > < K e y > C o l u m n s \ Z e i t < / K e y > < / D i a g r a m O b j e c t K e y > < D i a g r a m O b j e c t K e y > < K e y > C o l u m n s \ Z e i t t y p < / K e y > < / D i a g r a m O b j e c t K e y > < D i a g r a m O b j e c t K e y > < K e y > C o l u m n s \ E i n h e i t < / K e y > < / D i a g r a m O b j e c t K e y > < D i a g r a m O b j e c t K e y > < K e y > C o l u m n s \ V a r i a b l e < / K e y > < / D i a g r a m O b j e c t K e y > < D i a g r a m O b j e c t K e y > < K e y > C o l u m n s \ Q u e l l e < / K e y > < / D i a g r a m O b j e c t K e y > < D i a g r a m O b j e c t K e y > < K e y > C o l u m n s \ F l a g < / K e y > < / D i a g r a m O b j e c t K e y > < D i a g r a m O b j e c t K e y > < K e y > C o l u m n s \ G E O _ C o d e < / K e y > < / D i a g r a m O b j e c t K e y > < D i a g r a m O b j e c t K e y > < K e y > C o l u m n s \ S E X _ C o d e < / K e y > < / D i a g r a m O b j e c t K e y > < D i a g r a m O b j e c t K e y > < K e y > C o l u m n s \ A G E _ C o d e < / K e y > < / D i a g r a m O b j e c t K e y > < D i a g r a m O b j e c t K e y > < K e y > C o l u m n s \ O E N A C E _ C o d e < / K e y > < / D i a g r a m O b j e c t K e y > < D i a g r a m O b j e c t K e y > < K e y > C o l u m n s \ N O E N A C E _ C o d e < / K e y > < / D i a g r a m O b j e c t K e y > < D i a g r a m O b j e c t K e y > < K e y > C o l u m n s \ N A T _ C o d e < / K e y > < / D i a g r a m O b j e c t K e y > < D i a g r a m O b j e c t K e y > < K e y > C o l u m n s \ S t a n d < / K e y > < / D i a g r a m O b j e c t K e y > < D i a g r a m O b j e c t K e y > < K e y > L i n k s \ & l t ; C o l u m n s \ S u m m e   v o n   W e r t & g t ; - & l t ; M e a s u r e s \ W e r t & g t ; < / K e y > < / D i a g r a m O b j e c t K e y > < D i a g r a m O b j e c t K e y > < K e y > L i n k s \ & l t ; C o l u m n s \ S u m m e   v o n   W e r t & g t ; - & l t ; M e a s u r e s \ W e r t & g t ; \ C O L U M N < / K e y > < / D i a g r a m O b j e c t K e y > < D i a g r a m O b j e c t K e y > < K e y > L i n k s \ & l t ; C o l u m n s \ S u m m e   v o n   W e r t & g t ; - & l t ; M e a s u r e s \ W e r t & g t ; \ M E A S U R E 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 M e a s u r e s \ S u m m e   v o n   W e r t 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 W e r t \ T a g I n f o \ F o r m e l 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 W e r t \ T a g I n f o \ W e r t 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 C o l u m n s \ W e r t 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 C o l u m n s \ Z e i t 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 C o l u m n s \ Z e i t t y p 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 C o l u m n s \ E i n h e i t 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 C o l u m n s \ V a r i a b l e 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 C o l u m n s \ Q u e l l e 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 C o l u m n s \ F l a g 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 C o l u m n s \ G E O _ C o d e 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 C o l u m n s \ S E X _ C o d e 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 C o l u m n s \ A G E _ C o d e 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 C o l u m n s \ O E N A C E _ C o d e 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 C o l u m n s \ N O E N A C E _ C o d e 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 C o l u m n s \ N A T _ C o d e 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 C o l u m n s \ S t a n d 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 L i n k s \ & l t ; C o l u m n s \ S u m m e   v o n   W e r t & g t ; - & l t ; M e a s u r e s \ W e r t & g t ; 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 W e r t & g t ; - & l t ; M e a s u r e s \ W e r t & g t ; \ C O L U M N 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 W e r t & g t ; - & l t ; M e a s u r e s \ W e r t & g t ; \ M E A S U R E 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 D i m V a r i a b l e 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 D i m V a r i a b l e 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 C o l u m n s \ V a r i a b l e _ I D < / K e y > < / D i a g r a m O b j e c t K e y > < D i a g r a m O b j e c t K e y > < K e y > C o l u m n s \ V a r i a b l e B e z e i c h n u n g < / K e y > < / D i a g r a m O b j e c t K e y > < D i a g r a m O b j e c t K e y > < K e y > C o l u m n s \ V a r i a b l e C o d e 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 C o l u m n s \ V a r i a b l e _ I D 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 C o l u m n s \ V a r i a b l e B e z e i c h n u n g 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 C o l u m n s \ V a r i a b l e C o d e 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 D i m G e s c h l e c h t 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 D i m G e s c h l e c h t 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 C o l u m n s \ S E X _ I D < / K e y > < / D i a g r a m O b j e c t K e y > < D i a g r a m O b j e c t K e y > < K e y > C o l u m n s \ S E X _ C o d e < / K e y > < / D i a g r a m O b j e c t K e y > < D i a g r a m O b j e c t K e y > < K e y > C o l u m n s \ S E X _ B e z e i c h n u n g < / K e y > < / D i a g r a m O b j e c t K e y > < D i a g r a m O b j e c t K e y > < K e y > C o l u m n s \ S E X _ L e v e l 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 C o l u m n s \ S E X _ I D 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 C o l u m n s \ S E X _ C o d e 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 C o l u m n s \ S E X _ B e z e i c h n u n g 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 C o l u m n s \ S E X _ L e v e l 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 F a c t A M S _ J a h r e s d u r c h s c h n i t t 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 F a c t A M S _ J a h r e s d u r c h s c h n i t t 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 M e a s u r e s \ S u m m e   v o n   J a h r e s d u r c h s c h n i t t < / K e y > < / D i a g r a m O b j e c t K e y > < D i a g r a m O b j e c t K e y > < K e y > M e a s u r e s \ S u m m e   v o n   J a h r e s d u r c h s c h n i t t \ T a g I n f o \ F o r m e l < / K e y > < / D i a g r a m O b j e c t K e y > < D i a g r a m O b j e c t K e y > < K e y > M e a s u r e s \ S u m m e   v o n   J a h r e s d u r c h s c h n i t t \ T a g I n f o \ W e r t < / K e y > < / D i a g r a m O b j e c t K e y > < D i a g r a m O b j e c t K e y > < K e y > C o l u m n s \ Z e i t . 1 < / K e y > < / D i a g r a m O b j e c t K e y > < D i a g r a m O b j e c t K e y > < K e y > C o l u m n s \ G E O _ C o d e < / K e y > < / D i a g r a m O b j e c t K e y > < D i a g r a m O b j e c t K e y > < K e y > C o l u m n s \ S E X _ C o d e < / K e y > < / D i a g r a m O b j e c t K e y > < D i a g r a m O b j e c t K e y > < K e y > C o l u m n s \ V a r i a b l e < / K e y > < / D i a g r a m O b j e c t K e y > < D i a g r a m O b j e c t K e y > < K e y > C o l u m n s \ J a h r e s d u r c h s c h n i t t < / K e y > < / D i a g r a m O b j e c t K e y > < D i a g r a m O b j e c t K e y > < K e y > L i n k s \ & l t ; C o l u m n s \ S u m m e   v o n   J a h r e s d u r c h s c h n i t t & g t ; - & l t ; M e a s u r e s \ J a h r e s d u r c h s c h n i t t & g t ; < / K e y > < / D i a g r a m O b j e c t K e y > < D i a g r a m O b j e c t K e y > < K e y > L i n k s \ & l t ; C o l u m n s \ S u m m e   v o n   J a h r e s d u r c h s c h n i t t & g t ; - & l t ; M e a s u r e s \ J a h r e s d u r c h s c h n i t t & g t ; \ C O L U M N < / K e y > < / D i a g r a m O b j e c t K e y > < D i a g r a m O b j e c t K e y > < K e y > L i n k s \ & l t ; C o l u m n s \ S u m m e   v o n   J a h r e s d u r c h s c h n i t t & g t ; - & l t ; M e a s u r e s \ J a h r e s d u r c h s c h n i t t & g t ; \ M E A S U R E 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 M e a s u r e s \ S u m m e   v o n   J a h r e s d u r c h s c h n i t t 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 J a h r e s d u r c h s c h n i t t \ T a g I n f o \ F o r m e l 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 J a h r e s d u r c h s c h n i t t \ T a g I n f o \ W e r t 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 C o l u m n s \ Z e i t . 1 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 C o l u m n s \ G E O _ C o d e 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 C o l u m n s \ S E X _ C o d e 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 C o l u m n s \ V a r i a b l e 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 C o l u m n s \ J a h r e s d u r c h s c h n i t t 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 L i n k s \ & l t ; C o l u m n s \ S u m m e   v o n   J a h r e s d u r c h s c h n i t t & g t ; - & l t ; M e a s u r e s \ J a h r e s d u r c h s c h n i t t & g t ; 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 J a h r e s d u r c h s c h n i t t & g t ; - & l t ; M e a s u r e s \ J a h r e s d u r c h s c h n i t t & g t ; \ C O L U M N 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 J a h r e s d u r c h s c h n i t t & g t ; - & l t ; M e a s u r e s \ J a h r e s d u r c h s c h n i t t & g t ; \ M E A S U R E 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5.xml>��< ? x m l   v e r s i o n = " 1 . 0 "   e n c o d i n g = " u t f - 1 6 " ? > < D a t a M a s h u p   s q m i d = " 2 e b d 3 e 5 8 - 9 a f c - 4 3 4 9 - b 9 a 0 - d a 1 6 b a d d 3 f 9 a "   x m l n s = " h t t p : / / s c h e m a s . m i c r o s o f t . c o m / D a t a M a s h u p " > A A A A A N s H A A B Q S w M E F A A C A A g A R n e k X J 5 E U J C l A A A A 9 g A A A B I A H A B D b 2 5 m a W c v U G F j a 2 F n Z S 5 4 b W w g o h g A K K A U A A A A A A A A A A A A A A A A A A A A A A A A A A A A h Y 9 B D o I w F E S v Q r q n L S U a Q z 4 l x q 0 k J h r j t i k V G q E Y W i x 3 c + G R v I I Y R d 2 5 n D d v M X O / 3 i A b m j q 4 q M 7 q 1 q Q o w h Q F y s i 2 0 K Z M U e + O 4 Q J l H D Z C n k S p g l E 2 N h l s k a L K u X N C i P c e + x i 3 X U k Y p R E 5 5 O u t r F Q j 0 E f W / + V Q G + u E k Q p x 2 L / G c I a j W Y w Z m 2 M K Z I K Q a / M V 2 L j 3 2 f 5 A W P W 1 6 z v F C x U u d 0 C m C O T 9 g T 8 A U E s D B B Q A A g A I A E Z 3 p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d 6 R c U T L / G t Q E A A A V H Q A A E w A c A E Z v c m 1 1 b G F z L 1 N l Y 3 R p b 2 4 x L m 0 g o h g A K K A U A A A A A A A A A A A A A A A A A A A A A A A A A A A A 7 V l t a + J K F P 5 e 8 D 8 M W b h E S K W J 5 b J w 8 Y K t b n d 7 a 5 e t 0 l 2 u i I z m t A 7 E i S S T v i j + m / s z 7 r f 9 Y / d M x s Q Y M 2 p b 7 3 6 Q S o s h Z 8 5 z X u b M O U 9 i C E P B f E 7 a 6 t v + o 3 R U O g p H N A C X f K J D U W + 1 + 5 d 0 F E D o R s F w F A 5 H n A l B a s Q D c U T w 8 y 0 C z w O 8 8 d U d D C s N K m j b x 5 V g G m 7 I a 6 0 v 1 8 2 b 2 7 p h k e 5 n B g F F C D a k 3 j V 9 Y P d U G q y J I I J e 2 Y q x v k M g + h J i Q E M J q b B n 3 W s 6 h p o h p Y b 1 F + N u z U g W G b 1 5 V 1 7 3 F I A 7 8 P v t 4 Q j G F L V X 0 B I Q X J F g q I U 5 h C T m W w a P i L E E T A A W C x I Q u S 4 H 8 c G 4 g D v m C T Q P 5 G 9 g H n A D o T p 0 4 E G l D R 5 m + s Z / D M 2 s K Y s A H Y 6 I 2 b 2 l A Z M L e 6 h h S G n 9 y i g T y l 2 U 1 S + a / X P f j W U 8 8 r x y 2 S o t L L Y n F A 0 S L k E 6 A X A + B Y Z u c y L y 9 i c e E + e + F 4 2 5 W e S o R Q y 8 w j y T e C X K l E o H n s T Z c x P x G + C x M U O B O T O O j b m F u + Q L a I t n R L / 2 O V j k j n o h l C 0 y i 6 E q d g J a c Y z 5 0 u U L + P k P d 6 X t g H S e J 0 s X O w H l 4 Z 0 f j J W b K I P Q 3 B 6 i N c v Y + 8 L F 7 6 c V q T p P / X D w v s A 7 q P A k 5 h l P G t I D v E c e / I C 4 M F 6 F f 4 w C F w i K A z r C E h Y V r a e h u R 4 V W s + Y j z d Z m q q c A e r B M p d 9 z N G x U d Z 4 m E O t b k 3 W S 0 O y s l 5 m k r f i Q 6 5 W 7 M K q L n A 2 L e 6 L 5 t e 0 g I 2 z q 8 Z x v W M j C r p Y K H L 0 o q p W 5 O g B H T 1 g V a 9 V 3 a C l d 6 N 6 W i C 6 u p Y i o 7 w h q Y 4 2 q W v Z X 6 S 1 q 4 q + R / 6 s E e f k 5 G M G P I g m E 1 b Y h i 4 C P 5 o U w c r 9 n x m J 1 / L k J h 1 J X r e b P 9 L 7 i 7 M 2 j y s 8 7 r V 0 E G I R i s S x K x a K S v 0 B u / 4 9 m F 2 5 o p f U t + x e E h M v x g M I 4 j N a 5 1 M 6 8 v o t n 1 M B K x g t + m S q K B 0 t g v 6 w 2 F s P y 3 q e r P W Q i j q K r e s o n x m f R v d w 9 / P f e w Q d A I / E F P D M 3 T G u 7 K h m t v S s 7 r q Z p p z z H 5 P d 6 b R a l / h J 8 m J U 7 Y r t Y C v 6 L d 1 / b Q K c r Q n Y 1 V 2 Z l o w n c e g u 7 t b G N l H d r U 2 k 7 b G 7 U g j y 3 N j O E r 4 Z h C C m U i e m A y n 0 D U w 8 O o R b 6 k V Q V N f Y h W T 1 H r e S 7 x + G t d A J E m X Z M K 3 Z s s j n 5 d I R 4 x r L B U R J s a L S P m l R 6 c 2 8 q P R 2 Y l T a A z P S l s d + q N H 7 Z N k 6 W f T j e p 0 D L j K + g X A 2 G U 8 b B g S h U p b k Q t f T C s a X P F I Z x S w 9 a g s a C N X 0 e x Y 5 z f K i A t 4 2 f W R h T G x c / C 9 i O q m z l W L 3 9 N H I 3 r t i I g u f Y 3 T i E Y C n l C 5 M 3 U d i t 8 b u 9 j Q r X p W C o n l y Y q t h o g + 2 h 2 J D L V r Z N / 3 g + a V z Z 0 c s e 6 e Z K 1 N U R G k S F v N q q r G z l 5 s Z y P w V A z F P K v 6 / c d h g Y 2 x O h z 0 N V Y z 6 Y a j k + 5 i F G U v v D 1 L 5 c Z e t y P V 0 5 o s S s K t h X k f i 8 G s z D X V z i a b L C i t 1 m d 1 1 y F x u E 3 J 2 8 J l N A t 2 Y 1 + U z 8 1 7 O / 4 r N N Z o U f m d i t K T H 8 S G x F E N + 8 Q n B Q 3 b Z O N y 3 u 2 / p 2 u 9 N e 1 9 N G y v y 5 S 3 7 4 O t y L x 3 7 F d x i 1 W 5 a r Q n t i 7 d O U s R P a k v X 7 i N 1 f N G W p s 3 s w D d 0 D 4 P i V 8 6 J X X f w 3 B 8 P G A f 1 e k 7 7 0 2 C O A C h n F 6 r m b P F 6 x 9 r w C + O m N 4 q F 4 S t b y X N a 8 r Q Y v x X / I J 8 V T f l u 3 C I 2 / m 0 d i v 8 B U E s B A i 0 A F A A C A A g A R n e k X J 5 E U J C l A A A A 9 g A A A B I A A A A A A A A A A A A A A A A A A A A A A E N v b m Z p Z y 9 Q Y W N r Y W d l L n h t b F B L A Q I t A B Q A A g A I A E Z 3 p F w P y u m r p A A A A O k A A A A T A A A A A A A A A A A A A A A A A P E A A A B b Q 2 9 u d G V u d F 9 U e X B l c 1 0 u e G 1 s U E s B A i 0 A F A A C A A g A R n e k X F E y / x r U B A A A F R 0 A A B M A A A A A A A A A A A A A A A A A 4 g E A A E Z v c m 1 1 b G F z L 1 N l Y 3 R p b 2 4 x L m 1 Q S w U G A A A A A A M A A w D C A A A A A w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4 o A A A A A A A D t i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C a n p S a k p V R V N E U T d 2 T W U x d U 9 U Z m F O R F V a a F k z U k J U V k 5 m V F c 5 d V l Y U U F B Q U F B Q U F B Q U F B Q U F W d k t M R 1 R C c 2 V F Q 1 J a a C 9 h Z E x l Y S 9 o c E d Z V 0 4 w U V U x V F g w c G h h S E p s Y z J S M W N t T m 9 j M k 5 v Y m 1 s M G R B Q U F B U U F B Q U E 9 P S I g L z 4 8 L 1 N 0 Y W J s Z U V u d H J p Z X M + P C 9 J d G V t P j x J d G V t P j x J d G V t T G 9 j Y X R p b 2 4 + P E l 0 Z W 1 U e X B l P k Z v c m 1 1 b G E 8 L 0 l 0 Z W 1 U e X B l P j x J d G V t U G F 0 a D 5 T Z W N 0 a W 9 u M S 9 G Y W N 0 Q U 1 T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c 0 Y z Q x Z j U t M D J j Y i 0 0 M 2 R k L W E z Y 2 U t Y j M 5 M D g 0 N j V j M T g 5 I i A v P j x F b n R y e S B U e X B l P S J R d W V y e U d y b 3 V w S U Q i I F Z h b H V l P S J z Y z k x O G N k N j M t N D Q 1 M C 0 0 M z g z L W J i Y 2 M t N 2 I 1 Y j h l N G R m N j h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T G F z d F V w Z G F 0 Z W Q i I F Z h b H V l P S J k M j A y N i 0 w N S 0 w N F Q x M j o 1 O D o x M S 4 w M T U 0 M T Q y W i I g L z 4 8 R W 5 0 c n k g V H l w Z T 0 i R m l s b E V y c m 9 y Q 2 9 1 b n Q i I F Z h b H V l P S J s M C I g L z 4 8 R W 5 0 c n k g V H l w Z T 0 i R m l s b E N v b H V t b l R 5 c G V z I i B W Y W x 1 Z T 0 i c 0 J R W U d C Z 1 l H Q m d Z R 0 J n W U d C Z 1 l H Q m d r R C I g L z 4 8 R W 5 0 c n k g V H l w Z T 0 i R m l s b E V y c m 9 y Q 2 9 k Z S I g V m F s d W U 9 I n N V b m t u b 3 d u I i A v P j x F b n R y e S B U e X B l P S J G a W x s Q 2 9 1 b n Q i I F Z h b H V l P S J s O T Q 0 M C I g L z 4 8 R W 5 0 c n k g V H l w Z T 0 i R m l s b E N v b H V t b k 5 h b W V z I i B W Y W x 1 Z T 0 i c 1 s m c X V v d D t X Z X J 0 J n F 1 b 3 Q 7 L C Z x d W 9 0 O 1 p l a X Q m c X V v d D s s J n F 1 b 3 Q 7 W m V p d H R 5 c C Z x d W 9 0 O y w m c X V v d D t F a W 5 o Z W l 0 J n F 1 b 3 Q 7 L C Z x d W 9 0 O 1 Z h c m l h Y m x l J n F 1 b 3 Q 7 L C Z x d W 9 0 O 1 F 1 Z W x s Z S Z x d W 9 0 O y w m c X V v d D t G b G F n J n F 1 b 3 Q 7 L C Z x d W 9 0 O 0 d F T 1 9 D b 2 R l J n F 1 b 3 Q 7 L C Z x d W 9 0 O 1 N F W F 9 D b 2 R l J n F 1 b 3 Q 7 L C Z x d W 9 0 O 0 F H R V 9 D b 2 R l J n F 1 b 3 Q 7 L C Z x d W 9 0 O 0 9 F T k F D R V 9 D b 2 R l J n F 1 b 3 Q 7 L C Z x d W 9 0 O 0 5 P R U 5 B Q 0 V f Q 2 9 k Z S Z x d W 9 0 O y w m c X V v d D t O Q V R f Q 2 9 k Z S Z x d W 9 0 O y w m c X V v d D t T d G F u Z C Z x d W 9 0 O y w m c X V v d D t F c n N 0 Z S B a Z W l j a G V u J n F 1 b 3 Q 7 L C Z x d W 9 0 O 1 R l e H Q g e n d p c 2 N o Z W 4 g V H J l b m 5 6 Z W l j a G V u J n F 1 b 3 Q 7 L C Z x d W 9 0 O 1 R U T U 1 K S k p K J n F 1 b 3 Q 7 L C Z x d W 9 0 O 1 d l c n R f Y W J z b 2 x 1 d C Z x d W 9 0 O 1 0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0 9 k Y m M u R G F 0 Y V N v d X J j Z V x c L z E v Z H N u P U 1 J T k V S V k E v V 2 V y d C 9 k Y m 8 v R m F j d E F N U y 5 7 V 2 V y d C w w f S Z x d W 9 0 O y w m c X V v d D t P Z G J j L k R h d G F T b 3 V y Y 2 V c X C 8 x L 2 R z b j 1 N S U 5 F U l Z B L 1 d l c n Q v Z G J v L 0 Z h Y 3 R B T V M u e 1 p l a X Q s M X 0 m c X V v d D s s J n F 1 b 3 Q 7 T 2 R i Y y 5 E Y X R h U 2 9 1 c m N l X F w v M S 9 k c 2 4 9 T U l O R V J W Q S 9 X Z X J 0 L 2 R i b y 9 G Y W N 0 Q U 1 T L n t a Z W l 0 d H l w L D J 9 J n F 1 b 3 Q 7 L C Z x d W 9 0 O 0 9 k Y m M u R G F 0 Y V N v d X J j Z V x c L z E v Z H N u P U 1 J T k V S V k E v V 2 V y d C 9 k Y m 8 v R m F j d E F N U y 5 7 R W l u a G V p d C w z f S Z x d W 9 0 O y w m c X V v d D t P Z G J j L k R h d G F T b 3 V y Y 2 V c X C 8 x L 2 R z b j 1 N S U 5 F U l Z B L 1 d l c n Q v Z G J v L 0 Z h Y 3 R B T V M u e 1 Z h c m l h Y m x l L D R 9 J n F 1 b 3 Q 7 L C Z x d W 9 0 O 0 9 k Y m M u R G F 0 Y V N v d X J j Z V x c L z E v Z H N u P U 1 J T k V S V k E v V 2 V y d C 9 k Y m 8 v R m F j d E F N U y 5 7 U X V l b G x l L D V 9 J n F 1 b 3 Q 7 L C Z x d W 9 0 O 0 9 k Y m M u R G F 0 Y V N v d X J j Z V x c L z E v Z H N u P U 1 J T k V S V k E v V 2 V y d C 9 k Y m 8 v R m F j d E F N U y 5 7 R m x h Z y w 2 f S Z x d W 9 0 O y w m c X V v d D t P Z G J j L k R h d G F T b 3 V y Y 2 V c X C 8 x L 2 R z b j 1 N S U 5 F U l Z B L 1 d l c n Q v Z G J v L 0 Z h Y 3 R B T V M u e 0 d F T 1 9 D b 2 R l L D d 9 J n F 1 b 3 Q 7 L C Z x d W 9 0 O 1 N l Y 3 R p b 2 4 x L 0 Z h Y 3 R B T V M v R X J z Z X R 6 d G V y I F d l c n Q u e 1 N F W F 9 D b 2 R l L D h 9 J n F 1 b 3 Q 7 L C Z x d W 9 0 O 0 9 k Y m M u R G F 0 Y V N v d X J j Z V x c L z E v Z H N u P U 1 J T k V S V k E v V 2 V y d C 9 k Y m 8 v R m F j d E F N U y 5 7 Q U d F X 0 N v Z G U s O X 0 m c X V v d D s s J n F 1 b 3 Q 7 T 2 R i Y y 5 E Y X R h U 2 9 1 c m N l X F w v M S 9 k c 2 4 9 T U l O R V J W Q S 9 X Z X J 0 L 2 R i b y 9 G Y W N 0 Q U 1 T L n t P R U 5 B Q 0 V f Q 2 9 k Z S w x M H 0 m c X V v d D s s J n F 1 b 3 Q 7 T 2 R i Y y 5 E Y X R h U 2 9 1 c m N l X F w v M S 9 k c 2 4 9 T U l O R V J W Q S 9 X Z X J 0 L 2 R i b y 9 G Y W N 0 Q U 1 T L n t O T 0 V O Q U N F X 0 N v Z G U s M T F 9 J n F 1 b 3 Q 7 L C Z x d W 9 0 O 0 9 k Y m M u R G F 0 Y V N v d X J j Z V x c L z E v Z H N u P U 1 J T k V S V k E v V 2 V y d C 9 k Y m 8 v R m F j d E F N U y 5 7 T k F U X 0 N v Z G U s M T J 9 J n F 1 b 3 Q 7 L C Z x d W 9 0 O 0 9 k Y m M u R G F 0 Y V N v d X J j Z V x c L z E v Z H N u P U 1 J T k V S V k E v V 2 V y d C 9 k Y m 8 v R m F j d E F N U y 5 7 U 3 R h b m Q s M T N 9 J n F 1 b 3 Q 7 L C Z x d W 9 0 O 1 N l Y 3 R p b 2 4 x L 0 Z h Y 3 R B T V M v R W l u Z 2 V m w 7 x n d G U g Z X J z d G U g W m V p Y 2 h l b i 5 7 R X J z d G U g W m V p Y 2 h l b i w x N H 0 m c X V v d D s s J n F 1 b 3 Q 7 U 2 V j d G l v b j E v R m F j d E F N U y 9 E Z X I g V G V 4 d C B 6 d 2 l z Y 2 h l b i B k Z W 4 g V H J l b m 5 6 Z W l j a G V u I H d 1 c m R l I G V p b m d l Z s O 8 Z 3 Q u L n t U Z X h 0 I H p 3 a X N j a G V u I F R y Z W 5 u e m V p Y 2 h l b i w x N X 0 m c X V v d D s s J n F 1 b 3 Q 7 U 2 V j d G l v b j E v R m F j d E F N U y 9 H Z c O k b m R l c n R l c i B U e X A u e 1 R U T U 1 K S k p K L D E 2 f S Z x d W 9 0 O y w m c X V v d D t T Z W N 0 a W 9 u M S 9 G Y W N 0 Q U 1 T L 0 d l w 6 R u Z G V y d G V y I F R 5 c D E u e 1 d l c n R f Y W J z b 2 x 1 d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0 9 k Y m M u R G F 0 Y V N v d X J j Z V x c L z E v Z H N u P U 1 J T k V S V k E v V 2 V y d C 9 k Y m 8 v R m F j d E F N U y 5 7 V 2 V y d C w w f S Z x d W 9 0 O y w m c X V v d D t P Z G J j L k R h d G F T b 3 V y Y 2 V c X C 8 x L 2 R z b j 1 N S U 5 F U l Z B L 1 d l c n Q v Z G J v L 0 Z h Y 3 R B T V M u e 1 p l a X Q s M X 0 m c X V v d D s s J n F 1 b 3 Q 7 T 2 R i Y y 5 E Y X R h U 2 9 1 c m N l X F w v M S 9 k c 2 4 9 T U l O R V J W Q S 9 X Z X J 0 L 2 R i b y 9 G Y W N 0 Q U 1 T L n t a Z W l 0 d H l w L D J 9 J n F 1 b 3 Q 7 L C Z x d W 9 0 O 0 9 k Y m M u R G F 0 Y V N v d X J j Z V x c L z E v Z H N u P U 1 J T k V S V k E v V 2 V y d C 9 k Y m 8 v R m F j d E F N U y 5 7 R W l u a G V p d C w z f S Z x d W 9 0 O y w m c X V v d D t P Z G J j L k R h d G F T b 3 V y Y 2 V c X C 8 x L 2 R z b j 1 N S U 5 F U l Z B L 1 d l c n Q v Z G J v L 0 Z h Y 3 R B T V M u e 1 Z h c m l h Y m x l L D R 9 J n F 1 b 3 Q 7 L C Z x d W 9 0 O 0 9 k Y m M u R G F 0 Y V N v d X J j Z V x c L z E v Z H N u P U 1 J T k V S V k E v V 2 V y d C 9 k Y m 8 v R m F j d E F N U y 5 7 U X V l b G x l L D V 9 J n F 1 b 3 Q 7 L C Z x d W 9 0 O 0 9 k Y m M u R G F 0 Y V N v d X J j Z V x c L z E v Z H N u P U 1 J T k V S V k E v V 2 V y d C 9 k Y m 8 v R m F j d E F N U y 5 7 R m x h Z y w 2 f S Z x d W 9 0 O y w m c X V v d D t P Z G J j L k R h d G F T b 3 V y Y 2 V c X C 8 x L 2 R z b j 1 N S U 5 F U l Z B L 1 d l c n Q v Z G J v L 0 Z h Y 3 R B T V M u e 0 d F T 1 9 D b 2 R l L D d 9 J n F 1 b 3 Q 7 L C Z x d W 9 0 O 1 N l Y 3 R p b 2 4 x L 0 Z h Y 3 R B T V M v R X J z Z X R 6 d G V y I F d l c n Q u e 1 N F W F 9 D b 2 R l L D h 9 J n F 1 b 3 Q 7 L C Z x d W 9 0 O 0 9 k Y m M u R G F 0 Y V N v d X J j Z V x c L z E v Z H N u P U 1 J T k V S V k E v V 2 V y d C 9 k Y m 8 v R m F j d E F N U y 5 7 Q U d F X 0 N v Z G U s O X 0 m c X V v d D s s J n F 1 b 3 Q 7 T 2 R i Y y 5 E Y X R h U 2 9 1 c m N l X F w v M S 9 k c 2 4 9 T U l O R V J W Q S 9 X Z X J 0 L 2 R i b y 9 G Y W N 0 Q U 1 T L n t P R U 5 B Q 0 V f Q 2 9 k Z S w x M H 0 m c X V v d D s s J n F 1 b 3 Q 7 T 2 R i Y y 5 E Y X R h U 2 9 1 c m N l X F w v M S 9 k c 2 4 9 T U l O R V J W Q S 9 X Z X J 0 L 2 R i b y 9 G Y W N 0 Q U 1 T L n t O T 0 V O Q U N F X 0 N v Z G U s M T F 9 J n F 1 b 3 Q 7 L C Z x d W 9 0 O 0 9 k Y m M u R G F 0 Y V N v d X J j Z V x c L z E v Z H N u P U 1 J T k V S V k E v V 2 V y d C 9 k Y m 8 v R m F j d E F N U y 5 7 T k F U X 0 N v Z G U s M T J 9 J n F 1 b 3 Q 7 L C Z x d W 9 0 O 0 9 k Y m M u R G F 0 Y V N v d X J j Z V x c L z E v Z H N u P U 1 J T k V S V k E v V 2 V y d C 9 k Y m 8 v R m F j d E F N U y 5 7 U 3 R h b m Q s M T N 9 J n F 1 b 3 Q 7 L C Z x d W 9 0 O 1 N l Y 3 R p b 2 4 x L 0 Z h Y 3 R B T V M v R W l u Z 2 V m w 7 x n d G U g Z X J z d G U g W m V p Y 2 h l b i 5 7 R X J z d G U g W m V p Y 2 h l b i w x N H 0 m c X V v d D s s J n F 1 b 3 Q 7 U 2 V j d G l v b j E v R m F j d E F N U y 9 E Z X I g V G V 4 d C B 6 d 2 l z Y 2 h l b i B k Z W 4 g V H J l b m 5 6 Z W l j a G V u I H d 1 c m R l I G V p b m d l Z s O 8 Z 3 Q u L n t U Z X h 0 I H p 3 a X N j a G V u I F R y Z W 5 u e m V p Y 2 h l b i w x N X 0 m c X V v d D s s J n F 1 b 3 Q 7 U 2 V j d G l v b j E v R m F j d E F N U y 9 H Z c O k b m R l c n R l c i B U e X A u e 1 R U T U 1 K S k p K L D E 2 f S Z x d W 9 0 O y w m c X V v d D t T Z W N 0 a W 9 u M S 9 G Y W N 0 Q U 1 T L 0 d l w 6 R u Z G V y d G V y I F R 5 c D E u e 1 d l c n R f Y W J z b 2 x 1 d C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h Y 3 R B T V M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E F N U y 9 X Z X J 0 X 0 R h d G F i Y X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E F N U y 9 k Y m 9 f U 2 N o Z W 1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E F N U y 9 G Y W N 0 Q U 1 T X 1 Z p Z X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Q U 1 T L 0 d l Z m l s d G V y d G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H R U 8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j g w Y j E 0 Z S 1 m O D U 2 L T Q w N j k t O D J l M C 1 l Z j g w N W Y 0 O D k 1 Z D k i I C 8 + P E V u d H J 5 I F R 5 c G U 9 I l F 1 Z X J 5 R 3 J v d X B J R C I g V m F s d W U 9 I n N j O T E 4 Y 2 Q 2 M y 0 0 N D U w L T Q z O D M t Y m J j Y y 0 3 Y j V i O G U 0 Z G Y 2 O G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U t M D R U M T I 6 N T g 6 M T E u M D I z N D E y O V o i I C 8 + P E V u d H J 5 I F R 5 c G U 9 I k Z p b G x D b 2 x 1 b W 5 U e X B l c y I g V m F s d W U 9 I n N B Z 1 l H Q W c 9 P S I g L z 4 8 R W 5 0 c n k g V H l w Z T 0 i R m l s b E N v b H V t b k 5 h b W V z I i B W Y W x 1 Z T 0 i c 1 s m c X V v d D t H R U 9 f S U Q m c X V v d D s s J n F 1 b 3 Q 7 R 0 V P X 0 N v Z G U m c X V v d D s s J n F 1 b 3 Q 7 R 0 V P X 0 J l e m V p Y 2 h u d W 5 n J n F 1 b 3 Q 7 L C Z x d W 9 0 O 0 d F T 1 9 M Z X Z l b C Z x d W 9 0 O 1 0 i I C 8 + P E V u d H J 5 I F R 5 c G U 9 I k Z p b G x D b 3 V u d C I g V m F s d W U 9 I m w x M C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P Z G J j L k R h d G F T b 3 V y Y 2 V c X C 8 x L 2 R z b j 1 N S U 5 F U l Z B L 1 d l c n Q v Z G J v L 0 R p b U d F T y 5 7 R 0 V P X 0 l E L D B 9 J n F 1 b 3 Q 7 L C Z x d W 9 0 O 0 9 k Y m M u R G F 0 Y V N v d X J j Z V x c L z E v Z H N u P U 1 J T k V S V k E v V 2 V y d C 9 k Y m 8 v R G l t R 0 V P L n t H R U 9 f Q 2 9 k Z S w x f S Z x d W 9 0 O y w m c X V v d D t P Z G J j L k R h d G F T b 3 V y Y 2 V c X C 8 x L 2 R z b j 1 N S U 5 F U l Z B L 1 d l c n Q v Z G J v L 0 R p b U d F T y 5 7 R 0 V P X 0 J l e m V p Y 2 h u d W 5 n L D J 9 J n F 1 b 3 Q 7 L C Z x d W 9 0 O 0 9 k Y m M u R G F 0 Y V N v d X J j Z V x c L z E v Z H N u P U 1 J T k V S V k E v V 2 V y d C 9 k Y m 8 v R G l t R 0 V P L n t H R U 9 f T G V 2 Z W w s M 3 0 m c X V v d D t d L C Z x d W 9 0 O 0 N v b H V t b k N v d W 5 0 J n F 1 b 3 Q 7 O j Q s J n F 1 b 3 Q 7 S 2 V 5 Q 2 9 s d W 1 u T m F t Z X M m c X V v d D s 6 W 1 0 s J n F 1 b 3 Q 7 Q 2 9 s d W 1 u S W R l b n R p d G l l c y Z x d W 9 0 O z p b J n F 1 b 3 Q 7 T 2 R i Y y 5 E Y X R h U 2 9 1 c m N l X F w v M S 9 k c 2 4 9 T U l O R V J W Q S 9 X Z X J 0 L 2 R i b y 9 E a W 1 H R U 8 u e 0 d F T 1 9 J R C w w f S Z x d W 9 0 O y w m c X V v d D t P Z G J j L k R h d G F T b 3 V y Y 2 V c X C 8 x L 2 R z b j 1 N S U 5 F U l Z B L 1 d l c n Q v Z G J v L 0 R p b U d F T y 5 7 R 0 V P X 0 N v Z G U s M X 0 m c X V v d D s s J n F 1 b 3 Q 7 T 2 R i Y y 5 E Y X R h U 2 9 1 c m N l X F w v M S 9 k c 2 4 9 T U l O R V J W Q S 9 X Z X J 0 L 2 R i b y 9 E a W 1 H R U 8 u e 0 d F T 1 9 C Z X p l a W N o b n V u Z y w y f S Z x d W 9 0 O y w m c X V v d D t P Z G J j L k R h d G F T b 3 V y Y 2 V c X C 8 x L 2 R z b j 1 N S U 5 F U l Z B L 1 d l c n Q v Z G J v L 0 R p b U d F T y 5 7 R 0 V P X 0 x l d m V s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a W 1 H R U 8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0 V P L 1 d l c n R f R G F 0 Y W J h c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H R U 8 v Z G J v X 1 N j a G V t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d F T y 9 E a W 1 H R U 9 f V m l l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d F T y 9 H Z W Z p b H R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2 V z Y 2 h s Z W N o d D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Y z k x O G N k N j M t N D Q 1 M C 0 0 M z g z L W J i Y 2 M t N 2 I 1 Y j h l N G R m N j h k I i A v P j x F b n R y e S B U e X B l P S J R d W V y e U l E I i B W Y W x 1 Z T 0 i c 2 F k M j R m Y z k 2 L T N j Y m Y t N G U 2 O C 1 i N T g 0 L W Q x Y j d i Y j I 1 Z D A y N y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D b 3 V u d C I g V m F s d W U 9 I m w x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F Q x M z o z N D o x M i 4 x M T I 5 N D U x W i I g L z 4 8 R W 5 0 c n k g V H l w Z T 0 i R m l s b E N v b H V t b l R 5 c G V z I i B W Y W x 1 Z T 0 i c 0 F n W U d B Z z 0 9 I i A v P j x F b n R y e S B U e X B l P S J G a W x s Q 2 9 s d W 1 u T m F t Z X M i I F Z h b H V l P S J z W y Z x d W 9 0 O 1 N F W F 9 J R C Z x d W 9 0 O y w m c X V v d D t T R V h f Q 2 9 k Z S Z x d W 9 0 O y w m c X V v d D t T R V h f Q m V 6 Z W l j a G 5 1 b m c m c X V v d D s s J n F 1 b 3 Q 7 U 0 V Y X 0 x l d m V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l t R 2 V z Y 2 h s Z W N o d C 9 B d X R v U m V t b 3 Z l Z E N v b H V t b n M x L n t T R V h f S U Q s M H 0 m c X V v d D s s J n F 1 b 3 Q 7 U 2 V j d G l v b j E v R G l t R 2 V z Y 2 h s Z W N o d C 9 B d X R v U m V t b 3 Z l Z E N v b H V t b n M x L n t T R V h f Q 2 9 k Z S w x f S Z x d W 9 0 O y w m c X V v d D t T Z W N 0 a W 9 u M S 9 E a W 1 H Z X N j a G x l Y 2 h 0 L 0 F 1 d G 9 S Z W 1 v d m V k Q 2 9 s d W 1 u c z E u e 1 N F W F 9 C Z X p l a W N o b n V u Z y w y f S Z x d W 9 0 O y w m c X V v d D t T Z W N 0 a W 9 u M S 9 E a W 1 H Z X N j a G x l Y 2 h 0 L 0 F 1 d G 9 S Z W 1 v d m V k Q 2 9 s d W 1 u c z E u e 1 N F W F 9 M Z X Z l b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E a W 1 H Z X N j a G x l Y 2 h 0 L 0 F 1 d G 9 S Z W 1 v d m V k Q 2 9 s d W 1 u c z E u e 1 N F W F 9 J R C w w f S Z x d W 9 0 O y w m c X V v d D t T Z W N 0 a W 9 u M S 9 E a W 1 H Z X N j a G x l Y 2 h 0 L 0 F 1 d G 9 S Z W 1 v d m V k Q 2 9 s d W 1 u c z E u e 1 N F W F 9 D b 2 R l L D F 9 J n F 1 b 3 Q 7 L C Z x d W 9 0 O 1 N l Y 3 R p b 2 4 x L 0 R p b U d l c 2 N o b G V j a H Q v Q X V 0 b 1 J l b W 9 2 Z W R D b 2 x 1 b W 5 z M S 5 7 U 0 V Y X 0 J l e m V p Y 2 h u d W 5 n L D J 9 J n F 1 b 3 Q 7 L C Z x d W 9 0 O 1 N l Y 3 R p b 2 4 x L 0 R p b U d l c 2 N o b G V j a H Q v Q X V 0 b 1 J l b W 9 2 Z W R D b 2 x 1 b W 5 z M S 5 7 U 0 V Y X 0 x l d m V s L D N 9 J n F 1 b 3 Q 7 X S w m c X V v d D t S Z W x h d G l v b n N o a X B J b m Z v J n F 1 b 3 Q 7 O l t d f S I g L z 4 8 R W 5 0 c n k g V H l w Z T 0 i U m V j b 3 Z l c n l U Y X J n Z X R S b 3 c i I F Z h b H V l P S J s N C I g L z 4 8 R W 5 0 c n k g V H l w Z T 0 i U m V j b 3 Z l c n l U Y X J n Z X R D b 2 x 1 b W 4 i I F Z h b H V l P S J s N C I g L z 4 8 R W 5 0 c n k g V H l w Z T 0 i U m V j b 3 Z l c n l U Y X J n Z X R T a G V l d C I g V m F s d W U 9 I n N U Y W J l b G x l M S I g L z 4 8 L 1 N 0 Y W J s Z U V u d H J p Z X M + P C 9 J d G V t P j x J d G V t P j x J d G V t T G 9 j Y X R p b 2 4 + P E l 0 Z W 1 U e X B l P k Z v c m 1 1 b G E 8 L 0 l 0 Z W 1 U e X B l P j x J d G V t U G F 0 a D 5 T Z W N 0 a W 9 u M S 9 E a W 1 H Z X N j a G x l Y 2 h 0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d l c 2 N o b G V j a H Q v V 2 V y d F 9 E Y X R h Y m F z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d l c 2 N o b G V j a H Q v Z G J v X 1 N j a G V t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d l c 2 N o b G V j a H Q v R G l t R 2 V z Y 2 h s Z W N o d F 9 W a W V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V m F y a W F i b G U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2 M 5 M T h j Z D Y z L T Q 0 N T A t N D M 4 M y 1 i Y m N j L T d i N W I 4 Z T R k Z j Y 4 Z C I g L z 4 8 R W 5 0 c n k g V H l w Z T 0 i U X V l c n l J R C I g V m F s d W U 9 I n N m O D g y M j l l Z C 0 1 O T U 0 L T R i O T Q t Y T B k Y S 1 i M G M 1 Z W Y x N 2 M 4 N z g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F Q x M z o z N D o x N C 4 5 M D c x O D M 0 W i I g L z 4 8 R W 5 0 c n k g V H l w Z T 0 i R m l s b E N v b H V t b l R 5 c G V z I i B W Y W x 1 Z T 0 i c 0 F n W U c i I C 8 + P E V u d H J 5 I F R 5 c G U 9 I k Z p b G x D b 2 x 1 b W 5 O Y W 1 l c y I g V m F s d W U 9 I n N b J n F 1 b 3 Q 7 V m F y a W F i b G V f S U Q m c X V v d D s s J n F 1 b 3 Q 7 V m F y a W F i b G V C Z X p l a W N o b n V u Z y Z x d W 9 0 O y w m c X V v d D t W Y X J p Y W J s Z U N v Z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a W 1 W Y X J p Y W J s Z S 9 B d X R v U m V t b 3 Z l Z E N v b H V t b n M x L n t W Y X J p Y W J s Z V 9 J R C w w f S Z x d W 9 0 O y w m c X V v d D t T Z W N 0 a W 9 u M S 9 E a W 1 W Y X J p Y W J s Z S 9 B d X R v U m V t b 3 Z l Z E N v b H V t b n M x L n t W Y X J p Y W J s Z U J l e m V p Y 2 h u d W 5 n L D F 9 J n F 1 b 3 Q 7 L C Z x d W 9 0 O 1 N l Y 3 R p b 2 4 x L 0 R p b V Z h c m l h Y m x l L 0 F 1 d G 9 S Z W 1 v d m V k Q 2 9 s d W 1 u c z E u e 1 Z h c m l h Y m x l Q 2 9 k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E a W 1 W Y X J p Y W J s Z S 9 B d X R v U m V t b 3 Z l Z E N v b H V t b n M x L n t W Y X J p Y W J s Z V 9 J R C w w f S Z x d W 9 0 O y w m c X V v d D t T Z W N 0 a W 9 u M S 9 E a W 1 W Y X J p Y W J s Z S 9 B d X R v U m V t b 3 Z l Z E N v b H V t b n M x L n t W Y X J p Y W J s Z U J l e m V p Y 2 h u d W 5 n L D F 9 J n F 1 b 3 Q 7 L C Z x d W 9 0 O 1 N l Y 3 R p b 2 4 x L 0 R p b V Z h c m l h Y m x l L 0 F 1 d G 9 S Z W 1 v d m V k Q 2 9 s d W 1 u c z E u e 1 Z h c m l h Y m x l Q 2 9 k Z S w y f S Z x d W 9 0 O 1 0 s J n F 1 b 3 Q 7 U m V s Y X R p b 2 5 z a G l w S W 5 m b y Z x d W 9 0 O z p b X X 0 i I C 8 + P E V u d H J 5 I F R 5 c G U 9 I l J l Y 2 9 2 Z X J 5 V G F y Z 2 V 0 U m 9 3 I i B W Y W x 1 Z T 0 i b D Q i I C 8 + P E V u d H J 5 I F R 5 c G U 9 I l J l Y 2 9 2 Z X J 5 V G F y Z 2 V 0 Q 2 9 s d W 1 u I i B W Y W x 1 Z T 0 i b D Q i I C 8 + P E V u d H J 5 I F R 5 c G U 9 I l J l Y 2 9 2 Z X J 5 V G F y Z 2 V 0 U 2 h l Z X Q i I F Z h b H V l P S J z V G F i Z W x s Z T E i I C 8 + P C 9 T d G F i b G V F b n R y a W V z P j w v S X R l b T 4 8 S X R l b T 4 8 S X R l b U x v Y 2 F 0 a W 9 u P j x J d G V t V H l w Z T 5 G b 3 J t d W x h P C 9 J d G V t V H l w Z T 4 8 S X R l b V B h d G g + U 2 V j d G l v b j E v R G l t V m F y a W F i b G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V m F y a W F i b G U v V 2 V y d F 9 E Y X R h Y m F z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V Z h c m l h Y m x l L 2 R i b 1 9 T Y 2 h l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W Y X J p Y W J s Z S 9 E a W 1 W Y X J p Y W J s Z V 9 W a W V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V m F y a W F i b G U v R 2 V m a W x 0 Z X J 0 Z S U y M F p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B T V N f S m F o c m V z Z H V y Y 2 h z Y 2 h u a X R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l F 1 Z X J 5 S U Q i I F Z h b H V l P S J z M T M y Z T A 1 N m E t Z T k 0 M C 0 0 M D d j L T h h Z T k t Z T Q 1 M T U 4 M T k x M 2 N i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X V l c n l H c m 9 1 c E l E I i B W Y W x 1 Z T 0 i c z E 5 O G J m M j U 2 L T Z j M z A t N D A 3 O C 0 5 M T Y 2 L T F m Z G E 3 N G I 3 O W F m Z S I g L z 4 8 R W 5 0 c n k g V H l w Z T 0 i U m V j b 3 Z l c n l U Y X J n Z X R T a G V l d C I g V m F s d W U 9 I n N B c m J l a X R z b W F y a 3 R k Y X R l b l 9 K S k p K X 0 1 J T k V S V k E i I C 8 + P E V u d H J 5 I F R 5 c G U 9 I l J l Y 2 9 2 Z X J 5 V G F y Z 2 V 0 Q 2 9 s d W 1 u I i B W Y W x 1 Z T 0 i b D M i I C 8 + P E V u d H J 5 I F R 5 c G U 9 I l J l Y 2 9 2 Z X J 5 V G F y Z 2 V 0 U m 9 3 I i B W Y W x 1 Z T 0 i b D M i I C 8 + P E V u d H J 5 I F R 5 c G U 9 I k Z p b G x l Z E N v b X B s Z X R l U m V z d W x 0 V G 9 X b 3 J r c 2 h l Z X Q i I F Z h b H V l P S J s M C I g L z 4 8 R W 5 0 c n k g V H l w Z T 0 i R m l s b E x h c 3 R V c G R h d G V k I i B W Y W x 1 Z T 0 i Z D I w M j Y t M D U t M D R U M T I 6 N T g 6 M T E u M D I 3 N D M y O F o i I C 8 + P E V u d H J 5 I F R 5 c G U 9 I k Z p b G x F c n J v c k N v d W 5 0 I i B W Y W x 1 Z T 0 i b D A i I C 8 + P E V u d H J 5 I F R 5 c G U 9 I k Z p b G x D b 2 x 1 b W 5 U e X B l c y I g V m F s d W U 9 I n N C Z 1 l H Q m d N R k N R P T 0 i I C 8 + P E V u d H J 5 I F R 5 c G U 9 I k Z p b G x F c n J v c k N v Z G U i I F Z h b H V l P S J z V W 5 r b m 9 3 b i I g L z 4 8 R W 5 0 c n k g V H l w Z T 0 i R m l s b E N v d W 5 0 I i B W Y W x 1 Z T 0 i b D M 2 M C I g L z 4 8 R W 5 0 c n k g V H l w Z T 0 i R m l s b E N v b H V t b k 5 h b W V z I i B W Y W x 1 Z T 0 i c 1 s m c X V v d D t H R U 9 f Q 2 9 k Z S Z x d W 9 0 O y w m c X V v d D t W Y X J p Y W J s Z S Z x d W 9 0 O y w m c X V v d D t T R V h f Q 2 9 k Z S Z x d W 9 0 O y w m c X V v d D t a Z W l 0 L j E m c X V v d D s s J n F 1 b 3 Q 7 V 2 V y d F 9 h Y n N v b H V 0 J n F 1 b 3 Q 7 L C Z x d W 9 0 O 0 F u e m F o b F 9 N b 2 5 h d G U m c X V v d D s s J n F 1 b 3 Q 7 V F R N T U p K S k o m c X V v d D t d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h Y 3 R B T V N f S m F o c m V z Z H V y Y 2 h z Y 2 h u a X R 0 L 0 d y d X B w a W V y d G U g W m V p b G V u L n t H R U 9 f Q 2 9 k Z S w w f S Z x d W 9 0 O y w m c X V v d D t T Z W N 0 a W 9 u M S 9 G Y W N 0 Q U 1 T X 0 p h a H J l c 2 R 1 c m N o c 2 N o b m l 0 d C 9 H c n V w c G l l c n R l I F p l a W x l b i 5 7 V m F y a W F i b G U s M X 0 m c X V v d D s s J n F 1 b 3 Q 7 U 2 V j d G l v b j E v R m F j d E F N U 1 9 K Y W h y Z X N k d X J j a H N j a G 5 p d H Q v R X J z Z X R 6 d G V y I F d l c n Q u e 1 N F W F 9 D b 2 R l L D J 9 J n F 1 b 3 Q 7 L C Z x d W 9 0 O 1 N l Y 3 R p b 2 4 x L 0 Z h Y 3 R B T V N f S m F o c m V z Z H V y Y 2 h z Y 2 h u a X R 0 L 0 d l w 6 R u Z G V y d G V y I F R 5 c D E u e 1 p l a X Q u M S w z f S Z x d W 9 0 O y w m c X V v d D t T Z W N 0 a W 9 u M S 9 G Y W N 0 Q U 1 T X 0 p h a H J l c 2 R 1 c m N o c 2 N o b m l 0 d C 9 H Z c O k b m R l c n R l c i B U e X A x L n t X Z X J 0 X 2 F i c 2 9 s d X Q s N H 0 m c X V v d D s s J n F 1 b 3 Q 7 U 2 V j d G l v b j E v R m F j d E F N U 1 9 K Y W h y Z X N k d X J j a H N j a G 5 p d H Q v R 3 J 1 c H B p Z X J 0 Z S B a Z W l s Z W 4 u e 0 F u e m F o b F 9 N b 2 5 h d G U s N X 0 m c X V v d D s s J n F 1 b 3 Q 7 U 2 V j d G l v b j E v R m F j d E F N U 1 9 K Y W h y Z X N k d X J j a H N j a G 5 p d H Q v R 2 X D p G 5 k Z X J 0 Z X I g V H l w M i 5 7 V F R N T U p K S k o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R m F j d E F N U 1 9 K Y W h y Z X N k d X J j a H N j a G 5 p d H Q v R 3 J 1 c H B p Z X J 0 Z S B a Z W l s Z W 4 u e 0 d F T 1 9 D b 2 R l L D B 9 J n F 1 b 3 Q 7 L C Z x d W 9 0 O 1 N l Y 3 R p b 2 4 x L 0 Z h Y 3 R B T V N f S m F o c m V z Z H V y Y 2 h z Y 2 h u a X R 0 L 0 d y d X B w a W V y d G U g W m V p b G V u L n t W Y X J p Y W J s Z S w x f S Z x d W 9 0 O y w m c X V v d D t T Z W N 0 a W 9 u M S 9 G Y W N 0 Q U 1 T X 0 p h a H J l c 2 R 1 c m N o c 2 N o b m l 0 d C 9 F c n N l d H p 0 Z X I g V 2 V y d C 5 7 U 0 V Y X 0 N v Z G U s M n 0 m c X V v d D s s J n F 1 b 3 Q 7 U 2 V j d G l v b j E v R m F j d E F N U 1 9 K Y W h y Z X N k d X J j a H N j a G 5 p d H Q v R 2 X D p G 5 k Z X J 0 Z X I g V H l w M S 5 7 W m V p d C 4 x L D N 9 J n F 1 b 3 Q 7 L C Z x d W 9 0 O 1 N l Y 3 R p b 2 4 x L 0 Z h Y 3 R B T V N f S m F o c m V z Z H V y Y 2 h z Y 2 h u a X R 0 L 0 d l w 6 R u Z G V y d G V y I F R 5 c D E u e 1 d l c n R f Y W J z b 2 x 1 d C w 0 f S Z x d W 9 0 O y w m c X V v d D t T Z W N 0 a W 9 u M S 9 G Y W N 0 Q U 1 T X 0 p h a H J l c 2 R 1 c m N o c 2 N o b m l 0 d C 9 H c n V w c G l l c n R l I F p l a W x l b i 5 7 Q W 5 6 Y W h s X 0 1 v b m F 0 Z S w 1 f S Z x d W 9 0 O y w m c X V v d D t T Z W N 0 a W 9 u M S 9 G Y W N 0 Q U 1 T X 0 p h a H J l c 2 R 1 c m N o c 2 N o b m l 0 d C 9 H Z c O k b m R l c n R l c i B U e X A y L n t U V E 1 N S k p K S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m F j d E F N U 1 9 K Y W h y Z X N k d X J j a H N j a G 5 p d H Q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E F N U 1 9 K Y W h y Z X N k d X J j a H N j a G 5 p d H Q v V 2 V y d F 9 E Y X R h Y m F z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B T V N f S m F o c m V z Z H V y Y 2 h z Y 2 h u a X R 0 L 2 R i b 1 9 T Y 2 h l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Q U 1 T X 0 p h a H J l c 2 R 1 c m N o c 2 N o b m l 0 d C 9 G Y W N 0 Q U 1 T X 1 Z p Z X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Q U 1 T X 0 p h a H J l c 2 R 1 c m N o c 2 N o b m l 0 d C 9 H Z W Z p b H R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E F N U 1 9 K Y W h y Z X N k d X J j a H N j a G 5 p d H Q v U 3 B h b H R l J T I w b m F j a C U y M F R y Z W 5 u e m V p Y 2 h l b i U y M H R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B T V N f S m F o c m V z Z H V y Y 2 h z Y 2 h u a X R 0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B T V N f S m F o c m V z Z H V y Y 2 h z Y 2 h u a X R 0 L 0 d l Z m l s d G V y d G U l M j B a Z W l s Z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0 V P X 0 p E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M x O T h i Z j I 1 N i 0 2 Y z M w L T Q w N z g t O T E 2 N i 0 x Z m R h N z R i N z l h Z m U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S I g L z 4 8 R W 5 0 c n k g V H l w Z T 0 i U X V l c n l J R C I g V m F s d W U 9 I n M y N G N j N z M 5 Y y 0 w M j R m L T Q 3 M j U t Y T N i O C 0 2 Y T V h Z D N h N T k 5 N 2 Y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Y 2 9 2 Z X J 5 V G F y Z 2 V 0 U m 9 3 I i B W Y W x 1 Z T 0 i b D M i I C 8 + P E V u d H J 5 I F R 5 c G U 9 I l J l Y 2 9 2 Z X J 5 V G F y Z 2 V 0 Q 2 9 s d W 1 u I i B W Y W x 1 Z T 0 i b D M i I C 8 + P E V u d H J 5 I F R 5 c G U 9 I l J l Y 2 9 2 Z X J 5 V G F y Z 2 V 0 U 2 h l Z X Q i I F Z h b H V l P S J z Q X J i Z W l 0 c 2 1 h c m t 0 Z G F 0 Z W 5 f S k p K S l 9 N S U 5 F U l Z B I i A v P j x F b n R y e S B U e X B l P S J Q a X Z v d E 9 i a m V j d E 5 h b W U i I F Z h b H V l P S J z Q X J i Z W l 0 c 2 1 h c m t 0 Z G F 0 Z W 5 f T W 9 u Y X Q h U G l 2 b 3 R U Y W J s Z T I i I C 8 + P E V u d H J 5 I F R 5 c G U 9 I k Z p b G x F c n J v c k N v d W 5 0 I i B W Y W x 1 Z T 0 i b D A i I C 8 + P E V u d H J 5 I F R 5 c G U 9 I k Z p b G x M Y X N 0 V X B k Y X R l Z C I g V m F s d W U 9 I m Q y M D I 2 L T A 1 L T A 0 V D E y O j U 4 O j E x L j A z M z Q x M j h a I i A v P j x F b n R y e S B U e X B l P S J G a W x s R X J y b 3 J D b 2 R l I i B W Y W x 1 Z T 0 i c 1 V u a 2 5 v d 2 4 i I C 8 + P E V u d H J 5 I F R 5 c G U 9 I k Z p b G x D b 2 x 1 b W 5 U e X B l c y I g V m F s d W U 9 I n N B Z 1 l H Q W c 9 P S I g L z 4 8 R W 5 0 c n k g V H l w Z T 0 i R m l s b E N v b H V t b k 5 h b W V z I i B W Y W x 1 Z T 0 i c 1 s m c X V v d D t H R U 9 f S U Q m c X V v d D s s J n F 1 b 3 Q 7 R 0 V P X 0 N v Z G U m c X V v d D s s J n F 1 b 3 Q 7 R 0 V P X 0 J l e m V p Y 2 h u d W 5 n J n F 1 b 3 Q 7 L C Z x d W 9 0 O 0 d F T 1 9 M Z X Z l b C Z x d W 9 0 O 1 0 i I C 8 + P E V u d H J 5 I F R 5 c G U 9 I k Z p b G x D b 3 V u d C I g V m F s d W U 9 I m w x M C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P Z G J j L k R h d G F T b 3 V y Y 2 V c X C 8 x L 2 R z b j 1 N S U 5 F U l Z B L 1 d l c n Q v Z G J v L 0 R p b U d F T y 5 7 R 0 V P X 0 l E L D B 9 J n F 1 b 3 Q 7 L C Z x d W 9 0 O 0 9 k Y m M u R G F 0 Y V N v d X J j Z V x c L z E v Z H N u P U 1 J T k V S V k E v V 2 V y d C 9 k Y m 8 v R G l t R 0 V P L n t H R U 9 f Q 2 9 k Z S w x f S Z x d W 9 0 O y w m c X V v d D t P Z G J j L k R h d G F T b 3 V y Y 2 V c X C 8 x L 2 R z b j 1 N S U 5 F U l Z B L 1 d l c n Q v Z G J v L 0 R p b U d F T y 5 7 R 0 V P X 0 J l e m V p Y 2 h u d W 5 n L D J 9 J n F 1 b 3 Q 7 L C Z x d W 9 0 O 0 9 k Y m M u R G F 0 Y V N v d X J j Z V x c L z E v Z H N u P U 1 J T k V S V k E v V 2 V y d C 9 k Y m 8 v R G l t R 0 V P L n t H R U 9 f T G V 2 Z W w s M 3 0 m c X V v d D t d L C Z x d W 9 0 O 0 N v b H V t b k N v d W 5 0 J n F 1 b 3 Q 7 O j Q s J n F 1 b 3 Q 7 S 2 V 5 Q 2 9 s d W 1 u T m F t Z X M m c X V v d D s 6 W 1 0 s J n F 1 b 3 Q 7 Q 2 9 s d W 1 u S W R l b n R p d G l l c y Z x d W 9 0 O z p b J n F 1 b 3 Q 7 T 2 R i Y y 5 E Y X R h U 2 9 1 c m N l X F w v M S 9 k c 2 4 9 T U l O R V J W Q S 9 X Z X J 0 L 2 R i b y 9 E a W 1 H R U 8 u e 0 d F T 1 9 J R C w w f S Z x d W 9 0 O y w m c X V v d D t P Z G J j L k R h d G F T b 3 V y Y 2 V c X C 8 x L 2 R z b j 1 N S U 5 F U l Z B L 1 d l c n Q v Z G J v L 0 R p b U d F T y 5 7 R 0 V P X 0 N v Z G U s M X 0 m c X V v d D s s J n F 1 b 3 Q 7 T 2 R i Y y 5 E Y X R h U 2 9 1 c m N l X F w v M S 9 k c 2 4 9 T U l O R V J W Q S 9 X Z X J 0 L 2 R i b y 9 E a W 1 H R U 8 u e 0 d F T 1 9 C Z X p l a W N o b n V u Z y w y f S Z x d W 9 0 O y w m c X V v d D t P Z G J j L k R h d G F T b 3 V y Y 2 V c X C 8 x L 2 R z b j 1 N S U 5 F U l Z B L 1 d l c n Q v Z G J v L 0 R p b U d F T y 5 7 R 0 V P X 0 x l d m V s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a W 1 H R U 9 f S k Q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0 V P X 0 p E L 1 d l c n R f R G F 0 Y W J h c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H R U 9 f S k Q v Z G J v X 1 N j a G V t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d F T 1 9 K R C 9 E a W 1 H R U 9 f V m l l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d F T 1 9 K R C 9 H Z W Z p b H R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2 V z Y 2 h s Z W N o d F 9 K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E i I C 8 + P E V u d H J 5 I F R 5 c G U 9 I l F 1 Z X J 5 S U Q i I F Z h b H V l P S J z M j M 3 M T V m Z T M t Y W E 4 Y S 0 0 Z j g 3 L W I w N D U t M z Y 3 Y m I y M G Q z Y z M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H c m 9 1 c E l E I i B W Y W x 1 Z T 0 i c z E 5 O G J m M j U 2 L T Z j M z A t N D A 3 O C 0 5 M T Y 2 L T F m Z G E 3 N G I 3 O W F m Z S I g L z 4 8 R W 5 0 c n k g V H l w Z T 0 i R m l s b G V k Q 2 9 t c G x l d G V S Z X N 1 b H R U b 1 d v c m t z a G V l d C I g V m F s d W U 9 I m w w I i A v P j x F b n R y e S B U e X B l P S J S Z W N v d m V y e V R h c m d l d F J v d y I g V m F s d W U 9 I m w 1 I i A v P j x F b n R y e S B U e X B l P S J S Z W N v d m V y e V R h c m d l d E N v b H V t b i I g V m F s d W U 9 I m w 1 I i A v P j x F b n R y e S B U e X B l P S J S Z W N v d m V y e V R h c m d l d F N o Z W V 0 I i B W Y W x 1 Z T 0 i c 0 F y Y m V p d H N t Y X J r d G R h d G V u X 0 p K S k p f T U l O R V J W Q S I g L z 4 8 R W 5 0 c n k g V H l w Z T 0 i U G l 2 b 3 R P Y m p l Y 3 R O Y W 1 l I i B W Y W x 1 Z T 0 i c 0 F y Y m V p d H N t Y X J r d G R h d G V u X 0 1 v b m F 0 I V B p d m 9 0 V G F i b G U y I i A v P j x F b n R y e S B U e X B l P S J G a W x s R X J y b 3 J D b 3 V u d C I g V m F s d W U 9 I m w w I i A v P j x F b n R y e S B U e X B l P S J G a W x s T G F z d F V w Z G F 0 Z W Q i I F Z h b H V l P S J k M j A y N i 0 w N S 0 w N F Q x M j o 1 O D o x M S 4 w M z c 0 M j k 4 W i I g L z 4 8 R W 5 0 c n k g V H l w Z T 0 i R m l s b E V y c m 9 y Q 2 9 k Z S I g V m F s d W U 9 I n N V b m t u b 3 d u I i A v P j x F b n R y e S B U e X B l P S J G a W x s Q 2 9 s d W 1 u V H l w Z X M i I F Z h b H V l P S J z Q W d Z R 0 F n P T 0 i I C 8 + P E V u d H J 5 I F R 5 c G U 9 I k Z p b G x D b 2 x 1 b W 5 O Y W 1 l c y I g V m F s d W U 9 I n N b J n F 1 b 3 Q 7 U 0 V Y X 0 l E J n F 1 b 3 Q 7 L C Z x d W 9 0 O 1 N F W F 9 D b 2 R l J n F 1 b 3 Q 7 L C Z x d W 9 0 O 1 N F W F 9 C Z X p l a W N o b n V u Z y Z x d W 9 0 O y w m c X V v d D t T R V h f T G V 2 Z W w m c X V v d D t d I i A v P j x F b n R y e S B U e X B l P S J G a W x s Q 2 9 1 b n Q i I F Z h b H V l P S J s M i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P Z G J j L k R h d G F T b 3 V y Y 2 V c X C 8 x L 2 R z b j 1 N S U 5 F U l Z B L 1 d l c n Q v Z G J v L 0 R p b U d l c 2 N o b G V j a H Q u e 1 N F W F 9 J R C w w f S Z x d W 9 0 O y w m c X V v d D t P Z G J j L k R h d G F T b 3 V y Y 2 V c X C 8 x L 2 R z b j 1 N S U 5 F U l Z B L 1 d l c n Q v Z G J v L 0 R p b U d l c 2 N o b G V j a H Q u e 1 N F W F 9 D b 2 R l L D F 9 J n F 1 b 3 Q 7 L C Z x d W 9 0 O 0 9 k Y m M u R G F 0 Y V N v d X J j Z V x c L z E v Z H N u P U 1 J T k V S V k E v V 2 V y d C 9 k Y m 8 v R G l t R 2 V z Y 2 h s Z W N o d C 5 7 U 0 V Y X 0 J l e m V p Y 2 h u d W 5 n L D J 9 J n F 1 b 3 Q 7 L C Z x d W 9 0 O 0 9 k Y m M u R G F 0 Y V N v d X J j Z V x c L z E v Z H N u P U 1 J T k V S V k E v V 2 V y d C 9 k Y m 8 v R G l t R 2 V z Y 2 h s Z W N o d C 5 7 U 0 V Y X 0 x l d m V s L D N 9 J n F 1 b 3 Q 7 X S w m c X V v d D t D b 2 x 1 b W 5 D b 3 V u d C Z x d W 9 0 O z o 0 L C Z x d W 9 0 O 0 t l e U N v b H V t b k 5 h b W V z J n F 1 b 3 Q 7 O l t d L C Z x d W 9 0 O 0 N v b H V t b k l k Z W 5 0 a X R p Z X M m c X V v d D s 6 W y Z x d W 9 0 O 0 9 k Y m M u R G F 0 Y V N v d X J j Z V x c L z E v Z H N u P U 1 J T k V S V k E v V 2 V y d C 9 k Y m 8 v R G l t R 2 V z Y 2 h s Z W N o d C 5 7 U 0 V Y X 0 l E L D B 9 J n F 1 b 3 Q 7 L C Z x d W 9 0 O 0 9 k Y m M u R G F 0 Y V N v d X J j Z V x c L z E v Z H N u P U 1 J T k V S V k E v V 2 V y d C 9 k Y m 8 v R G l t R 2 V z Y 2 h s Z W N o d C 5 7 U 0 V Y X 0 N v Z G U s M X 0 m c X V v d D s s J n F 1 b 3 Q 7 T 2 R i Y y 5 E Y X R h U 2 9 1 c m N l X F w v M S 9 k c 2 4 9 T U l O R V J W Q S 9 X Z X J 0 L 2 R i b y 9 E a W 1 H Z X N j a G x l Y 2 h 0 L n t T R V h f Q m V 6 Z W l j a G 5 1 b m c s M n 0 m c X V v d D s s J n F 1 b 3 Q 7 T 2 R i Y y 5 E Y X R h U 2 9 1 c m N l X F w v M S 9 k c 2 4 9 T U l O R V J W Q S 9 X Z X J 0 L 2 R i b y 9 E a W 1 H Z X N j a G x l Y 2 h 0 L n t T R V h f T G V 2 Z W w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p b U d l c 2 N o b G V j a H R f S k Q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2 V z Y 2 h s Z W N o d F 9 K R C 9 X Z X J 0 X 0 R h d G F i Y X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2 V z Y 2 h s Z W N o d F 9 K R C 9 k Y m 9 f U 2 N o Z W 1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2 V z Y 2 h s Z W N o d F 9 K R C 9 E a W 1 H Z X N j a G x l Y 2 h 0 X 1 Z p Z X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W Y X J p Y W J s Z V 9 K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E i I C 8 + P E V u d H J 5 I F R 5 c G U 9 I l F 1 Z X J 5 S U Q i I F Z h b H V l P S J z Z T B i Z G Z l Z D g t Y j Q y N S 0 0 M z Q 5 L W E x Z T M t O D c 4 N z M 4 M G Q 0 N T Y 1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X V l c n l H c m 9 1 c E l E I i B W Y W x 1 Z T 0 i c z E 5 O G J m M j U 2 L T Z j M z A t N D A 3 O C 0 5 M T Y 2 L T F m Z G E 3 N G I 3 O W F m Z S I g L z 4 8 R W 5 0 c n k g V H l w Z T 0 i R m l s b G V k Q 2 9 t c G x l d G V S Z X N 1 b H R U b 1 d v c m t z a G V l d C I g V m F s d W U 9 I m w w I i A v P j x F b n R y e S B U e X B l P S J S Z W N v d m V y e V R h c m d l d F J v d y I g V m F s d W U 9 I m w 5 I i A v P j x F b n R y e S B U e X B l P S J S Z W N v d m V y e V R h c m d l d E N v b H V t b i I g V m F s d W U 9 I m w 2 I i A v P j x F b n R y e S B U e X B l P S J S Z W N v d m V y e V R h c m d l d F N o Z W V 0 I i B W Y W x 1 Z T 0 i c 0 F y Y m V p d H N t Y X J r d G R h d G V u X 0 p K S k p f T U l O R V J W Q S I g L z 4 8 R W 5 0 c n k g V H l w Z T 0 i U G l 2 b 3 R P Y m p l Y 3 R O Y W 1 l I i B W Y W x 1 Z T 0 i c 0 F y Y m V p d H N t Y X J r d G R h d G V u X 0 1 v b m F 0 I V B p d m 9 0 V G F i b G U y I i A v P j x F b n R y e S B U e X B l P S J G a W x s R X J y b 3 J D b 3 V u d C I g V m F s d W U 9 I m w w I i A v P j x F b n R y e S B U e X B l P S J G a W x s T G F z d F V w Z G F 0 Z W Q i I F Z h b H V l P S J k M j A y N i 0 w N S 0 w N F Q x M j o 1 O D o x M S 4 w N D E 0 M z Y 5 W i I g L z 4 8 R W 5 0 c n k g V H l w Z T 0 i R m l s b E V y c m 9 y Q 2 9 k Z S I g V m F s d W U 9 I n N V b m t u b 3 d u I i A v P j x F b n R y e S B U e X B l P S J G a W x s Q 2 9 s d W 1 u V H l w Z X M i I F Z h b H V l P S J z Q W d Z R y I g L z 4 8 R W 5 0 c n k g V H l w Z T 0 i R m l s b E N v b H V t b k 5 h b W V z I i B W Y W x 1 Z T 0 i c 1 s m c X V v d D t W Y X J p Y W J s Z V 9 J R C Z x d W 9 0 O y w m c X V v d D t W Y X J p Y W J s Z U J l e m V p Y 2 h u d W 5 n J n F 1 b 3 Q 7 L C Z x d W 9 0 O 1 Z h c m l h Y m x l Q 2 9 k Z S Z x d W 9 0 O 1 0 i I C 8 + P E V u d H J 5 I F R 5 c G U 9 I k Z p b G x D b 3 V u d C I g V m F s d W U 9 I m w z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0 9 k Y m M u R G F 0 Y V N v d X J j Z V x c L z E v Z H N u P U 1 J T k V S V k E v V 2 V y d C 9 k Y m 8 v R G l t V m F y a W F i b G U u e 1 Z h c m l h Y m x l X 0 l E L D B 9 J n F 1 b 3 Q 7 L C Z x d W 9 0 O 0 9 k Y m M u R G F 0 Y V N v d X J j Z V x c L z E v Z H N u P U 1 J T k V S V k E v V 2 V y d C 9 k Y m 8 v R G l t V m F y a W F i b G U u e 1 Z h c m l h Y m x l Q m V 6 Z W l j a G 5 1 b m c s M X 0 m c X V v d D s s J n F 1 b 3 Q 7 T 2 R i Y y 5 E Y X R h U 2 9 1 c m N l X F w v M S 9 k c 2 4 9 T U l O R V J W Q S 9 X Z X J 0 L 2 R i b y 9 E a W 1 W Y X J p Y W J s Z S 5 7 V m F y a W F i b G V D b 2 R l L D J 9 J n F 1 b 3 Q 7 X S w m c X V v d D t D b 2 x 1 b W 5 D b 3 V u d C Z x d W 9 0 O z o z L C Z x d W 9 0 O 0 t l e U N v b H V t b k 5 h b W V z J n F 1 b 3 Q 7 O l t d L C Z x d W 9 0 O 0 N v b H V t b k l k Z W 5 0 a X R p Z X M m c X V v d D s 6 W y Z x d W 9 0 O 0 9 k Y m M u R G F 0 Y V N v d X J j Z V x c L z E v Z H N u P U 1 J T k V S V k E v V 2 V y d C 9 k Y m 8 v R G l t V m F y a W F i b G U u e 1 Z h c m l h Y m x l X 0 l E L D B 9 J n F 1 b 3 Q 7 L C Z x d W 9 0 O 0 9 k Y m M u R G F 0 Y V N v d X J j Z V x c L z E v Z H N u P U 1 J T k V S V k E v V 2 V y d C 9 k Y m 8 v R G l t V m F y a W F i b G U u e 1 Z h c m l h Y m x l Q m V 6 Z W l j a G 5 1 b m c s M X 0 m c X V v d D s s J n F 1 b 3 Q 7 T 2 R i Y y 5 E Y X R h U 2 9 1 c m N l X F w v M S 9 k c 2 4 9 T U l O R V J W Q S 9 X Z X J 0 L 2 R i b y 9 E a W 1 W Y X J p Y W J s Z S 5 7 V m F y a W F i b G V D b 2 R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a W 1 W Y X J p Y W J s Z V 9 K R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W Y X J p Y W J s Z V 9 K R C 9 X Z X J 0 X 0 R h d G F i Y X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V m F y a W F i b G V f S k Q v Z G J v X 1 N j a G V t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V Z h c m l h Y m x l X 0 p E L 0 R p b V Z h c m l h Y m x l X 1 Z p Z X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W Y X J p Y W J s Z V 9 K R C 9 H Z W Z p b H R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2 V z Y 2 h s Z W N o d F 9 K R C 9 H Z W Z p b H R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E F N U y 9 F a W 5 n Z W Y l Q z M l Q k N n d G U l M j B l c n N 0 Z S U y M F p l a W N o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Q U 1 T L 0 R l c i U y M F R l e H Q l M j B 6 d 2 l z Y 2 h l b i U y M G R l b i U y M F R y Z W 5 u e m V p Y 2 h l b i U y M H d 1 c m R l J T I w Z W l u Z 2 V m J U M z J U J D Z 3 Q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E F N U y 9 I a W 5 6 d W d l Z i V D M y V C Q 2 d 0 Z S U y M G J l b n V 0 e m V y Z G V m a W 5 p Z X J 0 Z S U y M F N w Y W x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B T V M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E F N U y 9 H Z W Z p b H R l c n R l J T I w W m V p b G V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B T V N f S m F o c m V z Z H V y Y 2 h z Y 2 h u a X R 0 L 0 d y d X B w a W V y d G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Q U 1 T X 0 p h a H J l c 2 R 1 c m N o c 2 N o b m l 0 d C 9 H Z W Z p b H R l c n R l J T I w W m V p b G V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B T V N f S m F o c m V z Z H V y Y 2 h z Y 2 h u a X R 0 L 0 d l J U M z J U E 0 b m R l c n R l c i U y M F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Q U 1 T X 0 p h a H J l c 2 R 1 c m N o c 2 N o b m l 0 d C 9 I a W 5 6 d W d l Z i V D M y V C Q 2 d 0 Z S U y M G J l b n V 0 e m V y Z G V m a W 5 p Z X J 0 Z S U y M F N w Y W x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B T V N f S m F o c m V z Z H V y Y 2 h z Y 2 h u a X R 0 L 0 d l J U M z J U E 0 b m R l c n R l c i U y M F R 5 c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Q U 1 T L 0 h p b n p 1 Z 2 V m J U M z J U J D Z 3 R l J T I w Y m V u d X R 6 Z X J k Z W Z p b m l l c n R l J T I w U 3 B h b H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B T V M v R 2 U l Q z M l Q T R u Z G V y d G V y J T I w V H l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J p b m V f T W 9 u Y X R f S m F o c m V z Z H V y Y 2 h z Y 2 h u a X R 0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2 E 4 Z j V j O T U t N z Y 0 Z S 0 0 O G J i L W I 0 N D M t N G V l M W F h N z k 4 Z m E 2 I i A v P j x F b n R y e S B U e X B l P S J R d W V y e U d y b 3 V w S U Q i I F Z h b H V l P S J z M T k 4 Y m Y y N T Y t N m M z M C 0 0 M D c 4 L T k x N j Y t M W Z k Y T c 0 Y j c 5 Y W Z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N v d m V y e V R h c m d l d F J v d y I g V m F s d W U 9 I m w z I i A v P j x F b n R y e S B U e X B l P S J S Z W N v d m V y e V R h c m d l d E N v b H V t b i I g V m F s d W U 9 I m w z I i A v P j x F b n R y e S B U e X B l P S J S Z W N v d m V y e V R h c m d l d F N o Z W V 0 I i B W Y W x 1 Z T 0 i c 0 F y Y m V p d H N t Y X J r d G R h d G V u X 0 p K S k p f T U l O R V J W Q S I g L z 4 8 R W 5 0 c n k g V H l w Z T 0 i R m l s b E x h c 3 R V c G R h d G V k I i B W Y W x 1 Z T 0 i Z D I w M j Y t M D U t M D R U M T I 6 N T g 6 M T E u M D Q 3 N D U 3 O F o i I C 8 + P E V u d H J 5 I F R 5 c G U 9 I k Z p b G x D b 2 x 1 b W 5 U e X B l c y I g V m F s d W U 9 I n N C U V l H Q m d Z R 0 J n W U d C Z 1 l H Q m d Z R 0 J n a 0 R C Z 1 U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N z Y w I i A v P j x F b n R y e S B U e X B l P S J G a W x s Q 2 9 s d W 1 u T m F t Z X M i I F Z h b H V l P S J z W y Z x d W 9 0 O 1 d l c n Q m c X V v d D s s J n F 1 b 3 Q 7 W m V p d C Z x d W 9 0 O y w m c X V v d D t a Z W l 0 d H l w J n F 1 b 3 Q 7 L C Z x d W 9 0 O 0 V p b m h l a X Q m c X V v d D s s J n F 1 b 3 Q 7 V m F y a W F i b G U m c X V v d D s s J n F 1 b 3 Q 7 U X V l b G x l J n F 1 b 3 Q 7 L C Z x d W 9 0 O 0 Z s Y W c m c X V v d D s s J n F 1 b 3 Q 7 R 0 V P X 0 N v Z G U m c X V v d D s s J n F 1 b 3 Q 7 U 0 V Y X 0 N v Z G U m c X V v d D s s J n F 1 b 3 Q 7 Q U d F X 0 N v Z G U m c X V v d D s s J n F 1 b 3 Q 7 T 0 V O Q U N F X 0 N v Z G U m c X V v d D s s J n F 1 b 3 Q 7 T k 9 F T k F D R V 9 D b 2 R l J n F 1 b 3 Q 7 L C Z x d W 9 0 O 0 5 B V F 9 D b 2 R l J n F 1 b 3 Q 7 L C Z x d W 9 0 O 1 N 0 Y W 5 k J n F 1 b 3 Q 7 L C Z x d W 9 0 O 0 V y c 3 R l I F p l a W N o Z W 4 m c X V v d D s s J n F 1 b 3 Q 7 V G V 4 d C B 6 d 2 l z Y 2 h l b i B U c m V u b n p l a W N o Z W 4 m c X V v d D s s J n F 1 b 3 Q 7 V F R N T U p K S k o m c X V v d D s s J n F 1 b 3 Q 7 V 2 V y d F 9 h Y n N v b H V 0 J n F 1 b 3 Q 7 L C Z x d W 9 0 O 1 p l a X Q u M S Z x d W 9 0 O y w m c X V v d D t B b n p h a G x f T W 9 u Y X R l J n F 1 b 3 Q 7 X S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y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t Y m l u Z V 9 N b 2 5 h d F 9 K Y W h y Z X N k d X J j a H N j a G 5 p d H Q v U X V l b G x l L n t X Z X J 0 L D B 9 J n F 1 b 3 Q 7 L C Z x d W 9 0 O 1 N l Y 3 R p b 2 4 x L 0 N v b W J p b m V f T W 9 u Y X R f S m F o c m V z Z H V y Y 2 h z Y 2 h u a X R 0 L 1 F 1 Z W x s Z S 5 7 W m V p d C w x f S Z x d W 9 0 O y w m c X V v d D t T Z W N 0 a W 9 u M S 9 D b 2 1 i a W 5 l X 0 1 v b m F 0 X 0 p h a H J l c 2 R 1 c m N o c 2 N o b m l 0 d C 9 R d W V s b G U u e 1 p l a X R 0 e X A s M n 0 m c X V v d D s s J n F 1 b 3 Q 7 U 2 V j d G l v b j E v Q 2 9 t Y m l u Z V 9 N b 2 5 h d F 9 K Y W h y Z X N k d X J j a H N j a G 5 p d H Q v U X V l b G x l L n t F a W 5 o Z W l 0 L D N 9 J n F 1 b 3 Q 7 L C Z x d W 9 0 O 1 N l Y 3 R p b 2 4 x L 0 N v b W J p b m V f T W 9 u Y X R f S m F o c m V z Z H V y Y 2 h z Y 2 h u a X R 0 L 1 F 1 Z W x s Z S 5 7 V m F y a W F i b G U s N H 0 m c X V v d D s s J n F 1 b 3 Q 7 U 2 V j d G l v b j E v Q 2 9 t Y m l u Z V 9 N b 2 5 h d F 9 K Y W h y Z X N k d X J j a H N j a G 5 p d H Q v U X V l b G x l L n t R d W V s b G U s N X 0 m c X V v d D s s J n F 1 b 3 Q 7 U 2 V j d G l v b j E v Q 2 9 t Y m l u Z V 9 N b 2 5 h d F 9 K Y W h y Z X N k d X J j a H N j a G 5 p d H Q v U X V l b G x l L n t G b G F n L D Z 9 J n F 1 b 3 Q 7 L C Z x d W 9 0 O 1 N l Y 3 R p b 2 4 x L 0 N v b W J p b m V f T W 9 u Y X R f S m F o c m V z Z H V y Y 2 h z Y 2 h u a X R 0 L 1 F 1 Z W x s Z S 5 7 R 0 V P X 0 N v Z G U s N 3 0 m c X V v d D s s J n F 1 b 3 Q 7 U 2 V j d G l v b j E v Q 2 9 t Y m l u Z V 9 N b 2 5 h d F 9 K Y W h y Z X N k d X J j a H N j a G 5 p d H Q v U X V l b G x l L n t T R V h f Q 2 9 k Z S w 4 f S Z x d W 9 0 O y w m c X V v d D t T Z W N 0 a W 9 u M S 9 D b 2 1 i a W 5 l X 0 1 v b m F 0 X 0 p h a H J l c 2 R 1 c m N o c 2 N o b m l 0 d C 9 R d W V s b G U u e 0 F H R V 9 D b 2 R l L D l 9 J n F 1 b 3 Q 7 L C Z x d W 9 0 O 1 N l Y 3 R p b 2 4 x L 0 N v b W J p b m V f T W 9 u Y X R f S m F o c m V z Z H V y Y 2 h z Y 2 h u a X R 0 L 1 F 1 Z W x s Z S 5 7 T 0 V O Q U N F X 0 N v Z G U s M T B 9 J n F 1 b 3 Q 7 L C Z x d W 9 0 O 1 N l Y 3 R p b 2 4 x L 0 N v b W J p b m V f T W 9 u Y X R f S m F o c m V z Z H V y Y 2 h z Y 2 h u a X R 0 L 1 F 1 Z W x s Z S 5 7 T k 9 F T k F D R V 9 D b 2 R l L D E x f S Z x d W 9 0 O y w m c X V v d D t T Z W N 0 a W 9 u M S 9 D b 2 1 i a W 5 l X 0 1 v b m F 0 X 0 p h a H J l c 2 R 1 c m N o c 2 N o b m l 0 d C 9 R d W V s b G U u e 0 5 B V F 9 D b 2 R l L D E y f S Z x d W 9 0 O y w m c X V v d D t T Z W N 0 a W 9 u M S 9 D b 2 1 i a W 5 l X 0 1 v b m F 0 X 0 p h a H J l c 2 R 1 c m N o c 2 N o b m l 0 d C 9 R d W V s b G U u e 1 N 0 Y W 5 k L D E z f S Z x d W 9 0 O y w m c X V v d D t T Z W N 0 a W 9 u M S 9 D b 2 1 i a W 5 l X 0 1 v b m F 0 X 0 p h a H J l c 2 R 1 c m N o c 2 N o b m l 0 d C 9 R d W V s b G U u e 0 V y c 3 R l I F p l a W N o Z W 4 s M T R 9 J n F 1 b 3 Q 7 L C Z x d W 9 0 O 1 N l Y 3 R p b 2 4 x L 0 N v b W J p b m V f T W 9 u Y X R f S m F o c m V z Z H V y Y 2 h z Y 2 h u a X R 0 L 1 F 1 Z W x s Z S 5 7 V G V 4 d C B 6 d 2 l z Y 2 h l b i B U c m V u b n p l a W N o Z W 4 s M T V 9 J n F 1 b 3 Q 7 L C Z x d W 9 0 O 1 N l Y 3 R p b 2 4 x L 0 N v b W J p b m V f T W 9 u Y X R f S m F o c m V z Z H V y Y 2 h z Y 2 h u a X R 0 L 1 F 1 Z W x s Z S 5 7 V F R N T U p K S k o s M T Z 9 J n F 1 b 3 Q 7 L C Z x d W 9 0 O 1 N l Y 3 R p b 2 4 x L 0 N v b W J p b m V f T W 9 u Y X R f S m F o c m V z Z H V y Y 2 h z Y 2 h u a X R 0 L 1 F 1 Z W x s Z S 5 7 V 2 V y d F 9 h Y n N v b H V 0 L D E 3 f S Z x d W 9 0 O y w m c X V v d D t T Z W N 0 a W 9 u M S 9 D b 2 1 i a W 5 l X 0 1 v b m F 0 X 0 p h a H J l c 2 R 1 c m N o c 2 N o b m l 0 d C 9 R d W V s b G U u e 1 p l a X Q u M S w x O H 0 m c X V v d D s s J n F 1 b 3 Q 7 U 2 V j d G l v b j E v Q 2 9 t Y m l u Z V 9 N b 2 5 h d F 9 K Y W h y Z X N k d X J j a H N j a G 5 p d H Q v U X V l b G x l L n t B b n p h a G x f T W 9 u Y X R l L D E 5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Q 2 9 t Y m l u Z V 9 N b 2 5 h d F 9 K Y W h y Z X N k d X J j a H N j a G 5 p d H Q v U X V l b G x l L n t X Z X J 0 L D B 9 J n F 1 b 3 Q 7 L C Z x d W 9 0 O 1 N l Y 3 R p b 2 4 x L 0 N v b W J p b m V f T W 9 u Y X R f S m F o c m V z Z H V y Y 2 h z Y 2 h u a X R 0 L 1 F 1 Z W x s Z S 5 7 W m V p d C w x f S Z x d W 9 0 O y w m c X V v d D t T Z W N 0 a W 9 u M S 9 D b 2 1 i a W 5 l X 0 1 v b m F 0 X 0 p h a H J l c 2 R 1 c m N o c 2 N o b m l 0 d C 9 R d W V s b G U u e 1 p l a X R 0 e X A s M n 0 m c X V v d D s s J n F 1 b 3 Q 7 U 2 V j d G l v b j E v Q 2 9 t Y m l u Z V 9 N b 2 5 h d F 9 K Y W h y Z X N k d X J j a H N j a G 5 p d H Q v U X V l b G x l L n t F a W 5 o Z W l 0 L D N 9 J n F 1 b 3 Q 7 L C Z x d W 9 0 O 1 N l Y 3 R p b 2 4 x L 0 N v b W J p b m V f T W 9 u Y X R f S m F o c m V z Z H V y Y 2 h z Y 2 h u a X R 0 L 1 F 1 Z W x s Z S 5 7 V m F y a W F i b G U s N H 0 m c X V v d D s s J n F 1 b 3 Q 7 U 2 V j d G l v b j E v Q 2 9 t Y m l u Z V 9 N b 2 5 h d F 9 K Y W h y Z X N k d X J j a H N j a G 5 p d H Q v U X V l b G x l L n t R d W V s b G U s N X 0 m c X V v d D s s J n F 1 b 3 Q 7 U 2 V j d G l v b j E v Q 2 9 t Y m l u Z V 9 N b 2 5 h d F 9 K Y W h y Z X N k d X J j a H N j a G 5 p d H Q v U X V l b G x l L n t G b G F n L D Z 9 J n F 1 b 3 Q 7 L C Z x d W 9 0 O 1 N l Y 3 R p b 2 4 x L 0 N v b W J p b m V f T W 9 u Y X R f S m F o c m V z Z H V y Y 2 h z Y 2 h u a X R 0 L 1 F 1 Z W x s Z S 5 7 R 0 V P X 0 N v Z G U s N 3 0 m c X V v d D s s J n F 1 b 3 Q 7 U 2 V j d G l v b j E v Q 2 9 t Y m l u Z V 9 N b 2 5 h d F 9 K Y W h y Z X N k d X J j a H N j a G 5 p d H Q v U X V l b G x l L n t T R V h f Q 2 9 k Z S w 4 f S Z x d W 9 0 O y w m c X V v d D t T Z W N 0 a W 9 u M S 9 D b 2 1 i a W 5 l X 0 1 v b m F 0 X 0 p h a H J l c 2 R 1 c m N o c 2 N o b m l 0 d C 9 R d W V s b G U u e 0 F H R V 9 D b 2 R l L D l 9 J n F 1 b 3 Q 7 L C Z x d W 9 0 O 1 N l Y 3 R p b 2 4 x L 0 N v b W J p b m V f T W 9 u Y X R f S m F o c m V z Z H V y Y 2 h z Y 2 h u a X R 0 L 1 F 1 Z W x s Z S 5 7 T 0 V O Q U N F X 0 N v Z G U s M T B 9 J n F 1 b 3 Q 7 L C Z x d W 9 0 O 1 N l Y 3 R p b 2 4 x L 0 N v b W J p b m V f T W 9 u Y X R f S m F o c m V z Z H V y Y 2 h z Y 2 h u a X R 0 L 1 F 1 Z W x s Z S 5 7 T k 9 F T k F D R V 9 D b 2 R l L D E x f S Z x d W 9 0 O y w m c X V v d D t T Z W N 0 a W 9 u M S 9 D b 2 1 i a W 5 l X 0 1 v b m F 0 X 0 p h a H J l c 2 R 1 c m N o c 2 N o b m l 0 d C 9 R d W V s b G U u e 0 5 B V F 9 D b 2 R l L D E y f S Z x d W 9 0 O y w m c X V v d D t T Z W N 0 a W 9 u M S 9 D b 2 1 i a W 5 l X 0 1 v b m F 0 X 0 p h a H J l c 2 R 1 c m N o c 2 N o b m l 0 d C 9 R d W V s b G U u e 1 N 0 Y W 5 k L D E z f S Z x d W 9 0 O y w m c X V v d D t T Z W N 0 a W 9 u M S 9 D b 2 1 i a W 5 l X 0 1 v b m F 0 X 0 p h a H J l c 2 R 1 c m N o c 2 N o b m l 0 d C 9 R d W V s b G U u e 0 V y c 3 R l I F p l a W N o Z W 4 s M T R 9 J n F 1 b 3 Q 7 L C Z x d W 9 0 O 1 N l Y 3 R p b 2 4 x L 0 N v b W J p b m V f T W 9 u Y X R f S m F o c m V z Z H V y Y 2 h z Y 2 h u a X R 0 L 1 F 1 Z W x s Z S 5 7 V G V 4 d C B 6 d 2 l z Y 2 h l b i B U c m V u b n p l a W N o Z W 4 s M T V 9 J n F 1 b 3 Q 7 L C Z x d W 9 0 O 1 N l Y 3 R p b 2 4 x L 0 N v b W J p b m V f T W 9 u Y X R f S m F o c m V z Z H V y Y 2 h z Y 2 h u a X R 0 L 1 F 1 Z W x s Z S 5 7 V F R N T U p K S k o s M T Z 9 J n F 1 b 3 Q 7 L C Z x d W 9 0 O 1 N l Y 3 R p b 2 4 x L 0 N v b W J p b m V f T W 9 u Y X R f S m F o c m V z Z H V y Y 2 h z Y 2 h u a X R 0 L 1 F 1 Z W x s Z S 5 7 V 2 V y d F 9 h Y n N v b H V 0 L D E 3 f S Z x d W 9 0 O y w m c X V v d D t T Z W N 0 a W 9 u M S 9 D b 2 1 i a W 5 l X 0 1 v b m F 0 X 0 p h a H J l c 2 R 1 c m N o c 2 N o b m l 0 d C 9 R d W V s b G U u e 1 p l a X Q u M S w x O H 0 m c X V v d D s s J n F 1 b 3 Q 7 U 2 V j d G l v b j E v Q 2 9 t Y m l u Z V 9 N b 2 5 h d F 9 K Y W h y Z X N k d X J j a H N j a G 5 p d H Q v U X V l b G x l L n t B b n p h a G x f T W 9 u Y X R l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t Y m l u Z V 9 N b 2 5 h d F 9 K Y W h y Z X N k d X J j a H N j a G 5 p d H Q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Y m l u Z V 9 N b 2 5 h d F 9 K Y W h y Z X N k d X J j a H N j a G 5 p d H Q v R 2 V m a W x 0 Z X J 0 Z S U y M F p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B T V N f S m F o c m V z Z H V y Y 2 h z Y 2 h u a X R 0 L 0 R l c i U y M F R l e H Q l M j B 2 b 3 I l M j B k Z W 0 l M j B U c m V u b n p l a W N o Z W 4 l M j B 3 d X J k Z S U y M G V 4 d H J h a G l l c n Q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E F N U 1 9 K Y W h y Z X N k d X J j a H N j a G 5 p d H Q v R 2 U l Q z M l Q T R u Z G V y d G V y J T I w V H l w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B T V N f S m F o c m V z Z H V y Y 2 h z Y 2 h u a X R 0 L 0 d l Z m l s d G V y d G U l M j B a Z W l s Z W 4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E F N U y 9 F c n N l d H p 0 Z X I l M j B X Z X J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E F N U 1 9 K Y W h y Z X N k d X J j a H N j a G 5 p d H Q v R X J z Z X R 6 d G V y J T I w V 2 V y d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u V 4 O 0 U A E O Q 6 8 A o v z s O J N C A A A A A A I A A A A A A A N m A A D A A A A A E A A A A B n I G a o Y S 5 l r I n d z O F v X x 4 c A A A A A B I A A A K A A A A A Q A A A A s I B p v k o K i H V 4 V C f D c L P g u 1 A A A A C Q l H e 8 O w g K p 1 0 z G o 3 X + i 7 r / O T U q O U Y o J F 7 1 / + m c V P w k g V h r S 0 M Q T 2 t d v 3 3 z c d b Z o T / Q t N I G h M k 5 X o O o I e L f L y 9 N z P f g Z T T Z g i 4 t S m 6 m Y 7 1 Q R Q A A A D q w C J B X k 4 u Q E b t W 0 c S w 4 X j 5 c z M i g = = < / D a t a M a s h u p > 
</file>

<file path=customXml/item3.xml>��< ? x m l   v e r s i o n = " 1 . 0 "   e n c o d i n g = " U T F - 1 6 " ? > < G e m i n i   x m l n s = " h t t p : / / g e m i n i / p i v o t c u s t o m i z a t i o n / T a b l e X M L _ F a c t A M S _ J a h r e s d u r c h s c h n i t t _ c a b 4 9 f 2 1 - 0 c 2 d - 4 0 1 7 - 8 e 2 5 - 0 f 8 a e d 6 d 2 d b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 Z e i t . 1 < / s t r i n g > < / k e y > < v a l u e > < i n t > 9 9 < / i n t > < / v a l u e > < / i t e m > < i t e m > < k e y > < s t r i n g > G E O _ C o d e < / s t r i n g > < / k e y > < v a l u e > < i n t > 1 3 9 < / i n t > < / v a l u e > < / i t e m > < i t e m > < k e y > < s t r i n g > S E X _ C o d e < / s t r i n g > < / k e y > < v a l u e > < i n t > 1 3 3 < / i n t > < / v a l u e > < / i t e m > < i t e m > < k e y > < s t r i n g > J a h r e s d u r c h s c h n i t t < / s t r i n g > < / k e y > < v a l u e > < i n t > 2 1 8 < / i n t > < / v a l u e > < / i t e m > < i t e m > < k e y > < s t r i n g > V a r i a b l e < / s t r i n g > < / k e y > < v a l u e > < i n t > 1 2 0 < / i n t > < / v a l u e > < / i t e m > < / C o l u m n W i d t h s > < C o l u m n D i s p l a y I n d e x > < i t e m > < k e y > < s t r i n g > Z e i t . 1 < / s t r i n g > < / k e y > < v a l u e > < i n t > 0 < / i n t > < / v a l u e > < / i t e m > < i t e m > < k e y > < s t r i n g > G E O _ C o d e < / s t r i n g > < / k e y > < v a l u e > < i n t > 1 < / i n t > < / v a l u e > < / i t e m > < i t e m > < k e y > < s t r i n g > S E X _ C o d e < / s t r i n g > < / k e y > < v a l u e > < i n t > 2 < / i n t > < / v a l u e > < / i t e m > < i t e m > < k e y > < s t r i n g > J a h r e s d u r c h s c h n i t t < / s t r i n g > < / k e y > < v a l u e > < i n t > 3 < / i n t > < / v a l u e > < / i t e m > < i t e m > < k e y > < s t r i n g > V a r i a b l e 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D i m V a r i a b l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 V a r i a b l e _ I D < / s t r i n g > < / k e y > < v a l u e > < i n t > 1 4 8 < / i n t > < / v a l u e > < / i t e m > < i t e m > < k e y > < s t r i n g > V a r i a b l e B e z e i c h n u n g < / s t r i n g > < / k e y > < v a l u e > < i n t > 2 3 3 < / i n t > < / v a l u e > < / i t e m > < i t e m > < k e y > < s t r i n g > V a r i a b l e C o d e < / s t r i n g > < / k e y > < v a l u e > < i n t > 1 6 5 < / i n t > < / v a l u e > < / i t e m > < / C o l u m n W i d t h s > < C o l u m n D i s p l a y I n d e x > < i t e m > < k e y > < s t r i n g > V a r i a b l e _ I D < / s t r i n g > < / k e y > < v a l u e > < i n t > 0 < / i n t > < / v a l u e > < / i t e m > < i t e m > < k e y > < s t r i n g > V a r i a b l e B e z e i c h n u n g < / s t r i n g > < / k e y > < v a l u e > < i n t > 1 < / i n t > < / v a l u e > < / i t e m > < i t e m > < k e y > < s t r i n g > V a r i a b l e C o d e 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 2 0 2 5 - 0 6 - 1 1 T 1 5 : 5 0 : 0 2 . 9 2 9 6 8 1 8 + 0 2 : 0 0 < / L a s t P r o c e s s e d T i m e > < / D a t a M o d e l i n g S a n d b o x . S e r i a l i z e d S a n d b o x E r r o r C a c h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F a c t A M S _ 3 7 9 9 6 e 5 5 - 0 b f 4 - 4 4 8 d - a c 6 7 - 2 d 4 e 9 e 1 2 c a e 4 , D i m G E O _ d c 3 0 e b c 1 - d c 7 0 - 4 8 8 e - a 6 2 d - 6 a 6 d 1 c 8 3 f 2 4 d , D i m G e s c h l e c h t , D i m V a r i a b l e , F a c t A M S _ J a h r e s d u r c h s c h n i t t _ c a b 4 9 f 2 1 - 0 c 2 d - 4 0 1 7 - 8 e 2 5 - 0 f 8 a e d 6 d 2 d b c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 2 8 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7ED236C2-D34A-495E-9BBB-C86A12570538}">
  <ds:schemaRefs/>
</ds:datastoreItem>
</file>

<file path=customXml/itemProps10.xml><?xml version="1.0" encoding="utf-8"?>
<ds:datastoreItem xmlns:ds="http://schemas.openxmlformats.org/officeDocument/2006/customXml" ds:itemID="{28860C0B-E445-4716-A120-8C9A9E3E1D55}">
  <ds:schemaRefs>
    <ds:schemaRef ds:uri="http://schemas.microsoft.com/sharepoint/events"/>
  </ds:schemaRefs>
</ds:datastoreItem>
</file>

<file path=customXml/itemProps11.xml><?xml version="1.0" encoding="utf-8"?>
<ds:datastoreItem xmlns:ds="http://schemas.openxmlformats.org/officeDocument/2006/customXml" ds:itemID="{8E775014-785A-4373-9183-830E21A3F049}">
  <ds:schemaRefs/>
</ds:datastoreItem>
</file>

<file path=customXml/itemProps12.xml><?xml version="1.0" encoding="utf-8"?>
<ds:datastoreItem xmlns:ds="http://schemas.openxmlformats.org/officeDocument/2006/customXml" ds:itemID="{8FCFDD4D-0FCF-4F24-9BDB-B30518408FA9}">
  <ds:schemaRefs/>
</ds:datastoreItem>
</file>

<file path=customXml/itemProps13.xml><?xml version="1.0" encoding="utf-8"?>
<ds:datastoreItem xmlns:ds="http://schemas.openxmlformats.org/officeDocument/2006/customXml" ds:itemID="{0EC22899-7B32-4664-9C35-2C0BB2DCF574}">
  <ds:schemaRefs/>
</ds:datastoreItem>
</file>

<file path=customXml/itemProps14.xml><?xml version="1.0" encoding="utf-8"?>
<ds:datastoreItem xmlns:ds="http://schemas.openxmlformats.org/officeDocument/2006/customXml" ds:itemID="{856DE490-F334-4395-8F0D-884C7B1855E0}"/>
</file>

<file path=customXml/itemProps15.xml><?xml version="1.0" encoding="utf-8"?>
<ds:datastoreItem xmlns:ds="http://schemas.openxmlformats.org/officeDocument/2006/customXml" ds:itemID="{3EAA8AF2-42B0-4B02-8A3E-954ECE773B75}">
  <ds:schemaRefs/>
</ds:datastoreItem>
</file>

<file path=customXml/itemProps16.xml><?xml version="1.0" encoding="utf-8"?>
<ds:datastoreItem xmlns:ds="http://schemas.openxmlformats.org/officeDocument/2006/customXml" ds:itemID="{F51A9B17-F3BD-42D3-9525-574BF8F5E215}">
  <ds:schemaRefs/>
</ds:datastoreItem>
</file>

<file path=customXml/itemProps17.xml><?xml version="1.0" encoding="utf-8"?>
<ds:datastoreItem xmlns:ds="http://schemas.openxmlformats.org/officeDocument/2006/customXml" ds:itemID="{9BB6AB47-B81C-4D39-8ED2-93EE406251E9}">
  <ds:schemaRefs/>
</ds:datastoreItem>
</file>

<file path=customXml/itemProps18.xml><?xml version="1.0" encoding="utf-8"?>
<ds:datastoreItem xmlns:ds="http://schemas.openxmlformats.org/officeDocument/2006/customXml" ds:itemID="{D9E29996-7E41-4B56-94E7-09CBFB8320AD}">
  <ds:schemaRefs/>
</ds:datastoreItem>
</file>

<file path=customXml/itemProps19.xml><?xml version="1.0" encoding="utf-8"?>
<ds:datastoreItem xmlns:ds="http://schemas.openxmlformats.org/officeDocument/2006/customXml" ds:itemID="{7366A2DB-36D7-4A98-A38C-67A0813524CB}">
  <ds:schemaRefs/>
</ds:datastoreItem>
</file>

<file path=customXml/itemProps2.xml><?xml version="1.0" encoding="utf-8"?>
<ds:datastoreItem xmlns:ds="http://schemas.openxmlformats.org/officeDocument/2006/customXml" ds:itemID="{2DDD1C2D-CE60-47E3-B1AE-4001DC2E9FD2}">
  <ds:schemaRefs/>
</ds:datastoreItem>
</file>

<file path=customXml/itemProps20.xml><?xml version="1.0" encoding="utf-8"?>
<ds:datastoreItem xmlns:ds="http://schemas.openxmlformats.org/officeDocument/2006/customXml" ds:itemID="{5EC44235-EECD-420C-8E73-69D62C695377}">
  <ds:schemaRefs/>
</ds:datastoreItem>
</file>

<file path=customXml/itemProps21.xml><?xml version="1.0" encoding="utf-8"?>
<ds:datastoreItem xmlns:ds="http://schemas.openxmlformats.org/officeDocument/2006/customXml" ds:itemID="{5AE40E8B-D587-4766-8DA5-2A88C01FC6D2}">
  <ds:schemaRefs/>
</ds:datastoreItem>
</file>

<file path=customXml/itemProps22.xml><?xml version="1.0" encoding="utf-8"?>
<ds:datastoreItem xmlns:ds="http://schemas.openxmlformats.org/officeDocument/2006/customXml" ds:itemID="{DB5E9B4E-0B3A-42C7-81F6-3015C8575ABB}">
  <ds:schemaRefs>
    <ds:schemaRef ds:uri="http://schemas.microsoft.com/office/2006/metadata/properties"/>
    <ds:schemaRef ds:uri="http://schemas.microsoft.com/office/infopath/2007/PartnerControls"/>
    <ds:schemaRef ds:uri="15909d5e-1b51-4d5f-bae6-f3544bb622d4"/>
    <ds:schemaRef ds:uri="ab2c2616-b0eb-4906-aa32-b67cdba9aeab"/>
  </ds:schemaRefs>
</ds:datastoreItem>
</file>

<file path=customXml/itemProps23.xml><?xml version="1.0" encoding="utf-8"?>
<ds:datastoreItem xmlns:ds="http://schemas.openxmlformats.org/officeDocument/2006/customXml" ds:itemID="{FF32B612-67B2-4AA2-BE98-0AB96E4A4A67}">
  <ds:schemaRefs/>
</ds:datastoreItem>
</file>

<file path=customXml/itemProps24.xml><?xml version="1.0" encoding="utf-8"?>
<ds:datastoreItem xmlns:ds="http://schemas.openxmlformats.org/officeDocument/2006/customXml" ds:itemID="{6A331352-EAAD-4C9D-ADC3-D7F1080F770F}">
  <ds:schemaRefs/>
</ds:datastoreItem>
</file>

<file path=customXml/itemProps25.xml><?xml version="1.0" encoding="utf-8"?>
<ds:datastoreItem xmlns:ds="http://schemas.openxmlformats.org/officeDocument/2006/customXml" ds:itemID="{DFD3D982-C5C0-4B3C-8598-BECDDB1ED63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70E1981-8E1A-42EA-9DE1-569B68AB933D}">
  <ds:schemaRefs/>
</ds:datastoreItem>
</file>

<file path=customXml/itemProps4.xml><?xml version="1.0" encoding="utf-8"?>
<ds:datastoreItem xmlns:ds="http://schemas.openxmlformats.org/officeDocument/2006/customXml" ds:itemID="{58FDFA21-9D0C-45E0-B44A-6185A63CEB5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368913A-C923-4B31-8CD5-4079BC1BFBE2}">
  <ds:schemaRefs/>
</ds:datastoreItem>
</file>

<file path=customXml/itemProps6.xml><?xml version="1.0" encoding="utf-8"?>
<ds:datastoreItem xmlns:ds="http://schemas.openxmlformats.org/officeDocument/2006/customXml" ds:itemID="{932D739E-504D-45E4-993B-C372A38FD935}">
  <ds:schemaRefs/>
</ds:datastoreItem>
</file>

<file path=customXml/itemProps7.xml><?xml version="1.0" encoding="utf-8"?>
<ds:datastoreItem xmlns:ds="http://schemas.openxmlformats.org/officeDocument/2006/customXml" ds:itemID="{D04D71C4-0E20-4B72-8590-5DAE567B8740}">
  <ds:schemaRefs/>
</ds:datastoreItem>
</file>

<file path=customXml/itemProps8.xml><?xml version="1.0" encoding="utf-8"?>
<ds:datastoreItem xmlns:ds="http://schemas.openxmlformats.org/officeDocument/2006/customXml" ds:itemID="{975D57E0-4490-4407-BF68-A6663518D109}">
  <ds:schemaRefs/>
</ds:datastoreItem>
</file>

<file path=customXml/itemProps9.xml><?xml version="1.0" encoding="utf-8"?>
<ds:datastoreItem xmlns:ds="http://schemas.openxmlformats.org/officeDocument/2006/customXml" ds:itemID="{2FF48551-A907-40C7-B8A5-67DE534CC9E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17</vt:i4>
      </vt:variant>
    </vt:vector>
  </HeadingPairs>
  <TitlesOfParts>
    <vt:vector size="18" baseType="lpstr">
      <vt:lpstr>Dashboard</vt:lpstr>
      <vt:lpstr>Arbeitsmarktdaten_Monat</vt:lpstr>
      <vt:lpstr>Arbeitsmarktdaten_Monat!Arbeitsmarktdaten_Monat_MINERVA</vt:lpstr>
      <vt:lpstr>Auswahl_Bundesland</vt:lpstr>
      <vt:lpstr>Auswahl_Zeitraum</vt:lpstr>
      <vt:lpstr>Dashboard!Druckbereich</vt:lpstr>
      <vt:lpstr>Geschlecht</vt:lpstr>
      <vt:lpstr>Jahresdurchschnitt</vt:lpstr>
      <vt:lpstr>Kartentitel_Kreis</vt:lpstr>
      <vt:lpstr>Kartentitel_Landkarte</vt:lpstr>
      <vt:lpstr>Kartentitel_Veränderung</vt:lpstr>
      <vt:lpstr>Spaltenindex</vt:lpstr>
      <vt:lpstr>Verae_absolut_bld</vt:lpstr>
      <vt:lpstr>Verae_absolut_gesamt</vt:lpstr>
      <vt:lpstr>Verae_proz_bld</vt:lpstr>
      <vt:lpstr>Verae_proz_gesamt</vt:lpstr>
      <vt:lpstr>Zeitraum</vt:lpstr>
      <vt:lpstr>Zeitraum_Beschriftung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KollerC</dc:creator>
  <cp:lastModifiedBy>Koller Christoph | WKOE</cp:lastModifiedBy>
  <cp:lastPrinted>2025-09-01T11:35:20Z</cp:lastPrinted>
  <dcterms:created xsi:type="dcterms:W3CDTF">2009-09-08T10:55:18Z</dcterms:created>
  <dcterms:modified xsi:type="dcterms:W3CDTF">2026-05-04T13:00:49Z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-955372006</vt:i4>
  </property>
  <property fmtid="{D5CDD505-2E9C-101B-9397-08002B2CF9AE}" pid="4" name="_EmailSubject">
    <vt:lpwstr>Demografie-Check: Früherkennung und grafische Darstellung aktueller wie auch künftiger Personalprobleme</vt:lpwstr>
  </property>
  <property fmtid="{D5CDD505-2E9C-101B-9397-08002B2CF9AE}" pid="5" name="_AuthorEmail">
    <vt:lpwstr>Dirk.Kauffmann@wko.at</vt:lpwstr>
  </property>
  <property fmtid="{D5CDD505-2E9C-101B-9397-08002B2CF9AE}" pid="6" name="_AuthorEmailDisplayName">
    <vt:lpwstr>Kauffmann Dirk, Dipl.-Volksw. WKÖ Wp</vt:lpwstr>
  </property>
  <property fmtid="{D5CDD505-2E9C-101B-9397-08002B2CF9AE}" pid="7" name="_ReviewingToolsShownOnce">
    <vt:lpwstr/>
  </property>
  <property fmtid="{D5CDD505-2E9C-101B-9397-08002B2CF9AE}" pid="8" name="ContentTypeId">
    <vt:lpwstr>0x010100648C2B405DC4734C875DF814ACB85FAE0097C577AD1338174BBDE3705434C54980</vt:lpwstr>
  </property>
  <property fmtid="{D5CDD505-2E9C-101B-9397-08002B2CF9AE}" pid="9" name="Order">
    <vt:r8>4812200</vt:r8>
  </property>
  <property fmtid="{D5CDD505-2E9C-101B-9397-08002B2CF9AE}" pid="10" name="Taetigkeitsbereich">
    <vt:lpwstr/>
  </property>
  <property fmtid="{D5CDD505-2E9C-101B-9397-08002B2CF9AE}" pid="11" name="Dokumentenart">
    <vt:lpwstr/>
  </property>
  <property fmtid="{D5CDD505-2E9C-101B-9397-08002B2CF9AE}" pid="12" name="_dlc_DocIdItemGuid">
    <vt:lpwstr>ecf131cf-cdc4-599a-bd35-856bae608cba</vt:lpwstr>
  </property>
  <property fmtid="{D5CDD505-2E9C-101B-9397-08002B2CF9AE}" pid="13" name="MediaServiceImageTags">
    <vt:lpwstr/>
  </property>
</Properties>
</file>