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wkonline.sharepoint.com/sites/wkoe-dms-oe-14151/ASTRA/Daten/Dashboards/xlsx/Regionaler Arbeitsmarkt/"/>
    </mc:Choice>
  </mc:AlternateContent>
  <xr:revisionPtr revIDLastSave="86" documentId="13_ncr:1_{2B947EBC-7EA0-42C6-99F8-5B092A292638}" xr6:coauthVersionLast="47" xr6:coauthVersionMax="47" xr10:uidLastSave="{5486CDDF-7077-4D25-992E-A20AE18D9175}"/>
  <bookViews>
    <workbookView xWindow="-110" yWindow="-110" windowWidth="19420" windowHeight="11500" tabRatio="874" xr2:uid="{00000000-000D-0000-FFFF-FFFF00000000}"/>
  </bookViews>
  <sheets>
    <sheet name="Dashboard" sheetId="19" r:id="rId1"/>
    <sheet name="Dropdown_Geschlecht" sheetId="36" state="veryHidden" r:id="rId2"/>
    <sheet name="Dropdown_Zeitraum" sheetId="34" state="veryHidden" r:id="rId3"/>
    <sheet name="Dropdown_Bundesland" sheetId="29" state="veryHidden" r:id="rId4"/>
    <sheet name="Arbeitsmarktdaten_Monat" sheetId="44" state="veryHidden" r:id="rId5"/>
    <sheet name="Indikator" sheetId="40" state="veryHidden" r:id="rId6"/>
  </sheets>
  <definedNames>
    <definedName name="Arbeitsmarktdaten_Monat">Arbeitsmarktdaten_Monat!$1:$1048576</definedName>
    <definedName name="Arbeitsmarktdaten_Monat_MINERVA" localSheetId="4">Arbeitsmarktdaten_Monat!$1:$1048576</definedName>
    <definedName name="Auswahl_Bundesland">Dropdown_Bundesland!$D$2</definedName>
    <definedName name="Auswahl_Zeitraum">Dropdown_Zeitraum!$C$2</definedName>
    <definedName name="_xlnm.Print_Area" localSheetId="0">Dashboard!$A$1:$K$35</definedName>
    <definedName name="Geschlecht">Dropdown_Geschlecht!$C$1</definedName>
    <definedName name="Jahresdurchschnitt">Dropdown_Zeitraum!$F$2</definedName>
    <definedName name="Kartentitel_Kreis">Indikator!$B$18</definedName>
    <definedName name="Kartentitel_Landkarte">Indikator!$B$15</definedName>
    <definedName name="Kartentitel_Veränderung">Indikator!$B$17</definedName>
    <definedName name="Spaltenindex">Arbeitsmarktdaten_Monat!$B$2</definedName>
    <definedName name="Verae_absolut_bld">Indikator!$G$13</definedName>
    <definedName name="Verae_absolut_gesamt">Indikator!$G$11</definedName>
    <definedName name="Verae_proz_bld">Indikator!$H$13</definedName>
    <definedName name="Verae_proz_gesamt">Indikator!$H$11</definedName>
    <definedName name="Zeitraum">Dropdown_Zeitraum!$D$2</definedName>
    <definedName name="Zeitraum_Beschriftung">Dropdown_Zeitraum!$G$2</definedName>
  </definedNames>
  <calcPr calcId="191029"/>
  <pivotCaches>
    <pivotCache cacheId="4" r:id="rId7"/>
    <pivotCache cacheId="7" r:id="rId8"/>
  </pivotCaches>
  <extLst>
    <ext xmlns:x15="http://schemas.microsoft.com/office/spreadsheetml/2010/11/main" uri="{FCE2AD5D-F65C-4FA6-A056-5C36A1767C68}">
      <x15:dataModel>
        <x15:modelTables>
          <x15:modelTable id="FactSV_753e0eec-c108-4d81-bc4b-9ae3ff285014" name="FactSV" connection="Abfrage - FactSV"/>
          <x15:modelTable id="DimGEO_8faae6b6-5b9b-4719-a3b3-8a36f94aeaf0" name="DimGEO" connection="Abfrage - DimGEO"/>
          <x15:modelTable id="FactSV_Jahresdurchschnitt_f8a9b974-fc79-4c2c-99af-80eb2c18a93a" name="FactSV_Jahresdurchschnitt" connection="Abfrage - FactSV_Jahresdurchschnitt"/>
          <x15:modelTable id="DimGEO_JD_9003c695-5503-4167-b5c1-3e07f6b55ae4" name="DimGEO_JD" connection="Abfrage - DimGEO_JD"/>
          <x15:modelTable id="DimGeschlecht_JD_69a7697a-cee3-4796-8dc3-38b6a39d3ee7" name="DimGeschlecht_JD" connection="Abfrage - DimGeschlecht_JD"/>
          <x15:modelTable id="DimVariable_JD_3b885675-b064-4bda-8191-42c1a4bb77cf" name="DimVariable_JD" connection="Abfrage - DimVariable_JD"/>
          <x15:modelTable id="Combine_Monat_Jahresdurchschnitt  2_7b84a754-f720-4232-88ef-3a46b8660800" name="Combine_Monat_Jahresdurchschnitt  2" connection="Abfrage - Combine_Monat_Jahresdurchschnitt (2)"/>
          <x15:modelTable id="DimGeschlecht_36377e41-c4c7-4690-a676-3761af89b655" name="DimGeschlecht" connection="Abfrage - DimGeschlecht"/>
          <x15:modelTable id="DimVariable_29db607b-4dd4-450e-afa5-d156cc2ae227" name="DimVariable" connection="Abfrage - DimVariable"/>
        </x15:modelTables>
        <x15:modelRelationships>
          <x15:modelRelationship fromTable="FactSV" fromColumn="GEO_Code" toTable="DimGEO" toColumn="GEO_Code"/>
          <x15:modelRelationship fromTable="FactSV_Jahresdurchschnitt" fromColumn="GEO_Code" toTable="DimGEO_JD" toColumn="GEO_Code"/>
          <x15:modelRelationship fromTable="FactSV_Jahresdurchschnitt" fromColumn="SEX_Code" toTable="DimGeschlecht_JD" toColumn="SEX_Code"/>
          <x15:modelRelationship fromTable="FactSV_Jahresdurchschnitt" fromColumn="Variable" toTable="DimVariable_JD" toColumn="VariableCode"/>
          <x15:modelRelationship fromTable="Combine_Monat_Jahresdurchschnitt  2" fromColumn="GEO_Code" toTable="DimGEO" toColumn="GEO_Code"/>
          <x15:modelRelationship fromTable="Combine_Monat_Jahresdurchschnitt  2" fromColumn="GEO_Code" toTable="DimGEO_JD" toColumn="GEO_Code"/>
          <x15:modelRelationship fromTable="Combine_Monat_Jahresdurchschnitt  2" fromColumn="SEX_Code" toTable="DimGeschlecht_JD" toColumn="SEX_Code"/>
          <x15:modelRelationship fromTable="Combine_Monat_Jahresdurchschnitt  2" fromColumn="Variable" toTable="DimVariable_JD" toColumn="VariableCode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Combine_Monat_Jahresdurchschnitt  2" columnName="TTMMJJJJ" columnId="TTMMJJJJ">
                <x16:calculatedTimeColumn columnName="TTMMJJJJ (Jahr)" columnId="TTMMJJJJ (Jahr)" contentType="years" isSelected="1"/>
                <x16:calculatedTimeColumn columnName="TTMMJJJJ (Quartal)" columnId="TTMMJJJJ (Quartal)" contentType="quarters" isSelected="1"/>
                <x16:calculatedTimeColumn columnName="TTMMJJJJ (Monatsindex)" columnId="TTMMJJJJ (Monatsindex)" contentType="monthsindex" isSelected="1"/>
                <x16:calculatedTimeColumn columnName="TTMMJJJJ (Monat)" columnId="TTMMJJJJ (Monat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I2" i="44" l="1"/>
  <c r="IJ2" i="44"/>
  <c r="IK2" i="44"/>
  <c r="IL2" i="44"/>
  <c r="IM2" i="44"/>
  <c r="IN2" i="44"/>
  <c r="IO2" i="44"/>
  <c r="IP2" i="44"/>
  <c r="IQ2" i="44"/>
  <c r="IR2" i="44"/>
  <c r="IS2" i="44"/>
  <c r="IT2" i="44"/>
  <c r="IU2" i="44"/>
  <c r="IV2" i="44"/>
  <c r="IW2" i="44"/>
  <c r="IX2" i="44"/>
  <c r="IY2" i="44"/>
  <c r="IZ2" i="44"/>
  <c r="JA2" i="44"/>
  <c r="JB2" i="44"/>
  <c r="JC2" i="44"/>
  <c r="JD2" i="44"/>
  <c r="JE2" i="44"/>
  <c r="JF2" i="44"/>
  <c r="JG2" i="44"/>
  <c r="JH2" i="44"/>
  <c r="JI2" i="44"/>
  <c r="JJ2" i="44"/>
  <c r="JK2" i="44"/>
  <c r="JL2" i="44"/>
  <c r="JM2" i="44"/>
  <c r="JN2" i="44"/>
  <c r="JO2" i="44"/>
  <c r="JP2" i="44"/>
  <c r="JQ2" i="44"/>
  <c r="JR2" i="44"/>
  <c r="JS2" i="44"/>
  <c r="JT2" i="44"/>
  <c r="JU2" i="44"/>
  <c r="JV2" i="44"/>
  <c r="JW2" i="44"/>
  <c r="JX2" i="44"/>
  <c r="JY2" i="44"/>
  <c r="JZ2" i="44"/>
  <c r="KA2" i="44"/>
  <c r="KB2" i="44"/>
  <c r="KC2" i="44"/>
  <c r="KD2" i="44"/>
  <c r="KE2" i="44"/>
  <c r="KF2" i="44"/>
  <c r="KG2" i="44"/>
  <c r="KH2" i="44"/>
  <c r="KI2" i="44"/>
  <c r="KJ2" i="44"/>
  <c r="KK2" i="44"/>
  <c r="KL2" i="44"/>
  <c r="KM2" i="44"/>
  <c r="KN2" i="44"/>
  <c r="KO2" i="44"/>
  <c r="KP2" i="44"/>
  <c r="KQ2" i="44"/>
  <c r="KR2" i="44"/>
  <c r="KS2" i="44"/>
  <c r="KT2" i="44"/>
  <c r="KU2" i="44"/>
  <c r="KV2" i="44"/>
  <c r="KW2" i="44"/>
  <c r="KX2" i="44"/>
  <c r="KY2" i="44"/>
  <c r="KZ2" i="44"/>
  <c r="LA2" i="44"/>
  <c r="LB2" i="44"/>
  <c r="LC2" i="44"/>
  <c r="LD2" i="44"/>
  <c r="LE2" i="44"/>
  <c r="LF2" i="44"/>
  <c r="LG2" i="44"/>
  <c r="LH2" i="44"/>
  <c r="LI2" i="44"/>
  <c r="LJ2" i="44"/>
  <c r="LK2" i="44"/>
  <c r="LL2" i="44"/>
  <c r="LM2" i="44"/>
  <c r="LN2" i="44"/>
  <c r="LO2" i="44"/>
  <c r="LP2" i="44"/>
  <c r="LQ2" i="44"/>
  <c r="LR2" i="44"/>
  <c r="LS2" i="44"/>
  <c r="LT2" i="44"/>
  <c r="LU2" i="44"/>
  <c r="LV2" i="44"/>
  <c r="LW2" i="44"/>
  <c r="LX2" i="44"/>
  <c r="LY2" i="44"/>
  <c r="LZ2" i="44"/>
  <c r="MA2" i="44"/>
  <c r="MB2" i="44"/>
  <c r="MC2" i="44"/>
  <c r="MD2" i="44"/>
  <c r="ME2" i="44"/>
  <c r="MF2" i="44"/>
  <c r="MG2" i="44"/>
  <c r="MH2" i="44"/>
  <c r="MI2" i="44"/>
  <c r="MJ2" i="44"/>
  <c r="MK2" i="44"/>
  <c r="ML2" i="44"/>
  <c r="MM2" i="44"/>
  <c r="MN2" i="44"/>
  <c r="MO2" i="44"/>
  <c r="MP2" i="44"/>
  <c r="MQ2" i="44"/>
  <c r="MR2" i="44"/>
  <c r="MS2" i="44"/>
  <c r="MT2" i="44"/>
  <c r="MU2" i="44"/>
  <c r="MV2" i="44"/>
  <c r="MW2" i="44"/>
  <c r="MX2" i="44"/>
  <c r="MY2" i="44"/>
  <c r="MZ2" i="44"/>
  <c r="NA2" i="44"/>
  <c r="NB2" i="44"/>
  <c r="NC2" i="44"/>
  <c r="ND2" i="44"/>
  <c r="NE2" i="44"/>
  <c r="NF2" i="44"/>
  <c r="NG2" i="44"/>
  <c r="NH2" i="44"/>
  <c r="NI2" i="44"/>
  <c r="NJ2" i="44"/>
  <c r="NK2" i="44"/>
  <c r="NL2" i="44"/>
  <c r="NM2" i="44"/>
  <c r="NN2" i="44"/>
  <c r="NO2" i="44"/>
  <c r="NP2" i="44"/>
  <c r="NQ2" i="44"/>
  <c r="NR2" i="44"/>
  <c r="NS2" i="44"/>
  <c r="NT2" i="44"/>
  <c r="NU2" i="44"/>
  <c r="NV2" i="44"/>
  <c r="NW2" i="44"/>
  <c r="NX2" i="44"/>
  <c r="NY2" i="44"/>
  <c r="NZ2" i="44"/>
  <c r="OA2" i="44"/>
  <c r="OB2" i="44"/>
  <c r="OC2" i="44"/>
  <c r="OD2" i="44"/>
  <c r="OE2" i="44"/>
  <c r="OF2" i="44"/>
  <c r="OG2" i="44"/>
  <c r="OH2" i="44"/>
  <c r="OI2" i="44"/>
  <c r="OJ2" i="44"/>
  <c r="OK2" i="44"/>
  <c r="OL2" i="44"/>
  <c r="OM2" i="44"/>
  <c r="ON2" i="44"/>
  <c r="OO2" i="44"/>
  <c r="OP2" i="44"/>
  <c r="OQ2" i="44"/>
  <c r="OR2" i="44"/>
  <c r="OS2" i="44"/>
  <c r="OT2" i="44"/>
  <c r="OU2" i="44"/>
  <c r="OV2" i="44"/>
  <c r="OW2" i="44"/>
  <c r="OX2" i="44"/>
  <c r="OY2" i="44"/>
  <c r="OZ2" i="44"/>
  <c r="PA2" i="44"/>
  <c r="PB2" i="44"/>
  <c r="PC2" i="44"/>
  <c r="PD2" i="44"/>
  <c r="PE2" i="44"/>
  <c r="PF2" i="44"/>
  <c r="PG2" i="44"/>
  <c r="PH2" i="44"/>
  <c r="PI2" i="44"/>
  <c r="PJ2" i="44"/>
  <c r="PK2" i="44"/>
  <c r="PL2" i="44"/>
  <c r="PM2" i="44"/>
  <c r="PN2" i="44"/>
  <c r="PO2" i="44"/>
  <c r="PP2" i="44"/>
  <c r="PQ2" i="44"/>
  <c r="PR2" i="44"/>
  <c r="PS2" i="44"/>
  <c r="PT2" i="44"/>
  <c r="PU2" i="44"/>
  <c r="PV2" i="44"/>
  <c r="PW2" i="44"/>
  <c r="PX2" i="44"/>
  <c r="PY2" i="44"/>
  <c r="PZ2" i="44"/>
  <c r="QA2" i="44"/>
  <c r="QB2" i="44"/>
  <c r="QC2" i="44"/>
  <c r="QD2" i="44"/>
  <c r="QE2" i="44"/>
  <c r="QF2" i="44"/>
  <c r="QG2" i="44"/>
  <c r="QH2" i="44"/>
  <c r="QI2" i="44"/>
  <c r="QJ2" i="44"/>
  <c r="QK2" i="44"/>
  <c r="QL2" i="44"/>
  <c r="QM2" i="44"/>
  <c r="QN2" i="44"/>
  <c r="QO2" i="44"/>
  <c r="QP2" i="44"/>
  <c r="QQ2" i="44"/>
  <c r="QR2" i="44"/>
  <c r="QS2" i="44"/>
  <c r="QT2" i="44"/>
  <c r="QU2" i="44"/>
  <c r="QV2" i="44"/>
  <c r="QW2" i="44"/>
  <c r="QX2" i="44"/>
  <c r="QY2" i="44"/>
  <c r="QZ2" i="44"/>
  <c r="RA2" i="44"/>
  <c r="RB2" i="44"/>
  <c r="RC2" i="44"/>
  <c r="RD2" i="44"/>
  <c r="RE2" i="44"/>
  <c r="RF2" i="44"/>
  <c r="RG2" i="44"/>
  <c r="RH2" i="44"/>
  <c r="RI2" i="44"/>
  <c r="RJ2" i="44"/>
  <c r="RK2" i="44"/>
  <c r="RL2" i="44"/>
  <c r="RM2" i="44"/>
  <c r="RN2" i="44"/>
  <c r="RO2" i="44"/>
  <c r="RP2" i="44"/>
  <c r="RQ2" i="44"/>
  <c r="RR2" i="44"/>
  <c r="RS2" i="44"/>
  <c r="RT2" i="44"/>
  <c r="RU2" i="44"/>
  <c r="RV2" i="44"/>
  <c r="RW2" i="44"/>
  <c r="RX2" i="44"/>
  <c r="RY2" i="44"/>
  <c r="RZ2" i="44"/>
  <c r="SA2" i="44"/>
  <c r="SB2" i="44"/>
  <c r="SC2" i="44"/>
  <c r="SD2" i="44"/>
  <c r="SE2" i="44"/>
  <c r="SF2" i="44"/>
  <c r="SG2" i="44"/>
  <c r="SH2" i="44"/>
  <c r="SI2" i="44"/>
  <c r="SJ2" i="44"/>
  <c r="SK2" i="44"/>
  <c r="SL2" i="44"/>
  <c r="SM2" i="44"/>
  <c r="SN2" i="44"/>
  <c r="SO2" i="44"/>
  <c r="SP2" i="44"/>
  <c r="SQ2" i="44"/>
  <c r="SR2" i="44"/>
  <c r="SS2" i="44"/>
  <c r="ST2" i="44"/>
  <c r="SU2" i="44"/>
  <c r="SV2" i="44"/>
  <c r="SW2" i="44"/>
  <c r="SX2" i="44"/>
  <c r="SY2" i="44"/>
  <c r="SZ2" i="44"/>
  <c r="TA2" i="44"/>
  <c r="TB2" i="44"/>
  <c r="TC2" i="44"/>
  <c r="TD2" i="44"/>
  <c r="TE2" i="44"/>
  <c r="TF2" i="44"/>
  <c r="TG2" i="44"/>
  <c r="TH2" i="44"/>
  <c r="TI2" i="44"/>
  <c r="TJ2" i="44"/>
  <c r="TK2" i="44"/>
  <c r="TL2" i="44"/>
  <c r="TM2" i="44"/>
  <c r="TN2" i="44"/>
  <c r="TO2" i="44"/>
  <c r="TP2" i="44"/>
  <c r="TQ2" i="44"/>
  <c r="TR2" i="44"/>
  <c r="TS2" i="44"/>
  <c r="TT2" i="44"/>
  <c r="TU2" i="44"/>
  <c r="TV2" i="44"/>
  <c r="TW2" i="44"/>
  <c r="TX2" i="44"/>
  <c r="TY2" i="44"/>
  <c r="TZ2" i="44"/>
  <c r="UA2" i="44"/>
  <c r="UB2" i="44"/>
  <c r="UC2" i="44"/>
  <c r="UD2" i="44"/>
  <c r="UE2" i="44"/>
  <c r="UF2" i="44"/>
  <c r="UG2" i="44"/>
  <c r="UH2" i="44"/>
  <c r="UI2" i="44"/>
  <c r="UJ2" i="44"/>
  <c r="UK2" i="44"/>
  <c r="UL2" i="44"/>
  <c r="UM2" i="44"/>
  <c r="UN2" i="44"/>
  <c r="UO2" i="44"/>
  <c r="UP2" i="44"/>
  <c r="UQ2" i="44"/>
  <c r="UR2" i="44"/>
  <c r="US2" i="44"/>
  <c r="UT2" i="44"/>
  <c r="UU2" i="44"/>
  <c r="UV2" i="44"/>
  <c r="UW2" i="44"/>
  <c r="UX2" i="44"/>
  <c r="UY2" i="44"/>
  <c r="UZ2" i="44"/>
  <c r="VA2" i="44"/>
  <c r="VB2" i="44"/>
  <c r="VC2" i="44"/>
  <c r="VD2" i="44"/>
  <c r="VE2" i="44"/>
  <c r="VF2" i="44"/>
  <c r="VG2" i="44"/>
  <c r="VH2" i="44"/>
  <c r="VI2" i="44"/>
  <c r="VJ2" i="44"/>
  <c r="VK2" i="44"/>
  <c r="VL2" i="44"/>
  <c r="VM2" i="44"/>
  <c r="VN2" i="44"/>
  <c r="VO2" i="44"/>
  <c r="VP2" i="44"/>
  <c r="VQ2" i="44"/>
  <c r="VR2" i="44"/>
  <c r="VS2" i="44"/>
  <c r="VT2" i="44"/>
  <c r="VU2" i="44"/>
  <c r="VV2" i="44"/>
  <c r="VW2" i="44"/>
  <c r="VX2" i="44"/>
  <c r="VY2" i="44"/>
  <c r="VZ2" i="44"/>
  <c r="WA2" i="44"/>
  <c r="WB2" i="44"/>
  <c r="WC2" i="44"/>
  <c r="WD2" i="44"/>
  <c r="WE2" i="44"/>
  <c r="WF2" i="44"/>
  <c r="WG2" i="44"/>
  <c r="WH2" i="44"/>
  <c r="WI2" i="44"/>
  <c r="WJ2" i="44"/>
  <c r="WK2" i="44"/>
  <c r="WL2" i="44"/>
  <c r="WM2" i="44"/>
  <c r="WN2" i="44"/>
  <c r="WO2" i="44"/>
  <c r="WP2" i="44"/>
  <c r="WQ2" i="44"/>
  <c r="WR2" i="44"/>
  <c r="WS2" i="44"/>
  <c r="WT2" i="44"/>
  <c r="WU2" i="44"/>
  <c r="WV2" i="44"/>
  <c r="WW2" i="44"/>
  <c r="WX2" i="44"/>
  <c r="WY2" i="44"/>
  <c r="WZ2" i="44"/>
  <c r="XA2" i="44"/>
  <c r="XB2" i="44"/>
  <c r="XC2" i="44"/>
  <c r="XD2" i="44"/>
  <c r="XE2" i="44"/>
  <c r="XF2" i="44"/>
  <c r="XG2" i="44"/>
  <c r="XH2" i="44"/>
  <c r="XI2" i="44"/>
  <c r="XJ2" i="44"/>
  <c r="XK2" i="44"/>
  <c r="XL2" i="44"/>
  <c r="XM2" i="44"/>
  <c r="XN2" i="44"/>
  <c r="XO2" i="44"/>
  <c r="XP2" i="44"/>
  <c r="XQ2" i="44"/>
  <c r="XR2" i="44"/>
  <c r="XS2" i="44"/>
  <c r="XT2" i="44"/>
  <c r="XU2" i="44"/>
  <c r="XV2" i="44"/>
  <c r="XW2" i="44"/>
  <c r="XX2" i="44"/>
  <c r="XY2" i="44"/>
  <c r="XZ2" i="44"/>
  <c r="YA2" i="44"/>
  <c r="YB2" i="44"/>
  <c r="YC2" i="44"/>
  <c r="YD2" i="44"/>
  <c r="YE2" i="44"/>
  <c r="YF2" i="44"/>
  <c r="YG2" i="44"/>
  <c r="YH2" i="44"/>
  <c r="YI2" i="44"/>
  <c r="YJ2" i="44"/>
  <c r="YK2" i="44"/>
  <c r="YL2" i="44"/>
  <c r="YM2" i="44"/>
  <c r="YN2" i="44"/>
  <c r="YO2" i="44"/>
  <c r="YP2" i="44"/>
  <c r="YQ2" i="44"/>
  <c r="YR2" i="44"/>
  <c r="YS2" i="44"/>
  <c r="YT2" i="44"/>
  <c r="YU2" i="44"/>
  <c r="YV2" i="44"/>
  <c r="YW2" i="44"/>
  <c r="YX2" i="44"/>
  <c r="YY2" i="44"/>
  <c r="YZ2" i="44"/>
  <c r="ZA2" i="44"/>
  <c r="ZB2" i="44"/>
  <c r="ZC2" i="44"/>
  <c r="ZD2" i="44"/>
  <c r="ZE2" i="44"/>
  <c r="ZF2" i="44"/>
  <c r="ZG2" i="44"/>
  <c r="ZH2" i="44"/>
  <c r="ZI2" i="44"/>
  <c r="ZJ2" i="44"/>
  <c r="ZK2" i="44"/>
  <c r="ZL2" i="44"/>
  <c r="ZM2" i="44"/>
  <c r="ZN2" i="44"/>
  <c r="ZO2" i="44"/>
  <c r="ZP2" i="44"/>
  <c r="ZQ2" i="44"/>
  <c r="ZR2" i="44"/>
  <c r="ZS2" i="44"/>
  <c r="ZT2" i="44"/>
  <c r="ZU2" i="44"/>
  <c r="ZV2" i="44"/>
  <c r="ZW2" i="44"/>
  <c r="ZX2" i="44"/>
  <c r="ZY2" i="44"/>
  <c r="ZZ2" i="44"/>
  <c r="IH2" i="44"/>
  <c r="IG2" i="44"/>
  <c r="IJ32" i="44"/>
  <c r="IG33" i="44"/>
  <c r="D2" i="34"/>
  <c r="C1" i="36"/>
  <c r="A28" i="19" l="1"/>
  <c r="A11" i="19"/>
  <c r="G32" i="44"/>
  <c r="H32" i="44"/>
  <c r="I32" i="44"/>
  <c r="J32" i="44"/>
  <c r="K32" i="44"/>
  <c r="L32" i="44"/>
  <c r="M32" i="44"/>
  <c r="N32" i="44"/>
  <c r="O32" i="44"/>
  <c r="P32" i="44"/>
  <c r="Q32" i="44"/>
  <c r="R32" i="44"/>
  <c r="S32" i="44"/>
  <c r="T32" i="44"/>
  <c r="U32" i="44"/>
  <c r="V32" i="44"/>
  <c r="V34" i="44" s="1"/>
  <c r="W32" i="44"/>
  <c r="X32" i="44"/>
  <c r="Y32" i="44"/>
  <c r="Z32" i="44"/>
  <c r="AA32" i="44"/>
  <c r="AB32" i="44"/>
  <c r="AC32" i="44"/>
  <c r="AD32" i="44"/>
  <c r="AE32" i="44"/>
  <c r="AF32" i="44"/>
  <c r="AG32" i="44"/>
  <c r="AH32" i="44"/>
  <c r="AI32" i="44"/>
  <c r="AJ32" i="44"/>
  <c r="AK32" i="44"/>
  <c r="AL32" i="44"/>
  <c r="AM32" i="44"/>
  <c r="AN32" i="44"/>
  <c r="AO32" i="44"/>
  <c r="AP32" i="44"/>
  <c r="AQ32" i="44"/>
  <c r="AR32" i="44"/>
  <c r="AR34" i="44" s="1"/>
  <c r="AS32" i="44"/>
  <c r="AT32" i="44"/>
  <c r="AU32" i="44"/>
  <c r="AV32" i="44"/>
  <c r="AW32" i="44"/>
  <c r="AX32" i="44"/>
  <c r="AY32" i="44"/>
  <c r="AZ32" i="44"/>
  <c r="BA32" i="44"/>
  <c r="BB32" i="44"/>
  <c r="BC32" i="44"/>
  <c r="BD32" i="44"/>
  <c r="BE32" i="44"/>
  <c r="BF32" i="44"/>
  <c r="BG32" i="44"/>
  <c r="BH32" i="44"/>
  <c r="BI32" i="44"/>
  <c r="BJ32" i="44"/>
  <c r="BK32" i="44"/>
  <c r="BL32" i="44"/>
  <c r="BM32" i="44"/>
  <c r="BN32" i="44"/>
  <c r="BN34" i="44" s="1"/>
  <c r="BO32" i="44"/>
  <c r="BP32" i="44"/>
  <c r="BQ32" i="44"/>
  <c r="BR32" i="44"/>
  <c r="BS32" i="44"/>
  <c r="BT32" i="44"/>
  <c r="BU32" i="44"/>
  <c r="BV32" i="44"/>
  <c r="BW32" i="44"/>
  <c r="BX32" i="44"/>
  <c r="BY32" i="44"/>
  <c r="BZ32" i="44"/>
  <c r="CA32" i="44"/>
  <c r="CB32" i="44"/>
  <c r="CC32" i="44"/>
  <c r="CD32" i="44"/>
  <c r="CE32" i="44"/>
  <c r="CF32" i="44"/>
  <c r="CG32" i="44"/>
  <c r="CH32" i="44"/>
  <c r="CI32" i="44"/>
  <c r="CJ32" i="44"/>
  <c r="CJ34" i="44" s="1"/>
  <c r="CK32" i="44"/>
  <c r="CL32" i="44"/>
  <c r="CM32" i="44"/>
  <c r="CN32" i="44"/>
  <c r="CO32" i="44"/>
  <c r="CP32" i="44"/>
  <c r="CQ32" i="44"/>
  <c r="CR32" i="44"/>
  <c r="CS32" i="44"/>
  <c r="CT32" i="44"/>
  <c r="CU32" i="44"/>
  <c r="CV32" i="44"/>
  <c r="CW32" i="44"/>
  <c r="CX32" i="44"/>
  <c r="CY32" i="44"/>
  <c r="CZ32" i="44"/>
  <c r="DA32" i="44"/>
  <c r="DB32" i="44"/>
  <c r="DC32" i="44"/>
  <c r="DD32" i="44"/>
  <c r="DE32" i="44"/>
  <c r="DF32" i="44"/>
  <c r="DF34" i="44" s="1"/>
  <c r="DG32" i="44"/>
  <c r="DH32" i="44"/>
  <c r="DI32" i="44"/>
  <c r="DJ32" i="44"/>
  <c r="DK32" i="44"/>
  <c r="DL32" i="44"/>
  <c r="DM32" i="44"/>
  <c r="DN32" i="44"/>
  <c r="DO32" i="44"/>
  <c r="DP32" i="44"/>
  <c r="DQ32" i="44"/>
  <c r="DR32" i="44"/>
  <c r="DS32" i="44"/>
  <c r="DT32" i="44"/>
  <c r="DU32" i="44"/>
  <c r="DV32" i="44"/>
  <c r="DW32" i="44"/>
  <c r="DX32" i="44"/>
  <c r="DY32" i="44"/>
  <c r="DZ32" i="44"/>
  <c r="EA32" i="44"/>
  <c r="EB32" i="44"/>
  <c r="EB34" i="44" s="1"/>
  <c r="EC32" i="44"/>
  <c r="ED32" i="44"/>
  <c r="EE32" i="44"/>
  <c r="EF32" i="44"/>
  <c r="EG32" i="44"/>
  <c r="EH32" i="44"/>
  <c r="EI32" i="44"/>
  <c r="EJ32" i="44"/>
  <c r="EK32" i="44"/>
  <c r="EL32" i="44"/>
  <c r="EM32" i="44"/>
  <c r="EN32" i="44"/>
  <c r="EO32" i="44"/>
  <c r="EP32" i="44"/>
  <c r="EQ32" i="44"/>
  <c r="ER32" i="44"/>
  <c r="ES32" i="44"/>
  <c r="ET32" i="44"/>
  <c r="EU32" i="44"/>
  <c r="EV32" i="44"/>
  <c r="EW32" i="44"/>
  <c r="EX32" i="44"/>
  <c r="EX34" i="44" s="1"/>
  <c r="EY32" i="44"/>
  <c r="EZ32" i="44"/>
  <c r="FA32" i="44"/>
  <c r="FB32" i="44"/>
  <c r="FC32" i="44"/>
  <c r="FD32" i="44"/>
  <c r="FE32" i="44"/>
  <c r="FF32" i="44"/>
  <c r="FG32" i="44"/>
  <c r="FH32" i="44"/>
  <c r="FI32" i="44"/>
  <c r="FJ32" i="44"/>
  <c r="FK32" i="44"/>
  <c r="FL32" i="44"/>
  <c r="FM32" i="44"/>
  <c r="FN32" i="44"/>
  <c r="FO32" i="44"/>
  <c r="FP32" i="44"/>
  <c r="FQ32" i="44"/>
  <c r="FR32" i="44"/>
  <c r="FS32" i="44"/>
  <c r="FT32" i="44"/>
  <c r="FT34" i="44" s="1"/>
  <c r="FU32" i="44"/>
  <c r="FV32" i="44"/>
  <c r="FW32" i="44"/>
  <c r="FX32" i="44"/>
  <c r="FY32" i="44"/>
  <c r="FZ32" i="44"/>
  <c r="GA32" i="44"/>
  <c r="GB32" i="44"/>
  <c r="GC32" i="44"/>
  <c r="GD32" i="44"/>
  <c r="GE32" i="44"/>
  <c r="GF32" i="44"/>
  <c r="GG32" i="44"/>
  <c r="GH32" i="44"/>
  <c r="GI32" i="44"/>
  <c r="GJ32" i="44"/>
  <c r="GK32" i="44"/>
  <c r="GL32" i="44"/>
  <c r="GM32" i="44"/>
  <c r="GN32" i="44"/>
  <c r="GO32" i="44"/>
  <c r="GP32" i="44"/>
  <c r="GP34" i="44" s="1"/>
  <c r="GQ32" i="44"/>
  <c r="GR32" i="44"/>
  <c r="GS32" i="44"/>
  <c r="GT32" i="44"/>
  <c r="GU32" i="44"/>
  <c r="GV32" i="44"/>
  <c r="GW32" i="44"/>
  <c r="GX32" i="44"/>
  <c r="GY32" i="44"/>
  <c r="GZ32" i="44"/>
  <c r="HA32" i="44"/>
  <c r="HB32" i="44"/>
  <c r="HC32" i="44"/>
  <c r="HD32" i="44"/>
  <c r="HE32" i="44"/>
  <c r="HF32" i="44"/>
  <c r="HG32" i="44"/>
  <c r="HH32" i="44"/>
  <c r="HI32" i="44"/>
  <c r="HJ32" i="44"/>
  <c r="HK32" i="44"/>
  <c r="HL32" i="44"/>
  <c r="HL34" i="44" s="1"/>
  <c r="HM32" i="44"/>
  <c r="HN32" i="44"/>
  <c r="HO32" i="44"/>
  <c r="HP32" i="44"/>
  <c r="HQ32" i="44"/>
  <c r="HR32" i="44"/>
  <c r="HS32" i="44"/>
  <c r="HT32" i="44"/>
  <c r="HU32" i="44"/>
  <c r="HV32" i="44"/>
  <c r="HW32" i="44"/>
  <c r="HX32" i="44"/>
  <c r="HY32" i="44"/>
  <c r="HZ32" i="44"/>
  <c r="IA32" i="44"/>
  <c r="IB32" i="44"/>
  <c r="IC32" i="44"/>
  <c r="ID32" i="44"/>
  <c r="IE32" i="44"/>
  <c r="IE34" i="44" s="1"/>
  <c r="IF32" i="44"/>
  <c r="IG32" i="44"/>
  <c r="IG34" i="44" s="1"/>
  <c r="IH32" i="44"/>
  <c r="IH34" i="44" s="1"/>
  <c r="II32" i="44"/>
  <c r="IK32" i="44"/>
  <c r="IK34" i="44" s="1"/>
  <c r="IL32" i="44"/>
  <c r="IL34" i="44" s="1"/>
  <c r="IM32" i="44"/>
  <c r="IN32" i="44"/>
  <c r="IO32" i="44"/>
  <c r="IP32" i="44"/>
  <c r="IQ32" i="44"/>
  <c r="IR32" i="44"/>
  <c r="IS32" i="44"/>
  <c r="IT32" i="44"/>
  <c r="IU32" i="44"/>
  <c r="IV32" i="44"/>
  <c r="IW32" i="44"/>
  <c r="IX32" i="44"/>
  <c r="IX34" i="44" s="1"/>
  <c r="IY32" i="44"/>
  <c r="IY34" i="44" s="1"/>
  <c r="IZ32" i="44"/>
  <c r="JA32" i="44"/>
  <c r="JA34" i="44" s="1"/>
  <c r="JB32" i="44"/>
  <c r="JC32" i="44"/>
  <c r="JC34" i="44" s="1"/>
  <c r="JD32" i="44"/>
  <c r="JD34" i="44" s="1"/>
  <c r="JE32" i="44"/>
  <c r="JE34" i="44" s="1"/>
  <c r="JF32" i="44"/>
  <c r="JF34" i="44" s="1"/>
  <c r="JG32" i="44"/>
  <c r="JG34" i="44" s="1"/>
  <c r="JH32" i="44"/>
  <c r="JH34" i="44" s="1"/>
  <c r="JI32" i="44"/>
  <c r="JJ32" i="44"/>
  <c r="JK32" i="44"/>
  <c r="JL32" i="44"/>
  <c r="JM32" i="44"/>
  <c r="JN32" i="44"/>
  <c r="JO32" i="44"/>
  <c r="JP32" i="44"/>
  <c r="JQ32" i="44"/>
  <c r="JR32" i="44"/>
  <c r="JS32" i="44"/>
  <c r="JT32" i="44"/>
  <c r="JU32" i="44"/>
  <c r="JV32" i="44"/>
  <c r="JV34" i="44" s="1"/>
  <c r="JW32" i="44"/>
  <c r="JW34" i="44" s="1"/>
  <c r="JX32" i="44"/>
  <c r="JX34" i="44" s="1"/>
  <c r="JY32" i="44"/>
  <c r="JY34" i="44" s="1"/>
  <c r="JZ32" i="44"/>
  <c r="JZ34" i="44" s="1"/>
  <c r="KA32" i="44"/>
  <c r="KA34" i="44" s="1"/>
  <c r="KB32" i="44"/>
  <c r="KB34" i="44" s="1"/>
  <c r="KC32" i="44"/>
  <c r="KC34" i="44" s="1"/>
  <c r="KD32" i="44"/>
  <c r="KD34" i="44" s="1"/>
  <c r="KE32" i="44"/>
  <c r="KF32" i="44"/>
  <c r="KG32" i="44"/>
  <c r="KH32" i="44"/>
  <c r="KI32" i="44"/>
  <c r="KJ32" i="44"/>
  <c r="KK32" i="44"/>
  <c r="KL32" i="44"/>
  <c r="KM32" i="44"/>
  <c r="KN32" i="44"/>
  <c r="KO32" i="44"/>
  <c r="KP32" i="44"/>
  <c r="KQ32" i="44"/>
  <c r="KR32" i="44"/>
  <c r="KS32" i="44"/>
  <c r="KT32" i="44"/>
  <c r="KT34" i="44" s="1"/>
  <c r="KU32" i="44"/>
  <c r="KU34" i="44" s="1"/>
  <c r="KV32" i="44"/>
  <c r="KV34" i="44" s="1"/>
  <c r="KW32" i="44"/>
  <c r="KW34" i="44" s="1"/>
  <c r="KX32" i="44"/>
  <c r="KX34" i="44" s="1"/>
  <c r="KY32" i="44"/>
  <c r="KY34" i="44" s="1"/>
  <c r="KZ32" i="44"/>
  <c r="KZ34" i="44" s="1"/>
  <c r="LA32" i="44"/>
  <c r="LB32" i="44"/>
  <c r="LC32" i="44"/>
  <c r="LD32" i="44"/>
  <c r="LE32" i="44"/>
  <c r="LF32" i="44"/>
  <c r="LG32" i="44"/>
  <c r="LH32" i="44"/>
  <c r="LI32" i="44"/>
  <c r="LJ32" i="44"/>
  <c r="LK32" i="44"/>
  <c r="LL32" i="44"/>
  <c r="LM32" i="44"/>
  <c r="LN32" i="44"/>
  <c r="LN34" i="44" s="1"/>
  <c r="LO32" i="44"/>
  <c r="LO34" i="44" s="1"/>
  <c r="LP32" i="44"/>
  <c r="LP34" i="44" s="1"/>
  <c r="LQ32" i="44"/>
  <c r="LQ34" i="44" s="1"/>
  <c r="LR32" i="44"/>
  <c r="LR34" i="44" s="1"/>
  <c r="LS32" i="44"/>
  <c r="LS34" i="44" s="1"/>
  <c r="LT32" i="44"/>
  <c r="LT34" i="44" s="1"/>
  <c r="LU32" i="44"/>
  <c r="LU34" i="44" s="1"/>
  <c r="LV32" i="44"/>
  <c r="LV34" i="44" s="1"/>
  <c r="LW32" i="44"/>
  <c r="LX32" i="44"/>
  <c r="LY32" i="44"/>
  <c r="LZ32" i="44"/>
  <c r="MA32" i="44"/>
  <c r="MB32" i="44"/>
  <c r="MC32" i="44"/>
  <c r="MD32" i="44"/>
  <c r="ME32" i="44"/>
  <c r="MF32" i="44"/>
  <c r="MG32" i="44"/>
  <c r="MH32" i="44"/>
  <c r="MI32" i="44"/>
  <c r="MJ32" i="44"/>
  <c r="MK32" i="44"/>
  <c r="MK34" i="44" s="1"/>
  <c r="ML32" i="44"/>
  <c r="ML34" i="44" s="1"/>
  <c r="MM32" i="44"/>
  <c r="MM34" i="44" s="1"/>
  <c r="MN32" i="44"/>
  <c r="MN34" i="44" s="1"/>
  <c r="MO32" i="44"/>
  <c r="MO34" i="44" s="1"/>
  <c r="MP32" i="44"/>
  <c r="MP34" i="44" s="1"/>
  <c r="MQ32" i="44"/>
  <c r="MQ34" i="44" s="1"/>
  <c r="MR32" i="44"/>
  <c r="MR34" i="44" s="1"/>
  <c r="MS32" i="44"/>
  <c r="MT32" i="44"/>
  <c r="MU32" i="44"/>
  <c r="MV32" i="44"/>
  <c r="MW32" i="44"/>
  <c r="MX32" i="44"/>
  <c r="MY32" i="44"/>
  <c r="MZ32" i="44"/>
  <c r="NA32" i="44"/>
  <c r="NB32" i="44"/>
  <c r="NC32" i="44"/>
  <c r="ND32" i="44"/>
  <c r="NE32" i="44"/>
  <c r="NE34" i="44" s="1"/>
  <c r="NF32" i="44"/>
  <c r="NF34" i="44" s="1"/>
  <c r="NG32" i="44"/>
  <c r="NG34" i="44" s="1"/>
  <c r="NH32" i="44"/>
  <c r="NH34" i="44" s="1"/>
  <c r="NI32" i="44"/>
  <c r="NI34" i="44" s="1"/>
  <c r="NJ32" i="44"/>
  <c r="NJ34" i="44" s="1"/>
  <c r="NK32" i="44"/>
  <c r="NK34" i="44" s="1"/>
  <c r="NL32" i="44"/>
  <c r="NL34" i="44" s="1"/>
  <c r="NM32" i="44"/>
  <c r="NM34" i="44" s="1"/>
  <c r="NN32" i="44"/>
  <c r="NN34" i="44" s="1"/>
  <c r="NO32" i="44"/>
  <c r="NP32" i="44"/>
  <c r="NQ32" i="44"/>
  <c r="NR32" i="44"/>
  <c r="NS32" i="44"/>
  <c r="NT32" i="44"/>
  <c r="NU32" i="44"/>
  <c r="NV32" i="44"/>
  <c r="NW32" i="44"/>
  <c r="NX32" i="44"/>
  <c r="NY32" i="44"/>
  <c r="NZ32" i="44"/>
  <c r="OA32" i="44"/>
  <c r="OB32" i="44"/>
  <c r="OC32" i="44"/>
  <c r="OC34" i="44" s="1"/>
  <c r="OD32" i="44"/>
  <c r="OD34" i="44" s="1"/>
  <c r="OE32" i="44"/>
  <c r="OE34" i="44" s="1"/>
  <c r="OF32" i="44"/>
  <c r="OF34" i="44" s="1"/>
  <c r="OG32" i="44"/>
  <c r="OG34" i="44" s="1"/>
  <c r="OH32" i="44"/>
  <c r="OH34" i="44" s="1"/>
  <c r="OI32" i="44"/>
  <c r="OI34" i="44" s="1"/>
  <c r="OJ32" i="44"/>
  <c r="OJ34" i="44" s="1"/>
  <c r="OK32" i="44"/>
  <c r="OL32" i="44"/>
  <c r="OM32" i="44"/>
  <c r="ON32" i="44"/>
  <c r="OO32" i="44"/>
  <c r="OP32" i="44"/>
  <c r="OP34" i="44" s="1"/>
  <c r="OQ32" i="44"/>
  <c r="OQ34" i="44" s="1"/>
  <c r="OR32" i="44"/>
  <c r="OS32" i="44"/>
  <c r="OT32" i="44"/>
  <c r="OU32" i="44"/>
  <c r="OV32" i="44"/>
  <c r="OW32" i="44"/>
  <c r="OX32" i="44"/>
  <c r="OX34" i="44" s="1"/>
  <c r="OY32" i="44"/>
  <c r="OY34" i="44" s="1"/>
  <c r="OZ32" i="44"/>
  <c r="OZ34" i="44" s="1"/>
  <c r="PA32" i="44"/>
  <c r="PA34" i="44" s="1"/>
  <c r="PB32" i="44"/>
  <c r="PB34" i="44" s="1"/>
  <c r="PC32" i="44"/>
  <c r="PC34" i="44" s="1"/>
  <c r="PD32" i="44"/>
  <c r="PD34" i="44" s="1"/>
  <c r="PE32" i="44"/>
  <c r="PE34" i="44" s="1"/>
  <c r="PF32" i="44"/>
  <c r="PF34" i="44" s="1"/>
  <c r="PG32" i="44"/>
  <c r="PH32" i="44"/>
  <c r="PI32" i="44"/>
  <c r="PJ32" i="44"/>
  <c r="PK32" i="44"/>
  <c r="PL32" i="44"/>
  <c r="PM32" i="44"/>
  <c r="PN32" i="44"/>
  <c r="PO32" i="44"/>
  <c r="PP32" i="44"/>
  <c r="PQ32" i="44"/>
  <c r="PR32" i="44"/>
  <c r="PS32" i="44"/>
  <c r="PT32" i="44"/>
  <c r="PU32" i="44"/>
  <c r="PV32" i="44"/>
  <c r="PV34" i="44" s="1"/>
  <c r="PW32" i="44"/>
  <c r="PW34" i="44" s="1"/>
  <c r="PX32" i="44"/>
  <c r="PX34" i="44" s="1"/>
  <c r="PY32" i="44"/>
  <c r="PY34" i="44" s="1"/>
  <c r="PZ32" i="44"/>
  <c r="PZ34" i="44" s="1"/>
  <c r="QA32" i="44"/>
  <c r="QA34" i="44" s="1"/>
  <c r="QB32" i="44"/>
  <c r="QB34" i="44" s="1"/>
  <c r="QC32" i="44"/>
  <c r="QD32" i="44"/>
  <c r="QE32" i="44"/>
  <c r="QF32" i="44"/>
  <c r="QG32" i="44"/>
  <c r="QH32" i="44"/>
  <c r="QI32" i="44"/>
  <c r="QJ32" i="44"/>
  <c r="QK32" i="44"/>
  <c r="QL32" i="44"/>
  <c r="QM32" i="44"/>
  <c r="QN32" i="44"/>
  <c r="QN34" i="44" s="1"/>
  <c r="QO32" i="44"/>
  <c r="QO34" i="44" s="1"/>
  <c r="QP32" i="44"/>
  <c r="QP34" i="44" s="1"/>
  <c r="QQ32" i="44"/>
  <c r="QQ34" i="44" s="1"/>
  <c r="QR32" i="44"/>
  <c r="QR34" i="44" s="1"/>
  <c r="QS32" i="44"/>
  <c r="QS34" i="44" s="1"/>
  <c r="QT32" i="44"/>
  <c r="QT34" i="44" s="1"/>
  <c r="QU32" i="44"/>
  <c r="QU34" i="44" s="1"/>
  <c r="QV32" i="44"/>
  <c r="QV34" i="44" s="1"/>
  <c r="QW32" i="44"/>
  <c r="QW34" i="44" s="1"/>
  <c r="QX32" i="44"/>
  <c r="QX34" i="44" s="1"/>
  <c r="QY32" i="44"/>
  <c r="QZ32" i="44"/>
  <c r="RA32" i="44"/>
  <c r="RB32" i="44"/>
  <c r="RC32" i="44"/>
  <c r="RD32" i="44"/>
  <c r="RD34" i="44" s="1"/>
  <c r="RE32" i="44"/>
  <c r="RE34" i="44" s="1"/>
  <c r="RF32" i="44"/>
  <c r="RG32" i="44"/>
  <c r="RH32" i="44"/>
  <c r="RI32" i="44"/>
  <c r="RJ32" i="44"/>
  <c r="RK32" i="44"/>
  <c r="RK34" i="44" s="1"/>
  <c r="RL32" i="44"/>
  <c r="RL34" i="44" s="1"/>
  <c r="RM32" i="44"/>
  <c r="RM34" i="44" s="1"/>
  <c r="RN32" i="44"/>
  <c r="RN34" i="44" s="1"/>
  <c r="RO32" i="44"/>
  <c r="RO34" i="44" s="1"/>
  <c r="RP32" i="44"/>
  <c r="RP34" i="44" s="1"/>
  <c r="RQ32" i="44"/>
  <c r="RQ34" i="44" s="1"/>
  <c r="RR32" i="44"/>
  <c r="RR34" i="44" s="1"/>
  <c r="RS32" i="44"/>
  <c r="RS34" i="44" s="1"/>
  <c r="RT32" i="44"/>
  <c r="RT34" i="44" s="1"/>
  <c r="RU32" i="44"/>
  <c r="RV32" i="44"/>
  <c r="RW32" i="44"/>
  <c r="RX32" i="44"/>
  <c r="RY32" i="44"/>
  <c r="RZ32" i="44"/>
  <c r="SA32" i="44"/>
  <c r="SB32" i="44"/>
  <c r="SC32" i="44"/>
  <c r="SD32" i="44"/>
  <c r="SE32" i="44"/>
  <c r="SF32" i="44"/>
  <c r="SG32" i="44"/>
  <c r="SH32" i="44"/>
  <c r="SI32" i="44"/>
  <c r="SJ32" i="44"/>
  <c r="SJ34" i="44" s="1"/>
  <c r="SK32" i="44"/>
  <c r="SK34" i="44" s="1"/>
  <c r="SL32" i="44"/>
  <c r="SL34" i="44" s="1"/>
  <c r="SM32" i="44"/>
  <c r="SM34" i="44" s="1"/>
  <c r="SN32" i="44"/>
  <c r="SN34" i="44" s="1"/>
  <c r="SO32" i="44"/>
  <c r="SO34" i="44" s="1"/>
  <c r="SP32" i="44"/>
  <c r="SP34" i="44" s="1"/>
  <c r="SQ32" i="44"/>
  <c r="SR32" i="44"/>
  <c r="SS32" i="44"/>
  <c r="ST32" i="44"/>
  <c r="SU32" i="44"/>
  <c r="SV32" i="44"/>
  <c r="SW32" i="44"/>
  <c r="SX32" i="44"/>
  <c r="SY32" i="44"/>
  <c r="SZ32" i="44"/>
  <c r="TA32" i="44"/>
  <c r="TB32" i="44"/>
  <c r="TC32" i="44"/>
  <c r="TD32" i="44"/>
  <c r="TE32" i="44"/>
  <c r="TF32" i="44"/>
  <c r="TG32" i="44"/>
  <c r="TG34" i="44" s="1"/>
  <c r="TH32" i="44"/>
  <c r="TH34" i="44" s="1"/>
  <c r="TI32" i="44"/>
  <c r="TI34" i="44" s="1"/>
  <c r="TJ32" i="44"/>
  <c r="TJ34" i="44" s="1"/>
  <c r="TK32" i="44"/>
  <c r="TK34" i="44" s="1"/>
  <c r="TL32" i="44"/>
  <c r="TL34" i="44" s="1"/>
  <c r="TM32" i="44"/>
  <c r="TN32" i="44"/>
  <c r="TO32" i="44"/>
  <c r="TP32" i="44"/>
  <c r="TQ32" i="44"/>
  <c r="TR32" i="44"/>
  <c r="TS32" i="44"/>
  <c r="TT32" i="44"/>
  <c r="TU32" i="44"/>
  <c r="TV32" i="44"/>
  <c r="TW32" i="44"/>
  <c r="TX32" i="44"/>
  <c r="TX34" i="44" s="1"/>
  <c r="TY32" i="44"/>
  <c r="TY34" i="44" s="1"/>
  <c r="TZ32" i="44"/>
  <c r="TZ34" i="44" s="1"/>
  <c r="UA32" i="44"/>
  <c r="UA34" i="44" s="1"/>
  <c r="UB32" i="44"/>
  <c r="UB34" i="44" s="1"/>
  <c r="UC32" i="44"/>
  <c r="UC34" i="44" s="1"/>
  <c r="UD32" i="44"/>
  <c r="UD34" i="44" s="1"/>
  <c r="UE32" i="44"/>
  <c r="UE34" i="44" s="1"/>
  <c r="UF32" i="44"/>
  <c r="UF34" i="44" s="1"/>
  <c r="UG32" i="44"/>
  <c r="UG34" i="44" s="1"/>
  <c r="UH32" i="44"/>
  <c r="UH34" i="44" s="1"/>
  <c r="UI32" i="44"/>
  <c r="UJ32" i="44"/>
  <c r="UK32" i="44"/>
  <c r="UL32" i="44"/>
  <c r="UM32" i="44"/>
  <c r="UN32" i="44"/>
  <c r="UO32" i="44"/>
  <c r="UP32" i="44"/>
  <c r="UQ32" i="44"/>
  <c r="UR32" i="44"/>
  <c r="US32" i="44"/>
  <c r="UT32" i="44"/>
  <c r="UU32" i="44"/>
  <c r="UV32" i="44"/>
  <c r="UW32" i="44"/>
  <c r="UW34" i="44" s="1"/>
  <c r="UX32" i="44"/>
  <c r="UX34" i="44" s="1"/>
  <c r="UY32" i="44"/>
  <c r="UY34" i="44" s="1"/>
  <c r="UZ32" i="44"/>
  <c r="UZ34" i="44" s="1"/>
  <c r="VA32" i="44"/>
  <c r="VA34" i="44" s="1"/>
  <c r="VB32" i="44"/>
  <c r="VB34" i="44" s="1"/>
  <c r="VC32" i="44"/>
  <c r="VC34" i="44" s="1"/>
  <c r="VD32" i="44"/>
  <c r="VD34" i="44" s="1"/>
  <c r="VE32" i="44"/>
  <c r="VF32" i="44"/>
  <c r="VG32" i="44"/>
  <c r="VH32" i="44"/>
  <c r="VI32" i="44"/>
  <c r="VJ32" i="44"/>
  <c r="VK32" i="44"/>
  <c r="VL32" i="44"/>
  <c r="VM32" i="44"/>
  <c r="VN32" i="44"/>
  <c r="VO32" i="44"/>
  <c r="VP32" i="44"/>
  <c r="VQ32" i="44"/>
  <c r="VQ34" i="44" s="1"/>
  <c r="VR32" i="44"/>
  <c r="VR34" i="44" s="1"/>
  <c r="VS32" i="44"/>
  <c r="VS34" i="44" s="1"/>
  <c r="VT32" i="44"/>
  <c r="VT34" i="44" s="1"/>
  <c r="VU32" i="44"/>
  <c r="VU34" i="44" s="1"/>
  <c r="VV32" i="44"/>
  <c r="VV34" i="44" s="1"/>
  <c r="VW32" i="44"/>
  <c r="VW34" i="44" s="1"/>
  <c r="VX32" i="44"/>
  <c r="VX34" i="44" s="1"/>
  <c r="VY32" i="44"/>
  <c r="VY34" i="44" s="1"/>
  <c r="VZ32" i="44"/>
  <c r="VZ34" i="44" s="1"/>
  <c r="WA32" i="44"/>
  <c r="WB32" i="44"/>
  <c r="WC32" i="44"/>
  <c r="WD32" i="44"/>
  <c r="WE32" i="44"/>
  <c r="WF32" i="44"/>
  <c r="WG32" i="44"/>
  <c r="WH32" i="44"/>
  <c r="WI32" i="44"/>
  <c r="WJ32" i="44"/>
  <c r="WK32" i="44"/>
  <c r="WL32" i="44"/>
  <c r="WM32" i="44"/>
  <c r="WN32" i="44"/>
  <c r="WO32" i="44"/>
  <c r="WO34" i="44" s="1"/>
  <c r="WP32" i="44"/>
  <c r="WP34" i="44" s="1"/>
  <c r="WQ32" i="44"/>
  <c r="WQ34" i="44" s="1"/>
  <c r="WR32" i="44"/>
  <c r="WR34" i="44" s="1"/>
  <c r="WS32" i="44"/>
  <c r="WS34" i="44" s="1"/>
  <c r="WT32" i="44"/>
  <c r="WT34" i="44" s="1"/>
  <c r="WU32" i="44"/>
  <c r="WU34" i="44" s="1"/>
  <c r="WV32" i="44"/>
  <c r="WV34" i="44" s="1"/>
  <c r="WW32" i="44"/>
  <c r="WX32" i="44"/>
  <c r="WY32" i="44"/>
  <c r="WZ32" i="44"/>
  <c r="XA32" i="44"/>
  <c r="XB32" i="44"/>
  <c r="XC32" i="44"/>
  <c r="XD32" i="44"/>
  <c r="XE32" i="44"/>
  <c r="XF32" i="44"/>
  <c r="XG32" i="44"/>
  <c r="XH32" i="44"/>
  <c r="XI32" i="44"/>
  <c r="XI34" i="44" s="1"/>
  <c r="XJ32" i="44"/>
  <c r="XJ34" i="44" s="1"/>
  <c r="XK32" i="44"/>
  <c r="XK34" i="44" s="1"/>
  <c r="XL32" i="44"/>
  <c r="XL34" i="44" s="1"/>
  <c r="XM32" i="44"/>
  <c r="XM34" i="44" s="1"/>
  <c r="XN32" i="44"/>
  <c r="XN34" i="44" s="1"/>
  <c r="XO32" i="44"/>
  <c r="XO34" i="44" s="1"/>
  <c r="XP32" i="44"/>
  <c r="XP34" i="44" s="1"/>
  <c r="XQ32" i="44"/>
  <c r="XQ34" i="44" s="1"/>
  <c r="XR32" i="44"/>
  <c r="XR34" i="44" s="1"/>
  <c r="XS32" i="44"/>
  <c r="XT32" i="44"/>
  <c r="XU32" i="44"/>
  <c r="XV32" i="44"/>
  <c r="XW32" i="44"/>
  <c r="XX32" i="44"/>
  <c r="XY32" i="44"/>
  <c r="XZ32" i="44"/>
  <c r="YA32" i="44"/>
  <c r="YB32" i="44"/>
  <c r="YC32" i="44"/>
  <c r="YD32" i="44"/>
  <c r="YE32" i="44"/>
  <c r="YF32" i="44"/>
  <c r="YG32" i="44"/>
  <c r="YH32" i="44"/>
  <c r="YH34" i="44" s="1"/>
  <c r="YI32" i="44"/>
  <c r="YI34" i="44" s="1"/>
  <c r="YJ32" i="44"/>
  <c r="YJ34" i="44" s="1"/>
  <c r="YK32" i="44"/>
  <c r="YK34" i="44" s="1"/>
  <c r="YL32" i="44"/>
  <c r="YL34" i="44" s="1"/>
  <c r="YM32" i="44"/>
  <c r="YM34" i="44" s="1"/>
  <c r="YN32" i="44"/>
  <c r="YN34" i="44" s="1"/>
  <c r="YO32" i="44"/>
  <c r="YP32" i="44"/>
  <c r="YQ32" i="44"/>
  <c r="YR32" i="44"/>
  <c r="YS32" i="44"/>
  <c r="YT32" i="44"/>
  <c r="YU32" i="44"/>
  <c r="YV32" i="44"/>
  <c r="YW32" i="44"/>
  <c r="YX32" i="44"/>
  <c r="YY32" i="44"/>
  <c r="YZ32" i="44"/>
  <c r="YZ34" i="44" s="1"/>
  <c r="ZA32" i="44"/>
  <c r="ZA34" i="44" s="1"/>
  <c r="ZB32" i="44"/>
  <c r="ZB34" i="44" s="1"/>
  <c r="ZC32" i="44"/>
  <c r="ZC34" i="44" s="1"/>
  <c r="ZD32" i="44"/>
  <c r="ZD34" i="44" s="1"/>
  <c r="ZE32" i="44"/>
  <c r="ZE34" i="44" s="1"/>
  <c r="ZF32" i="44"/>
  <c r="ZF34" i="44" s="1"/>
  <c r="ZG32" i="44"/>
  <c r="ZG34" i="44" s="1"/>
  <c r="ZH32" i="44"/>
  <c r="ZH34" i="44" s="1"/>
  <c r="ZI32" i="44"/>
  <c r="ZI34" i="44" s="1"/>
  <c r="ZJ32" i="44"/>
  <c r="ZJ34" i="44" s="1"/>
  <c r="ZK32" i="44"/>
  <c r="ZK34" i="44" s="1"/>
  <c r="ZL32" i="44"/>
  <c r="ZM32" i="44"/>
  <c r="ZN32" i="44"/>
  <c r="ZO32" i="44"/>
  <c r="ZO34" i="44" s="1"/>
  <c r="ZP32" i="44"/>
  <c r="ZQ32" i="44"/>
  <c r="ZR32" i="44"/>
  <c r="ZS32" i="44"/>
  <c r="ZT32" i="44"/>
  <c r="ZU32" i="44"/>
  <c r="ZV32" i="44"/>
  <c r="ZW32" i="44"/>
  <c r="ZX32" i="44"/>
  <c r="ZX34" i="44" s="1"/>
  <c r="ZY32" i="44"/>
  <c r="ZY34" i="44" s="1"/>
  <c r="ZZ32" i="44"/>
  <c r="ZZ34" i="44" s="1"/>
  <c r="G33" i="44"/>
  <c r="H33" i="44"/>
  <c r="I33" i="44"/>
  <c r="J33" i="44"/>
  <c r="K33" i="44"/>
  <c r="L33" i="44"/>
  <c r="M33" i="44"/>
  <c r="N33" i="44"/>
  <c r="O33" i="44"/>
  <c r="P33" i="44"/>
  <c r="Q33" i="44"/>
  <c r="R33" i="44"/>
  <c r="S33" i="44"/>
  <c r="T33" i="44"/>
  <c r="U33" i="44"/>
  <c r="V33" i="44"/>
  <c r="W33" i="44"/>
  <c r="X33" i="44"/>
  <c r="Y33" i="44"/>
  <c r="Z33" i="44"/>
  <c r="AA33" i="44"/>
  <c r="AB33" i="44"/>
  <c r="AC33" i="44"/>
  <c r="AD33" i="44"/>
  <c r="AE33" i="44"/>
  <c r="AF33" i="44"/>
  <c r="AG33" i="44"/>
  <c r="AH33" i="44"/>
  <c r="AI33" i="44"/>
  <c r="AJ33" i="44"/>
  <c r="AK33" i="44"/>
  <c r="AL33" i="44"/>
  <c r="AM33" i="44"/>
  <c r="AN33" i="44"/>
  <c r="AO33" i="44"/>
  <c r="AP33" i="44"/>
  <c r="AQ33" i="44"/>
  <c r="AR33" i="44"/>
  <c r="AS33" i="44"/>
  <c r="AT33" i="44"/>
  <c r="AU33" i="44"/>
  <c r="AV33" i="44"/>
  <c r="AW33" i="44"/>
  <c r="AX33" i="44"/>
  <c r="AY33" i="44"/>
  <c r="AZ33" i="44"/>
  <c r="BA33" i="44"/>
  <c r="BB33" i="44"/>
  <c r="BC33" i="44"/>
  <c r="BD33" i="44"/>
  <c r="BE33" i="44"/>
  <c r="BF33" i="44"/>
  <c r="BG33" i="44"/>
  <c r="BH33" i="44"/>
  <c r="BI33" i="44"/>
  <c r="BJ33" i="44"/>
  <c r="BK33" i="44"/>
  <c r="BL33" i="44"/>
  <c r="BM33" i="44"/>
  <c r="BN33" i="44"/>
  <c r="BO33" i="44"/>
  <c r="BP33" i="44"/>
  <c r="BQ33" i="44"/>
  <c r="BR33" i="44"/>
  <c r="BS33" i="44"/>
  <c r="BT33" i="44"/>
  <c r="BU33" i="44"/>
  <c r="BV33" i="44"/>
  <c r="BW33" i="44"/>
  <c r="BX33" i="44"/>
  <c r="BY33" i="44"/>
  <c r="BZ33" i="44"/>
  <c r="CA33" i="44"/>
  <c r="CB33" i="44"/>
  <c r="CC33" i="44"/>
  <c r="CD33" i="44"/>
  <c r="CE33" i="44"/>
  <c r="CF33" i="44"/>
  <c r="CG33" i="44"/>
  <c r="CH33" i="44"/>
  <c r="CI33" i="44"/>
  <c r="CJ33" i="44"/>
  <c r="CK33" i="44"/>
  <c r="CL33" i="44"/>
  <c r="CM33" i="44"/>
  <c r="CN33" i="44"/>
  <c r="CO33" i="44"/>
  <c r="CP33" i="44"/>
  <c r="CQ33" i="44"/>
  <c r="CR33" i="44"/>
  <c r="CS33" i="44"/>
  <c r="CT33" i="44"/>
  <c r="CU33" i="44"/>
  <c r="CV33" i="44"/>
  <c r="CW33" i="44"/>
  <c r="CX33" i="44"/>
  <c r="CY33" i="44"/>
  <c r="CZ33" i="44"/>
  <c r="DA33" i="44"/>
  <c r="DB33" i="44"/>
  <c r="DC33" i="44"/>
  <c r="DD33" i="44"/>
  <c r="DE33" i="44"/>
  <c r="DF33" i="44"/>
  <c r="DG33" i="44"/>
  <c r="DH33" i="44"/>
  <c r="DI33" i="44"/>
  <c r="DJ33" i="44"/>
  <c r="DK33" i="44"/>
  <c r="DL33" i="44"/>
  <c r="DM33" i="44"/>
  <c r="DN33" i="44"/>
  <c r="DO33" i="44"/>
  <c r="DP33" i="44"/>
  <c r="DQ33" i="44"/>
  <c r="DR33" i="44"/>
  <c r="DS33" i="44"/>
  <c r="DT33" i="44"/>
  <c r="DU33" i="44"/>
  <c r="DV33" i="44"/>
  <c r="DW33" i="44"/>
  <c r="DX33" i="44"/>
  <c r="DY33" i="44"/>
  <c r="DZ33" i="44"/>
  <c r="EA33" i="44"/>
  <c r="EB33" i="44"/>
  <c r="EC33" i="44"/>
  <c r="ED33" i="44"/>
  <c r="EE33" i="44"/>
  <c r="EF33" i="44"/>
  <c r="EG33" i="44"/>
  <c r="EH33" i="44"/>
  <c r="EI33" i="44"/>
  <c r="EJ33" i="44"/>
  <c r="EK33" i="44"/>
  <c r="EL33" i="44"/>
  <c r="EM33" i="44"/>
  <c r="EN33" i="44"/>
  <c r="EO33" i="44"/>
  <c r="EP33" i="44"/>
  <c r="EQ33" i="44"/>
  <c r="ER33" i="44"/>
  <c r="ES33" i="44"/>
  <c r="ET33" i="44"/>
  <c r="EU33" i="44"/>
  <c r="EV33" i="44"/>
  <c r="EW33" i="44"/>
  <c r="EX33" i="44"/>
  <c r="EY33" i="44"/>
  <c r="EZ33" i="44"/>
  <c r="FA33" i="44"/>
  <c r="FB33" i="44"/>
  <c r="FC33" i="44"/>
  <c r="FD33" i="44"/>
  <c r="FE33" i="44"/>
  <c r="FF33" i="44"/>
  <c r="FG33" i="44"/>
  <c r="FH33" i="44"/>
  <c r="FI33" i="44"/>
  <c r="FJ33" i="44"/>
  <c r="FK33" i="44"/>
  <c r="FL33" i="44"/>
  <c r="FM33" i="44"/>
  <c r="FN33" i="44"/>
  <c r="FO33" i="44"/>
  <c r="FP33" i="44"/>
  <c r="FQ33" i="44"/>
  <c r="FR33" i="44"/>
  <c r="FS33" i="44"/>
  <c r="FT33" i="44"/>
  <c r="FU33" i="44"/>
  <c r="FV33" i="44"/>
  <c r="FW33" i="44"/>
  <c r="FX33" i="44"/>
  <c r="FY33" i="44"/>
  <c r="FZ33" i="44"/>
  <c r="GA33" i="44"/>
  <c r="GB33" i="44"/>
  <c r="GC33" i="44"/>
  <c r="GD33" i="44"/>
  <c r="GE33" i="44"/>
  <c r="GF33" i="44"/>
  <c r="GG33" i="44"/>
  <c r="GH33" i="44"/>
  <c r="GI33" i="44"/>
  <c r="GJ33" i="44"/>
  <c r="GK33" i="44"/>
  <c r="GL33" i="44"/>
  <c r="GM33" i="44"/>
  <c r="GN33" i="44"/>
  <c r="GO33" i="44"/>
  <c r="GP33" i="44"/>
  <c r="GQ33" i="44"/>
  <c r="GR33" i="44"/>
  <c r="GS33" i="44"/>
  <c r="GT33" i="44"/>
  <c r="GU33" i="44"/>
  <c r="GV33" i="44"/>
  <c r="GW33" i="44"/>
  <c r="GX33" i="44"/>
  <c r="GY33" i="44"/>
  <c r="GZ33" i="44"/>
  <c r="HA33" i="44"/>
  <c r="HB33" i="44"/>
  <c r="HC33" i="44"/>
  <c r="HD33" i="44"/>
  <c r="HE33" i="44"/>
  <c r="HF33" i="44"/>
  <c r="HG33" i="44"/>
  <c r="HH33" i="44"/>
  <c r="HI33" i="44"/>
  <c r="HJ33" i="44"/>
  <c r="HK33" i="44"/>
  <c r="HL33" i="44"/>
  <c r="HM33" i="44"/>
  <c r="HN33" i="44"/>
  <c r="HO33" i="44"/>
  <c r="HP33" i="44"/>
  <c r="HQ33" i="44"/>
  <c r="HR33" i="44"/>
  <c r="HS33" i="44"/>
  <c r="HT33" i="44"/>
  <c r="HU33" i="44"/>
  <c r="HV33" i="44"/>
  <c r="HW33" i="44"/>
  <c r="HX33" i="44"/>
  <c r="HY33" i="44"/>
  <c r="HZ33" i="44"/>
  <c r="IA33" i="44"/>
  <c r="IB33" i="44"/>
  <c r="IC33" i="44"/>
  <c r="ID33" i="44"/>
  <c r="IE33" i="44"/>
  <c r="IF33" i="44"/>
  <c r="IH33" i="44"/>
  <c r="II33" i="44"/>
  <c r="IJ33" i="44"/>
  <c r="IK33" i="44"/>
  <c r="IL33" i="44"/>
  <c r="IM33" i="44"/>
  <c r="IN33" i="44"/>
  <c r="IO33" i="44"/>
  <c r="IO34" i="44" s="1"/>
  <c r="IP33" i="44"/>
  <c r="IP34" i="44" s="1"/>
  <c r="IQ33" i="44"/>
  <c r="IQ34" i="44" s="1"/>
  <c r="IR33" i="44"/>
  <c r="IR34" i="44" s="1"/>
  <c r="IS33" i="44"/>
  <c r="IS34" i="44" s="1"/>
  <c r="IT33" i="44"/>
  <c r="IT34" i="44" s="1"/>
  <c r="IU33" i="44"/>
  <c r="IV33" i="44"/>
  <c r="IW33" i="44"/>
  <c r="IX33" i="44"/>
  <c r="IY33" i="44"/>
  <c r="IZ33" i="44"/>
  <c r="JA33" i="44"/>
  <c r="JB33" i="44"/>
  <c r="JC33" i="44"/>
  <c r="JD33" i="44"/>
  <c r="JE33" i="44"/>
  <c r="JF33" i="44"/>
  <c r="JG33" i="44"/>
  <c r="JH33" i="44"/>
  <c r="JI33" i="44"/>
  <c r="JJ33" i="44"/>
  <c r="JK33" i="44"/>
  <c r="JK34" i="44" s="1"/>
  <c r="JL33" i="44"/>
  <c r="JL34" i="44" s="1"/>
  <c r="JM33" i="44"/>
  <c r="JM34" i="44" s="1"/>
  <c r="JN33" i="44"/>
  <c r="JN34" i="44" s="1"/>
  <c r="JO33" i="44"/>
  <c r="JO34" i="44" s="1"/>
  <c r="JP33" i="44"/>
  <c r="JP34" i="44" s="1"/>
  <c r="JQ33" i="44"/>
  <c r="JQ34" i="44" s="1"/>
  <c r="JR33" i="44"/>
  <c r="JR34" i="44" s="1"/>
  <c r="JS33" i="44"/>
  <c r="JT33" i="44"/>
  <c r="JU33" i="44"/>
  <c r="JV33" i="44"/>
  <c r="JW33" i="44"/>
  <c r="JX33" i="44"/>
  <c r="JY33" i="44"/>
  <c r="JZ33" i="44"/>
  <c r="KA33" i="44"/>
  <c r="KB33" i="44"/>
  <c r="KC33" i="44"/>
  <c r="KD33" i="44"/>
  <c r="KE33" i="44"/>
  <c r="KF33" i="44"/>
  <c r="KG33" i="44"/>
  <c r="KG34" i="44" s="1"/>
  <c r="KH33" i="44"/>
  <c r="KH34" i="44" s="1"/>
  <c r="KI33" i="44"/>
  <c r="KI34" i="44" s="1"/>
  <c r="KJ33" i="44"/>
  <c r="KJ34" i="44" s="1"/>
  <c r="KK33" i="44"/>
  <c r="KK34" i="44" s="1"/>
  <c r="KL33" i="44"/>
  <c r="KL34" i="44" s="1"/>
  <c r="KM33" i="44"/>
  <c r="KM34" i="44" s="1"/>
  <c r="KN33" i="44"/>
  <c r="KO33" i="44"/>
  <c r="KP33" i="44"/>
  <c r="KQ33" i="44"/>
  <c r="KR33" i="44"/>
  <c r="KS33" i="44"/>
  <c r="KT33" i="44"/>
  <c r="KU33" i="44"/>
  <c r="KV33" i="44"/>
  <c r="KW33" i="44"/>
  <c r="KX33" i="44"/>
  <c r="KY33" i="44"/>
  <c r="KZ33" i="44"/>
  <c r="LA33" i="44"/>
  <c r="LB33" i="44"/>
  <c r="LC33" i="44"/>
  <c r="LC34" i="44" s="1"/>
  <c r="LD33" i="44"/>
  <c r="LD34" i="44" s="1"/>
  <c r="LE33" i="44"/>
  <c r="LE34" i="44" s="1"/>
  <c r="LF33" i="44"/>
  <c r="LF34" i="44" s="1"/>
  <c r="LG33" i="44"/>
  <c r="LG34" i="44" s="1"/>
  <c r="LH33" i="44"/>
  <c r="LH34" i="44" s="1"/>
  <c r="LI33" i="44"/>
  <c r="LI34" i="44" s="1"/>
  <c r="LJ33" i="44"/>
  <c r="LK33" i="44"/>
  <c r="LL33" i="44"/>
  <c r="LM33" i="44"/>
  <c r="LN33" i="44"/>
  <c r="LO33" i="44"/>
  <c r="LP33" i="44"/>
  <c r="LQ33" i="44"/>
  <c r="LR33" i="44"/>
  <c r="LS33" i="44"/>
  <c r="LT33" i="44"/>
  <c r="LU33" i="44"/>
  <c r="LV33" i="44"/>
  <c r="LW33" i="44"/>
  <c r="LX33" i="44"/>
  <c r="LY33" i="44"/>
  <c r="LY34" i="44" s="1"/>
  <c r="LZ33" i="44"/>
  <c r="LZ34" i="44" s="1"/>
  <c r="MA33" i="44"/>
  <c r="MA34" i="44" s="1"/>
  <c r="MB33" i="44"/>
  <c r="MB34" i="44" s="1"/>
  <c r="MC33" i="44"/>
  <c r="MC34" i="44" s="1"/>
  <c r="MD33" i="44"/>
  <c r="MD34" i="44" s="1"/>
  <c r="ME33" i="44"/>
  <c r="ME34" i="44" s="1"/>
  <c r="MF33" i="44"/>
  <c r="MF34" i="44" s="1"/>
  <c r="MG33" i="44"/>
  <c r="MH33" i="44"/>
  <c r="MI33" i="44"/>
  <c r="MJ33" i="44"/>
  <c r="MK33" i="44"/>
  <c r="ML33" i="44"/>
  <c r="MM33" i="44"/>
  <c r="MN33" i="44"/>
  <c r="MO33" i="44"/>
  <c r="MP33" i="44"/>
  <c r="MQ33" i="44"/>
  <c r="MR33" i="44"/>
  <c r="MS33" i="44"/>
  <c r="MT33" i="44"/>
  <c r="MU33" i="44"/>
  <c r="MU34" i="44" s="1"/>
  <c r="MV33" i="44"/>
  <c r="MV34" i="44" s="1"/>
  <c r="MW33" i="44"/>
  <c r="MW34" i="44" s="1"/>
  <c r="MX33" i="44"/>
  <c r="MX34" i="44" s="1"/>
  <c r="MY33" i="44"/>
  <c r="MY34" i="44" s="1"/>
  <c r="MZ33" i="44"/>
  <c r="MZ34" i="44" s="1"/>
  <c r="NA33" i="44"/>
  <c r="NA34" i="44" s="1"/>
  <c r="NB33" i="44"/>
  <c r="NC33" i="44"/>
  <c r="ND33" i="44"/>
  <c r="NE33" i="44"/>
  <c r="NF33" i="44"/>
  <c r="NG33" i="44"/>
  <c r="NH33" i="44"/>
  <c r="NI33" i="44"/>
  <c r="NJ33" i="44"/>
  <c r="NK33" i="44"/>
  <c r="NL33" i="44"/>
  <c r="NM33" i="44"/>
  <c r="NN33" i="44"/>
  <c r="NO33" i="44"/>
  <c r="NP33" i="44"/>
  <c r="NQ33" i="44"/>
  <c r="NQ34" i="44" s="1"/>
  <c r="NR33" i="44"/>
  <c r="NR34" i="44" s="1"/>
  <c r="NS33" i="44"/>
  <c r="NS34" i="44" s="1"/>
  <c r="NT33" i="44"/>
  <c r="NT34" i="44" s="1"/>
  <c r="NU33" i="44"/>
  <c r="NU34" i="44" s="1"/>
  <c r="NV33" i="44"/>
  <c r="NV34" i="44" s="1"/>
  <c r="NW33" i="44"/>
  <c r="NW34" i="44" s="1"/>
  <c r="NX33" i="44"/>
  <c r="NY33" i="44"/>
  <c r="NZ33" i="44"/>
  <c r="OA33" i="44"/>
  <c r="OB33" i="44"/>
  <c r="OC33" i="44"/>
  <c r="OD33" i="44"/>
  <c r="OE33" i="44"/>
  <c r="OF33" i="44"/>
  <c r="OG33" i="44"/>
  <c r="OH33" i="44"/>
  <c r="OI33" i="44"/>
  <c r="OJ33" i="44"/>
  <c r="OK33" i="44"/>
  <c r="OL33" i="44"/>
  <c r="OM33" i="44"/>
  <c r="OM34" i="44" s="1"/>
  <c r="ON33" i="44"/>
  <c r="ON34" i="44" s="1"/>
  <c r="OO33" i="44"/>
  <c r="OO34" i="44" s="1"/>
  <c r="OP33" i="44"/>
  <c r="OQ33" i="44"/>
  <c r="OR33" i="44"/>
  <c r="OR34" i="44" s="1"/>
  <c r="OS33" i="44"/>
  <c r="OS34" i="44" s="1"/>
  <c r="OT33" i="44"/>
  <c r="OT34" i="44" s="1"/>
  <c r="OU33" i="44"/>
  <c r="OV33" i="44"/>
  <c r="OW33" i="44"/>
  <c r="OX33" i="44"/>
  <c r="OY33" i="44"/>
  <c r="OZ33" i="44"/>
  <c r="PA33" i="44"/>
  <c r="PB33" i="44"/>
  <c r="PC33" i="44"/>
  <c r="PD33" i="44"/>
  <c r="PE33" i="44"/>
  <c r="PF33" i="44"/>
  <c r="PG33" i="44"/>
  <c r="PH33" i="44"/>
  <c r="PI33" i="44"/>
  <c r="PI34" i="44" s="1"/>
  <c r="PJ33" i="44"/>
  <c r="PJ34" i="44" s="1"/>
  <c r="PK33" i="44"/>
  <c r="PK34" i="44" s="1"/>
  <c r="PL33" i="44"/>
  <c r="PL34" i="44" s="1"/>
  <c r="PM33" i="44"/>
  <c r="PM34" i="44" s="1"/>
  <c r="PN33" i="44"/>
  <c r="PN34" i="44" s="1"/>
  <c r="PO33" i="44"/>
  <c r="PO34" i="44" s="1"/>
  <c r="PP33" i="44"/>
  <c r="PP34" i="44" s="1"/>
  <c r="PQ33" i="44"/>
  <c r="PR33" i="44"/>
  <c r="PS33" i="44"/>
  <c r="PT33" i="44"/>
  <c r="PU33" i="44"/>
  <c r="PV33" i="44"/>
  <c r="PW33" i="44"/>
  <c r="PX33" i="44"/>
  <c r="PY33" i="44"/>
  <c r="PZ33" i="44"/>
  <c r="QA33" i="44"/>
  <c r="QB33" i="44"/>
  <c r="QC33" i="44"/>
  <c r="QD33" i="44"/>
  <c r="QE33" i="44"/>
  <c r="QE34" i="44" s="1"/>
  <c r="QF33" i="44"/>
  <c r="QF34" i="44" s="1"/>
  <c r="QG33" i="44"/>
  <c r="QG34" i="44" s="1"/>
  <c r="QH33" i="44"/>
  <c r="QH34" i="44" s="1"/>
  <c r="QI33" i="44"/>
  <c r="QI34" i="44" s="1"/>
  <c r="QJ33" i="44"/>
  <c r="QJ34" i="44" s="1"/>
  <c r="QK33" i="44"/>
  <c r="QK34" i="44" s="1"/>
  <c r="QL33" i="44"/>
  <c r="QM33" i="44"/>
  <c r="QN33" i="44"/>
  <c r="QO33" i="44"/>
  <c r="QP33" i="44"/>
  <c r="QQ33" i="44"/>
  <c r="QR33" i="44"/>
  <c r="QS33" i="44"/>
  <c r="QT33" i="44"/>
  <c r="QU33" i="44"/>
  <c r="QV33" i="44"/>
  <c r="QW33" i="44"/>
  <c r="QX33" i="44"/>
  <c r="QY33" i="44"/>
  <c r="QZ33" i="44"/>
  <c r="RA33" i="44"/>
  <c r="RA34" i="44" s="1"/>
  <c r="RB33" i="44"/>
  <c r="RB34" i="44" s="1"/>
  <c r="RC33" i="44"/>
  <c r="RC34" i="44" s="1"/>
  <c r="RD33" i="44"/>
  <c r="RE33" i="44"/>
  <c r="RF33" i="44"/>
  <c r="RF34" i="44" s="1"/>
  <c r="RG33" i="44"/>
  <c r="RG34" i="44" s="1"/>
  <c r="RH33" i="44"/>
  <c r="RH34" i="44" s="1"/>
  <c r="RI33" i="44"/>
  <c r="RI34" i="44" s="1"/>
  <c r="RJ33" i="44"/>
  <c r="RK33" i="44"/>
  <c r="RL33" i="44"/>
  <c r="RM33" i="44"/>
  <c r="RN33" i="44"/>
  <c r="RO33" i="44"/>
  <c r="RP33" i="44"/>
  <c r="RQ33" i="44"/>
  <c r="RR33" i="44"/>
  <c r="RS33" i="44"/>
  <c r="RT33" i="44"/>
  <c r="RU33" i="44"/>
  <c r="RV33" i="44"/>
  <c r="RW33" i="44"/>
  <c r="RW34" i="44" s="1"/>
  <c r="RX33" i="44"/>
  <c r="RX34" i="44" s="1"/>
  <c r="RY33" i="44"/>
  <c r="RY34" i="44" s="1"/>
  <c r="RZ33" i="44"/>
  <c r="RZ34" i="44" s="1"/>
  <c r="SA33" i="44"/>
  <c r="SA34" i="44" s="1"/>
  <c r="SB33" i="44"/>
  <c r="SB34" i="44" s="1"/>
  <c r="SC33" i="44"/>
  <c r="SC34" i="44" s="1"/>
  <c r="SD33" i="44"/>
  <c r="SD34" i="44" s="1"/>
  <c r="SE33" i="44"/>
  <c r="SF33" i="44"/>
  <c r="SG33" i="44"/>
  <c r="SH33" i="44"/>
  <c r="SI33" i="44"/>
  <c r="SJ33" i="44"/>
  <c r="SK33" i="44"/>
  <c r="SL33" i="44"/>
  <c r="SM33" i="44"/>
  <c r="SN33" i="44"/>
  <c r="SO33" i="44"/>
  <c r="SP33" i="44"/>
  <c r="SQ33" i="44"/>
  <c r="SR33" i="44"/>
  <c r="SS33" i="44"/>
  <c r="SS34" i="44" s="1"/>
  <c r="ST33" i="44"/>
  <c r="ST34" i="44" s="1"/>
  <c r="SU33" i="44"/>
  <c r="SU34" i="44" s="1"/>
  <c r="SV33" i="44"/>
  <c r="SV34" i="44" s="1"/>
  <c r="SW33" i="44"/>
  <c r="SW34" i="44" s="1"/>
  <c r="SX33" i="44"/>
  <c r="SX34" i="44" s="1"/>
  <c r="SY33" i="44"/>
  <c r="SY34" i="44" s="1"/>
  <c r="SZ33" i="44"/>
  <c r="SZ34" i="44" s="1"/>
  <c r="TA33" i="44"/>
  <c r="TB33" i="44"/>
  <c r="TC33" i="44"/>
  <c r="TD33" i="44"/>
  <c r="TE33" i="44"/>
  <c r="TF33" i="44"/>
  <c r="TG33" i="44"/>
  <c r="TH33" i="44"/>
  <c r="TI33" i="44"/>
  <c r="TJ33" i="44"/>
  <c r="TK33" i="44"/>
  <c r="TL33" i="44"/>
  <c r="TM33" i="44"/>
  <c r="TN33" i="44"/>
  <c r="TO33" i="44"/>
  <c r="TO34" i="44" s="1"/>
  <c r="TP33" i="44"/>
  <c r="TP34" i="44" s="1"/>
  <c r="TQ33" i="44"/>
  <c r="TQ34" i="44" s="1"/>
  <c r="TR33" i="44"/>
  <c r="TR34" i="44" s="1"/>
  <c r="TS33" i="44"/>
  <c r="TS34" i="44" s="1"/>
  <c r="TT33" i="44"/>
  <c r="TT34" i="44" s="1"/>
  <c r="TU33" i="44"/>
  <c r="TU34" i="44" s="1"/>
  <c r="TV33" i="44"/>
  <c r="TW33" i="44"/>
  <c r="TX33" i="44"/>
  <c r="TY33" i="44"/>
  <c r="TZ33" i="44"/>
  <c r="UA33" i="44"/>
  <c r="UB33" i="44"/>
  <c r="UC33" i="44"/>
  <c r="UD33" i="44"/>
  <c r="UE33" i="44"/>
  <c r="UF33" i="44"/>
  <c r="UG33" i="44"/>
  <c r="UH33" i="44"/>
  <c r="UI33" i="44"/>
  <c r="UJ33" i="44"/>
  <c r="UK33" i="44"/>
  <c r="UK34" i="44" s="1"/>
  <c r="UL33" i="44"/>
  <c r="UL34" i="44" s="1"/>
  <c r="UM33" i="44"/>
  <c r="UM34" i="44" s="1"/>
  <c r="UN33" i="44"/>
  <c r="UN34" i="44" s="1"/>
  <c r="UO33" i="44"/>
  <c r="UO34" i="44" s="1"/>
  <c r="UP33" i="44"/>
  <c r="UP34" i="44" s="1"/>
  <c r="UQ33" i="44"/>
  <c r="UQ34" i="44" s="1"/>
  <c r="UR33" i="44"/>
  <c r="UR34" i="44" s="1"/>
  <c r="US33" i="44"/>
  <c r="UT33" i="44"/>
  <c r="UU33" i="44"/>
  <c r="UV33" i="44"/>
  <c r="UW33" i="44"/>
  <c r="UX33" i="44"/>
  <c r="UY33" i="44"/>
  <c r="UZ33" i="44"/>
  <c r="VA33" i="44"/>
  <c r="VB33" i="44"/>
  <c r="VC33" i="44"/>
  <c r="VD33" i="44"/>
  <c r="VE33" i="44"/>
  <c r="VF33" i="44"/>
  <c r="VG33" i="44"/>
  <c r="VG34" i="44" s="1"/>
  <c r="VH33" i="44"/>
  <c r="VH34" i="44" s="1"/>
  <c r="VI33" i="44"/>
  <c r="VI34" i="44" s="1"/>
  <c r="VJ33" i="44"/>
  <c r="VJ34" i="44" s="1"/>
  <c r="VK33" i="44"/>
  <c r="VK34" i="44" s="1"/>
  <c r="VL33" i="44"/>
  <c r="VL34" i="44" s="1"/>
  <c r="VM33" i="44"/>
  <c r="VM34" i="44" s="1"/>
  <c r="VN33" i="44"/>
  <c r="VO33" i="44"/>
  <c r="VP33" i="44"/>
  <c r="VQ33" i="44"/>
  <c r="VR33" i="44"/>
  <c r="VS33" i="44"/>
  <c r="VT33" i="44"/>
  <c r="VU33" i="44"/>
  <c r="VV33" i="44"/>
  <c r="VW33" i="44"/>
  <c r="VX33" i="44"/>
  <c r="VY33" i="44"/>
  <c r="VZ33" i="44"/>
  <c r="WA33" i="44"/>
  <c r="WB33" i="44"/>
  <c r="WC33" i="44"/>
  <c r="WC34" i="44" s="1"/>
  <c r="WD33" i="44"/>
  <c r="WD34" i="44" s="1"/>
  <c r="WE33" i="44"/>
  <c r="WE34" i="44" s="1"/>
  <c r="WF33" i="44"/>
  <c r="WF34" i="44" s="1"/>
  <c r="WG33" i="44"/>
  <c r="WG34" i="44" s="1"/>
  <c r="WH33" i="44"/>
  <c r="WH34" i="44" s="1"/>
  <c r="WI33" i="44"/>
  <c r="WI34" i="44" s="1"/>
  <c r="WJ33" i="44"/>
  <c r="WK33" i="44"/>
  <c r="WL33" i="44"/>
  <c r="WM33" i="44"/>
  <c r="WN33" i="44"/>
  <c r="WO33" i="44"/>
  <c r="WP33" i="44"/>
  <c r="WQ33" i="44"/>
  <c r="WR33" i="44"/>
  <c r="WS33" i="44"/>
  <c r="WT33" i="44"/>
  <c r="WU33" i="44"/>
  <c r="WV33" i="44"/>
  <c r="WW33" i="44"/>
  <c r="WX33" i="44"/>
  <c r="WY33" i="44"/>
  <c r="WY34" i="44" s="1"/>
  <c r="WZ33" i="44"/>
  <c r="WZ34" i="44" s="1"/>
  <c r="XA33" i="44"/>
  <c r="XA34" i="44" s="1"/>
  <c r="XB33" i="44"/>
  <c r="XB34" i="44" s="1"/>
  <c r="XC33" i="44"/>
  <c r="XC34" i="44" s="1"/>
  <c r="XD33" i="44"/>
  <c r="XD34" i="44" s="1"/>
  <c r="XE33" i="44"/>
  <c r="XE34" i="44" s="1"/>
  <c r="XF33" i="44"/>
  <c r="XF34" i="44" s="1"/>
  <c r="XG33" i="44"/>
  <c r="XH33" i="44"/>
  <c r="XI33" i="44"/>
  <c r="XJ33" i="44"/>
  <c r="XK33" i="44"/>
  <c r="XL33" i="44"/>
  <c r="XM33" i="44"/>
  <c r="XN33" i="44"/>
  <c r="XO33" i="44"/>
  <c r="XP33" i="44"/>
  <c r="XQ33" i="44"/>
  <c r="XR33" i="44"/>
  <c r="XS33" i="44"/>
  <c r="XT33" i="44"/>
  <c r="XU33" i="44"/>
  <c r="XU34" i="44" s="1"/>
  <c r="XV33" i="44"/>
  <c r="XV34" i="44" s="1"/>
  <c r="XW33" i="44"/>
  <c r="XW34" i="44" s="1"/>
  <c r="XX33" i="44"/>
  <c r="XX34" i="44" s="1"/>
  <c r="XY33" i="44"/>
  <c r="XY34" i="44" s="1"/>
  <c r="XZ33" i="44"/>
  <c r="XZ34" i="44" s="1"/>
  <c r="YA33" i="44"/>
  <c r="YA34" i="44" s="1"/>
  <c r="YB33" i="44"/>
  <c r="YB34" i="44" s="1"/>
  <c r="YC33" i="44"/>
  <c r="YD33" i="44"/>
  <c r="YE33" i="44"/>
  <c r="YF33" i="44"/>
  <c r="YG33" i="44"/>
  <c r="YH33" i="44"/>
  <c r="YI33" i="44"/>
  <c r="YJ33" i="44"/>
  <c r="YK33" i="44"/>
  <c r="YL33" i="44"/>
  <c r="YM33" i="44"/>
  <c r="YN33" i="44"/>
  <c r="YO33" i="44"/>
  <c r="YP33" i="44"/>
  <c r="YQ33" i="44"/>
  <c r="YQ34" i="44" s="1"/>
  <c r="YR33" i="44"/>
  <c r="YR34" i="44" s="1"/>
  <c r="YS33" i="44"/>
  <c r="YS34" i="44" s="1"/>
  <c r="YT33" i="44"/>
  <c r="YT34" i="44" s="1"/>
  <c r="YU33" i="44"/>
  <c r="YU34" i="44" s="1"/>
  <c r="YV33" i="44"/>
  <c r="YV34" i="44" s="1"/>
  <c r="YW33" i="44"/>
  <c r="YW34" i="44" s="1"/>
  <c r="YX33" i="44"/>
  <c r="YX34" i="44" s="1"/>
  <c r="YY33" i="44"/>
  <c r="YZ33" i="44"/>
  <c r="ZA33" i="44"/>
  <c r="ZB33" i="44"/>
  <c r="ZC33" i="44"/>
  <c r="ZD33" i="44"/>
  <c r="ZE33" i="44"/>
  <c r="ZF33" i="44"/>
  <c r="ZG33" i="44"/>
  <c r="ZH33" i="44"/>
  <c r="ZI33" i="44"/>
  <c r="ZJ33" i="44"/>
  <c r="ZK33" i="44"/>
  <c r="ZL33" i="44"/>
  <c r="ZM33" i="44"/>
  <c r="ZM34" i="44" s="1"/>
  <c r="ZN33" i="44"/>
  <c r="ZN34" i="44" s="1"/>
  <c r="ZO33" i="44"/>
  <c r="ZP33" i="44"/>
  <c r="ZP34" i="44" s="1"/>
  <c r="ZQ33" i="44"/>
  <c r="ZQ34" i="44" s="1"/>
  <c r="ZR33" i="44"/>
  <c r="ZR34" i="44" s="1"/>
  <c r="ZS33" i="44"/>
  <c r="ZS34" i="44" s="1"/>
  <c r="ZT33" i="44"/>
  <c r="ZU33" i="44"/>
  <c r="ZV33" i="44"/>
  <c r="ZW33" i="44"/>
  <c r="ZX33" i="44"/>
  <c r="ZY33" i="44"/>
  <c r="ZZ33" i="44"/>
  <c r="JS34" i="44"/>
  <c r="JT34" i="44"/>
  <c r="JU34" i="44"/>
  <c r="KP34" i="44"/>
  <c r="KQ34" i="44"/>
  <c r="KR34" i="44"/>
  <c r="KS34" i="44"/>
  <c r="LL34" i="44"/>
  <c r="LM34" i="44"/>
  <c r="MG34" i="44"/>
  <c r="MH34" i="44"/>
  <c r="MI34" i="44"/>
  <c r="MJ34" i="44"/>
  <c r="ND34" i="44"/>
  <c r="NZ34" i="44"/>
  <c r="OA34" i="44"/>
  <c r="OB34" i="44"/>
  <c r="OU34" i="44"/>
  <c r="OV34" i="44"/>
  <c r="OW34" i="44"/>
  <c r="PQ34" i="44"/>
  <c r="PR34" i="44"/>
  <c r="PS34" i="44"/>
  <c r="PT34" i="44"/>
  <c r="PU34" i="44"/>
  <c r="RJ34" i="44"/>
  <c r="SE34" i="44"/>
  <c r="SF34" i="44"/>
  <c r="SG34" i="44"/>
  <c r="SH34" i="44"/>
  <c r="SI34" i="44"/>
  <c r="TA34" i="44"/>
  <c r="TB34" i="44"/>
  <c r="TC34" i="44"/>
  <c r="TD34" i="44"/>
  <c r="TE34" i="44"/>
  <c r="TF34" i="44"/>
  <c r="US34" i="44"/>
  <c r="UT34" i="44"/>
  <c r="UU34" i="44"/>
  <c r="UV34" i="44"/>
  <c r="VP34" i="44"/>
  <c r="WL34" i="44"/>
  <c r="WM34" i="44"/>
  <c r="WN34" i="44"/>
  <c r="XG34" i="44"/>
  <c r="XH34" i="44"/>
  <c r="YC34" i="44"/>
  <c r="YD34" i="44"/>
  <c r="YE34" i="44"/>
  <c r="YF34" i="44"/>
  <c r="YG34" i="44"/>
  <c r="ZV34" i="44"/>
  <c r="ZW34" i="44"/>
  <c r="F33" i="44"/>
  <c r="F32" i="44"/>
  <c r="YO34" i="44" l="1"/>
  <c r="XS34" i="44"/>
  <c r="WW34" i="44"/>
  <c r="WA34" i="44"/>
  <c r="VE34" i="44"/>
  <c r="UI34" i="44"/>
  <c r="TM34" i="44"/>
  <c r="SQ34" i="44"/>
  <c r="RU34" i="44"/>
  <c r="QY34" i="44"/>
  <c r="QC34" i="44"/>
  <c r="PG34" i="44"/>
  <c r="OK34" i="44"/>
  <c r="NO34" i="44"/>
  <c r="MS34" i="44"/>
  <c r="LW34" i="44"/>
  <c r="LA34" i="44"/>
  <c r="KE34" i="44"/>
  <c r="JI34" i="44"/>
  <c r="ZU34" i="44"/>
  <c r="YY34" i="44"/>
  <c r="WK34" i="44"/>
  <c r="VO34" i="44"/>
  <c r="TW34" i="44"/>
  <c r="QM34" i="44"/>
  <c r="NY34" i="44"/>
  <c r="NC34" i="44"/>
  <c r="LK34" i="44"/>
  <c r="KO34" i="44"/>
  <c r="IW34" i="44"/>
  <c r="ZL34" i="44"/>
  <c r="YP34" i="44"/>
  <c r="XT34" i="44"/>
  <c r="WX34" i="44"/>
  <c r="WB34" i="44"/>
  <c r="VF34" i="44"/>
  <c r="UJ34" i="44"/>
  <c r="TN34" i="44"/>
  <c r="SR34" i="44"/>
  <c r="RV34" i="44"/>
  <c r="QZ34" i="44"/>
  <c r="QD34" i="44"/>
  <c r="PH34" i="44"/>
  <c r="OL34" i="44"/>
  <c r="NP34" i="44"/>
  <c r="MT34" i="44"/>
  <c r="LX34" i="44"/>
  <c r="LB34" i="44"/>
  <c r="KF34" i="44"/>
  <c r="JJ34" i="44"/>
  <c r="IJ34" i="44"/>
  <c r="II34" i="44"/>
  <c r="JB34" i="44"/>
  <c r="IF34" i="44"/>
  <c r="IZ34" i="44"/>
  <c r="ID34" i="44"/>
  <c r="IN34" i="44"/>
  <c r="IU34" i="44"/>
  <c r="IM34" i="44"/>
  <c r="IC34" i="44"/>
  <c r="IB34" i="44"/>
  <c r="HO34" i="44"/>
  <c r="GS34" i="44"/>
  <c r="FW34" i="44"/>
  <c r="FA34" i="44"/>
  <c r="EE34" i="44"/>
  <c r="DI34" i="44"/>
  <c r="CM34" i="44"/>
  <c r="BQ34" i="44"/>
  <c r="AU34" i="44"/>
  <c r="Y34" i="44"/>
  <c r="HN34" i="44"/>
  <c r="GR34" i="44"/>
  <c r="FV34" i="44"/>
  <c r="EZ34" i="44"/>
  <c r="ED34" i="44"/>
  <c r="DH34" i="44"/>
  <c r="CL34" i="44"/>
  <c r="BP34" i="44"/>
  <c r="AT34" i="44"/>
  <c r="HM34" i="44"/>
  <c r="GQ34" i="44"/>
  <c r="FU34" i="44"/>
  <c r="EY34" i="44"/>
  <c r="EC34" i="44"/>
  <c r="DG34" i="44"/>
  <c r="CK34" i="44"/>
  <c r="BO34" i="44"/>
  <c r="AS34" i="44"/>
  <c r="IA34" i="44"/>
  <c r="HX34" i="44"/>
  <c r="HB34" i="44"/>
  <c r="GF34" i="44"/>
  <c r="FJ34" i="44"/>
  <c r="EN34" i="44"/>
  <c r="DR34" i="44"/>
  <c r="CV34" i="44"/>
  <c r="BZ34" i="44"/>
  <c r="BD34" i="44"/>
  <c r="AH34" i="44"/>
  <c r="L34" i="44"/>
  <c r="HW34" i="44"/>
  <c r="HA34" i="44"/>
  <c r="GE34" i="44"/>
  <c r="FI34" i="44"/>
  <c r="EM34" i="44"/>
  <c r="DQ34" i="44"/>
  <c r="CU34" i="44"/>
  <c r="BY34" i="44"/>
  <c r="BC34" i="44"/>
  <c r="AG34" i="44"/>
  <c r="K34" i="44"/>
  <c r="HK34" i="44"/>
  <c r="GO34" i="44"/>
  <c r="FS34" i="44"/>
  <c r="EW34" i="44"/>
  <c r="EA34" i="44"/>
  <c r="DE34" i="44"/>
  <c r="CI34" i="44"/>
  <c r="BM34" i="44"/>
  <c r="U34" i="44"/>
  <c r="HJ34" i="44"/>
  <c r="GN34" i="44"/>
  <c r="FR34" i="44"/>
  <c r="EV34" i="44"/>
  <c r="DZ34" i="44"/>
  <c r="DD34" i="44"/>
  <c r="CH34" i="44"/>
  <c r="BL34" i="44"/>
  <c r="AP34" i="44"/>
  <c r="T34" i="44"/>
  <c r="HI34" i="44"/>
  <c r="GM34" i="44"/>
  <c r="FQ34" i="44"/>
  <c r="EU34" i="44"/>
  <c r="DY34" i="44"/>
  <c r="DC34" i="44"/>
  <c r="CG34" i="44"/>
  <c r="BK34" i="44"/>
  <c r="S34" i="44"/>
  <c r="AQ34" i="44"/>
  <c r="AO34" i="44"/>
  <c r="HZ34" i="44"/>
  <c r="HP34" i="44"/>
  <c r="GT34" i="44"/>
  <c r="FX34" i="44"/>
  <c r="FB34" i="44"/>
  <c r="EF34" i="44"/>
  <c r="DJ34" i="44"/>
  <c r="CN34" i="44"/>
  <c r="BR34" i="44"/>
  <c r="AV34" i="44"/>
  <c r="Z34" i="44"/>
  <c r="X34" i="44"/>
  <c r="W34" i="44"/>
  <c r="GZ34" i="44"/>
  <c r="FH34" i="44"/>
  <c r="DP34" i="44"/>
  <c r="BX34" i="44"/>
  <c r="J34" i="44"/>
  <c r="GL34" i="44"/>
  <c r="ET34" i="44"/>
  <c r="CF34" i="44"/>
  <c r="R34" i="44"/>
  <c r="Q34" i="44"/>
  <c r="HV34" i="44"/>
  <c r="GD34" i="44"/>
  <c r="EL34" i="44"/>
  <c r="CT34" i="44"/>
  <c r="BB34" i="44"/>
  <c r="AF34" i="44"/>
  <c r="HH34" i="44"/>
  <c r="FP34" i="44"/>
  <c r="DX34" i="44"/>
  <c r="DB34" i="44"/>
  <c r="BJ34" i="44"/>
  <c r="AN34" i="44"/>
  <c r="HG34" i="44"/>
  <c r="GK34" i="44"/>
  <c r="HF34" i="44"/>
  <c r="CZ34" i="44"/>
  <c r="HE34" i="44"/>
  <c r="FM34" i="44"/>
  <c r="CC34" i="44"/>
  <c r="O34" i="44"/>
  <c r="GJ34" i="44"/>
  <c r="BG34" i="44"/>
  <c r="P34" i="44"/>
  <c r="HY34" i="44"/>
  <c r="FO34" i="44"/>
  <c r="ES34" i="44"/>
  <c r="CE34" i="44"/>
  <c r="AM34" i="44"/>
  <c r="BA34" i="44"/>
  <c r="FN34" i="44"/>
  <c r="ER34" i="44"/>
  <c r="DV34" i="44"/>
  <c r="CD34" i="44"/>
  <c r="BH34" i="44"/>
  <c r="AL34" i="44"/>
  <c r="DN34" i="44"/>
  <c r="AZ34" i="44"/>
  <c r="AD34" i="44"/>
  <c r="EQ34" i="44"/>
  <c r="HD34" i="44"/>
  <c r="FL34" i="44"/>
  <c r="EP34" i="44"/>
  <c r="DT34" i="44"/>
  <c r="CB34" i="44"/>
  <c r="BF34" i="44"/>
  <c r="N34" i="44"/>
  <c r="HR34" i="44"/>
  <c r="GV34" i="44"/>
  <c r="FZ34" i="44"/>
  <c r="FD34" i="44"/>
  <c r="EH34" i="44"/>
  <c r="DL34" i="44"/>
  <c r="CP34" i="44"/>
  <c r="BT34" i="44"/>
  <c r="AX34" i="44"/>
  <c r="AB34" i="44"/>
  <c r="HC34" i="44"/>
  <c r="GG34" i="44"/>
  <c r="FK34" i="44"/>
  <c r="EO34" i="44"/>
  <c r="DS34" i="44"/>
  <c r="CW34" i="44"/>
  <c r="CA34" i="44"/>
  <c r="BE34" i="44"/>
  <c r="AI34" i="44"/>
  <c r="M34" i="44"/>
  <c r="HQ34" i="44"/>
  <c r="GU34" i="44"/>
  <c r="FY34" i="44"/>
  <c r="FC34" i="44"/>
  <c r="EG34" i="44"/>
  <c r="DK34" i="44"/>
  <c r="CO34" i="44"/>
  <c r="BS34" i="44"/>
  <c r="AW34" i="44"/>
  <c r="AA34" i="44"/>
  <c r="HU34" i="44"/>
  <c r="FG34" i="44"/>
  <c r="CS34" i="44"/>
  <c r="AE34" i="44"/>
  <c r="GB34" i="44"/>
  <c r="FE34" i="44"/>
  <c r="CQ34" i="44"/>
  <c r="AY34" i="44"/>
  <c r="GC34" i="44"/>
  <c r="DO34" i="44"/>
  <c r="I34" i="44"/>
  <c r="GX34" i="44"/>
  <c r="EJ34" i="44"/>
  <c r="BV34" i="44"/>
  <c r="HS34" i="44"/>
  <c r="GA34" i="44"/>
  <c r="DM34" i="44"/>
  <c r="BU34" i="44"/>
  <c r="AC34" i="44"/>
  <c r="DA34" i="44"/>
  <c r="GI34" i="44"/>
  <c r="AK34" i="44"/>
  <c r="GY34" i="44"/>
  <c r="EK34" i="44"/>
  <c r="BW34" i="44"/>
  <c r="HT34" i="44"/>
  <c r="FF34" i="44"/>
  <c r="CR34" i="44"/>
  <c r="H34" i="44"/>
  <c r="GW34" i="44"/>
  <c r="EI34" i="44"/>
  <c r="G34" i="44"/>
  <c r="DW34" i="44"/>
  <c r="BI34" i="44"/>
  <c r="DU34" i="44"/>
  <c r="CY34" i="44"/>
  <c r="ZT34" i="44"/>
  <c r="VN34" i="44"/>
  <c r="TV34" i="44"/>
  <c r="LJ34" i="44"/>
  <c r="AJ34" i="44"/>
  <c r="WJ34" i="44"/>
  <c r="QL34" i="44"/>
  <c r="NX34" i="44"/>
  <c r="NB34" i="44"/>
  <c r="KN34" i="44"/>
  <c r="IV34" i="44"/>
  <c r="GH34" i="44"/>
  <c r="CX34" i="44"/>
  <c r="F34" i="44" l="1"/>
  <c r="HX2" i="44"/>
  <c r="HY2" i="44"/>
  <c r="HZ2" i="44"/>
  <c r="IA2" i="44"/>
  <c r="IB2" i="44"/>
  <c r="IC2" i="44"/>
  <c r="ID2" i="44"/>
  <c r="IE2" i="44"/>
  <c r="IF2" i="44"/>
  <c r="A34" i="44"/>
  <c r="A33" i="44"/>
  <c r="A32" i="44"/>
  <c r="A31" i="44"/>
  <c r="A30" i="44"/>
  <c r="A29" i="44"/>
  <c r="A28" i="44"/>
  <c r="A27" i="44"/>
  <c r="A26" i="44"/>
  <c r="A25" i="44"/>
  <c r="A24" i="44"/>
  <c r="A23" i="44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A9" i="44"/>
  <c r="A8" i="44"/>
  <c r="A7" i="44"/>
  <c r="B6" i="44"/>
  <c r="B7" i="44" s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26" i="44" s="1"/>
  <c r="B27" i="44" s="1"/>
  <c r="B28" i="44" s="1"/>
  <c r="B29" i="44" s="1"/>
  <c r="B30" i="44" s="1"/>
  <c r="B31" i="44" s="1"/>
  <c r="B32" i="44" s="1"/>
  <c r="B33" i="44" s="1"/>
  <c r="B34" i="44" s="1"/>
  <c r="A6" i="44"/>
  <c r="A5" i="44"/>
  <c r="HW2" i="44"/>
  <c r="HV2" i="44"/>
  <c r="HU2" i="44"/>
  <c r="HT2" i="44"/>
  <c r="HS2" i="44"/>
  <c r="HR2" i="44"/>
  <c r="HQ2" i="44"/>
  <c r="HP2" i="44"/>
  <c r="HO2" i="44"/>
  <c r="HN2" i="44"/>
  <c r="HM2" i="44"/>
  <c r="HL2" i="44"/>
  <c r="HK2" i="44"/>
  <c r="HJ2" i="44"/>
  <c r="HI2" i="44"/>
  <c r="HH2" i="44"/>
  <c r="HG2" i="44"/>
  <c r="HF2" i="44"/>
  <c r="HE2" i="44"/>
  <c r="HD2" i="44"/>
  <c r="HC2" i="44"/>
  <c r="HB2" i="44"/>
  <c r="HA2" i="44"/>
  <c r="GZ2" i="44"/>
  <c r="GY2" i="44"/>
  <c r="GX2" i="44"/>
  <c r="GW2" i="44"/>
  <c r="GV2" i="44"/>
  <c r="GU2" i="44"/>
  <c r="GT2" i="44"/>
  <c r="GS2" i="44"/>
  <c r="GR2" i="44"/>
  <c r="GQ2" i="44"/>
  <c r="GP2" i="44"/>
  <c r="GO2" i="44"/>
  <c r="GN2" i="44"/>
  <c r="GM2" i="44"/>
  <c r="GL2" i="44"/>
  <c r="GK2" i="44"/>
  <c r="GJ2" i="44"/>
  <c r="GI2" i="44"/>
  <c r="GH2" i="44"/>
  <c r="GG2" i="44"/>
  <c r="GF2" i="44"/>
  <c r="GE2" i="44"/>
  <c r="GD2" i="44"/>
  <c r="GC2" i="44"/>
  <c r="GB2" i="44"/>
  <c r="GA2" i="44"/>
  <c r="FZ2" i="44"/>
  <c r="FY2" i="44"/>
  <c r="FX2" i="44"/>
  <c r="FW2" i="44"/>
  <c r="FV2" i="44"/>
  <c r="FU2" i="44"/>
  <c r="FT2" i="44"/>
  <c r="FS2" i="44"/>
  <c r="FR2" i="44"/>
  <c r="FQ2" i="44"/>
  <c r="FP2" i="44"/>
  <c r="FO2" i="44"/>
  <c r="FN2" i="44"/>
  <c r="FM2" i="44"/>
  <c r="FL2" i="44"/>
  <c r="FK2" i="44"/>
  <c r="FJ2" i="44"/>
  <c r="FI2" i="44"/>
  <c r="FH2" i="44"/>
  <c r="FG2" i="44"/>
  <c r="FF2" i="44"/>
  <c r="FE2" i="44"/>
  <c r="FD2" i="44"/>
  <c r="FC2" i="44"/>
  <c r="FB2" i="44"/>
  <c r="FA2" i="44"/>
  <c r="EZ2" i="44"/>
  <c r="EY2" i="44"/>
  <c r="EX2" i="44"/>
  <c r="EW2" i="44"/>
  <c r="EV2" i="44"/>
  <c r="EU2" i="44"/>
  <c r="ET2" i="44"/>
  <c r="ES2" i="44"/>
  <c r="ER2" i="44"/>
  <c r="EQ2" i="44"/>
  <c r="EP2" i="44"/>
  <c r="EO2" i="44"/>
  <c r="EN2" i="44"/>
  <c r="EM2" i="44"/>
  <c r="EL2" i="44"/>
  <c r="EK2" i="44"/>
  <c r="EJ2" i="44"/>
  <c r="EI2" i="44"/>
  <c r="EH2" i="44"/>
  <c r="EG2" i="44"/>
  <c r="EF2" i="44"/>
  <c r="EE2" i="44"/>
  <c r="ED2" i="44"/>
  <c r="EC2" i="44"/>
  <c r="EB2" i="44"/>
  <c r="EA2" i="44"/>
  <c r="DZ2" i="44"/>
  <c r="DY2" i="44"/>
  <c r="DX2" i="44"/>
  <c r="DW2" i="44"/>
  <c r="DV2" i="44"/>
  <c r="DU2" i="44"/>
  <c r="DT2" i="44"/>
  <c r="DS2" i="44"/>
  <c r="DR2" i="44"/>
  <c r="DQ2" i="44"/>
  <c r="DP2" i="44"/>
  <c r="DO2" i="44"/>
  <c r="DN2" i="44"/>
  <c r="DM2" i="44"/>
  <c r="DL2" i="44"/>
  <c r="DK2" i="44"/>
  <c r="DJ2" i="44"/>
  <c r="DI2" i="44"/>
  <c r="DH2" i="44"/>
  <c r="DG2" i="44"/>
  <c r="DF2" i="44"/>
  <c r="DE2" i="44"/>
  <c r="DD2" i="44"/>
  <c r="DC2" i="44"/>
  <c r="DB2" i="44"/>
  <c r="DA2" i="44"/>
  <c r="CZ2" i="44"/>
  <c r="CY2" i="44"/>
  <c r="CX2" i="44"/>
  <c r="CW2" i="44"/>
  <c r="CV2" i="44"/>
  <c r="CU2" i="44"/>
  <c r="CT2" i="44"/>
  <c r="CS2" i="44"/>
  <c r="CR2" i="44"/>
  <c r="CQ2" i="44"/>
  <c r="CP2" i="44"/>
  <c r="CO2" i="44"/>
  <c r="CN2" i="44"/>
  <c r="CM2" i="44"/>
  <c r="CL2" i="44"/>
  <c r="CK2" i="44"/>
  <c r="CJ2" i="44"/>
  <c r="CI2" i="44"/>
  <c r="CH2" i="44"/>
  <c r="CG2" i="44"/>
  <c r="CF2" i="44"/>
  <c r="CE2" i="44"/>
  <c r="CD2" i="44"/>
  <c r="CC2" i="44"/>
  <c r="CB2" i="44"/>
  <c r="CA2" i="44"/>
  <c r="BZ2" i="44"/>
  <c r="BY2" i="44"/>
  <c r="BX2" i="44"/>
  <c r="BW2" i="44"/>
  <c r="BV2" i="44"/>
  <c r="BU2" i="44"/>
  <c r="BT2" i="44"/>
  <c r="BS2" i="44"/>
  <c r="BR2" i="44"/>
  <c r="BQ2" i="44"/>
  <c r="BP2" i="44"/>
  <c r="BO2" i="44"/>
  <c r="BN2" i="44"/>
  <c r="BM2" i="44"/>
  <c r="BL2" i="44"/>
  <c r="BK2" i="44"/>
  <c r="BJ2" i="44"/>
  <c r="BI2" i="44"/>
  <c r="BH2" i="44"/>
  <c r="BG2" i="44"/>
  <c r="BF2" i="44"/>
  <c r="BE2" i="44"/>
  <c r="BD2" i="44"/>
  <c r="BC2" i="44"/>
  <c r="BB2" i="44"/>
  <c r="BA2" i="44"/>
  <c r="AZ2" i="44"/>
  <c r="AY2" i="44"/>
  <c r="AX2" i="44"/>
  <c r="AW2" i="44"/>
  <c r="AV2" i="44"/>
  <c r="AU2" i="44"/>
  <c r="AT2" i="44"/>
  <c r="AS2" i="44"/>
  <c r="AR2" i="44"/>
  <c r="AQ2" i="44"/>
  <c r="AP2" i="44"/>
  <c r="AO2" i="44"/>
  <c r="AN2" i="44"/>
  <c r="AM2" i="44"/>
  <c r="AL2" i="44"/>
  <c r="AK2" i="44"/>
  <c r="AJ2" i="44"/>
  <c r="AI2" i="44"/>
  <c r="AH2" i="44"/>
  <c r="AG2" i="44"/>
  <c r="AF2" i="44"/>
  <c r="AE2" i="44"/>
  <c r="AD2" i="44"/>
  <c r="AC2" i="44"/>
  <c r="AB2" i="44"/>
  <c r="AA2" i="44"/>
  <c r="Z2" i="44"/>
  <c r="Y2" i="44"/>
  <c r="X2" i="44"/>
  <c r="W2" i="44"/>
  <c r="V2" i="44"/>
  <c r="U2" i="44"/>
  <c r="T2" i="44"/>
  <c r="S2" i="44"/>
  <c r="R2" i="44"/>
  <c r="Q2" i="44"/>
  <c r="P2" i="44"/>
  <c r="O2" i="44"/>
  <c r="N2" i="44"/>
  <c r="M2" i="44"/>
  <c r="L2" i="44"/>
  <c r="K2" i="44"/>
  <c r="J2" i="44"/>
  <c r="I2" i="44"/>
  <c r="H2" i="44"/>
  <c r="G2" i="44"/>
  <c r="F2" i="44"/>
  <c r="B2" i="44"/>
  <c r="A2" i="40" l="1"/>
  <c r="A4" i="40" l="1"/>
  <c r="D4" i="40" s="1"/>
  <c r="A5" i="40"/>
  <c r="D5" i="40" s="1"/>
  <c r="A6" i="40"/>
  <c r="D6" i="40" s="1"/>
  <c r="A7" i="40"/>
  <c r="D7" i="40" s="1"/>
  <c r="A8" i="40"/>
  <c r="D8" i="40" s="1"/>
  <c r="A10" i="40"/>
  <c r="D10" i="40" s="1"/>
  <c r="A9" i="40"/>
  <c r="D9" i="40" s="1"/>
  <c r="A11" i="40"/>
  <c r="D11" i="40" s="1"/>
  <c r="D2" i="40"/>
  <c r="A3" i="40"/>
  <c r="D3" i="40" s="1"/>
  <c r="E2" i="34" l="1"/>
  <c r="G2" i="34" s="1"/>
  <c r="B17" i="40" l="1"/>
  <c r="A14" i="19"/>
  <c r="A31" i="19"/>
  <c r="E2" i="19"/>
  <c r="M12" i="40" l="1"/>
  <c r="B18" i="40" l="1"/>
  <c r="B16" i="40"/>
  <c r="A29" i="19" l="1"/>
  <c r="A12" i="19"/>
  <c r="C11" i="40"/>
  <c r="C9" i="40"/>
  <c r="C6" i="40"/>
  <c r="C13" i="40"/>
  <c r="C10" i="40"/>
  <c r="C8" i="40"/>
  <c r="C7" i="40"/>
  <c r="C5" i="40"/>
  <c r="C3" i="40"/>
  <c r="C2" i="40"/>
  <c r="C4" i="40"/>
  <c r="D2" i="29" l="1"/>
  <c r="M9" i="40" l="1"/>
  <c r="O9" i="40" s="1"/>
  <c r="M1" i="40"/>
  <c r="M8" i="40"/>
  <c r="O8" i="40" s="1"/>
  <c r="M6" i="40"/>
  <c r="O6" i="40" s="1"/>
  <c r="B13" i="40"/>
  <c r="N1" i="40"/>
  <c r="C2" i="19"/>
  <c r="A27" i="19"/>
  <c r="S13" i="40" l="1"/>
  <c r="C21" i="40" s="1"/>
  <c r="I13" i="40"/>
  <c r="J13" i="40"/>
  <c r="A13" i="40"/>
  <c r="D13" i="40" s="1"/>
  <c r="K13" i="40" l="1"/>
  <c r="D21" i="40" s="1"/>
  <c r="G21" i="40" s="1"/>
  <c r="F21" i="40"/>
  <c r="C23" i="40"/>
  <c r="D23" i="40" s="1"/>
  <c r="C27" i="40"/>
  <c r="D27" i="40" s="1"/>
  <c r="C28" i="40"/>
  <c r="D28" i="40" s="1"/>
  <c r="C25" i="40"/>
  <c r="D25" i="40" s="1"/>
  <c r="C29" i="40"/>
  <c r="D29" i="40" s="1"/>
  <c r="C26" i="40"/>
  <c r="D26" i="40" s="1"/>
  <c r="C22" i="40"/>
  <c r="D22" i="40" s="1"/>
  <c r="C24" i="40"/>
  <c r="D24" i="40" s="1"/>
  <c r="E20" i="19"/>
  <c r="M7" i="40" l="1"/>
  <c r="O7" i="40" s="1"/>
  <c r="E1" i="40"/>
  <c r="F2" i="34"/>
  <c r="A15" i="40"/>
  <c r="B15" i="40" s="1"/>
  <c r="D1" i="40"/>
  <c r="E3" i="40" l="1"/>
  <c r="E4" i="40"/>
  <c r="E5" i="40"/>
  <c r="E6" i="40"/>
  <c r="E7" i="40"/>
  <c r="E8" i="40"/>
  <c r="E9" i="40"/>
  <c r="E10" i="40"/>
  <c r="E11" i="40"/>
  <c r="G11" i="40" s="1"/>
  <c r="E13" i="40"/>
  <c r="E2" i="40"/>
  <c r="B20" i="19"/>
  <c r="J21" i="40" l="1"/>
  <c r="G4" i="40"/>
  <c r="M4" i="40" s="1"/>
  <c r="O4" i="40" s="1"/>
  <c r="H11" i="40"/>
  <c r="A16" i="19" s="1"/>
  <c r="G3" i="40"/>
  <c r="F10" i="40"/>
  <c r="L10" i="40" s="1"/>
  <c r="F5" i="40"/>
  <c r="L5" i="40" s="1"/>
  <c r="H7" i="40"/>
  <c r="N7" i="40" s="1"/>
  <c r="F3" i="40"/>
  <c r="L3" i="40" s="1"/>
  <c r="F4" i="40"/>
  <c r="L4" i="40" s="1"/>
  <c r="F2" i="40"/>
  <c r="L2" i="40" s="1"/>
  <c r="A15" i="19"/>
  <c r="F6" i="40"/>
  <c r="L6" i="40" s="1"/>
  <c r="G7" i="40"/>
  <c r="H4" i="40"/>
  <c r="N4" i="40" s="1"/>
  <c r="H5" i="40"/>
  <c r="N5" i="40" s="1"/>
  <c r="H10" i="40"/>
  <c r="N10" i="40" s="1"/>
  <c r="G10" i="40"/>
  <c r="M10" i="40" s="1"/>
  <c r="O10" i="40" s="1"/>
  <c r="H9" i="40"/>
  <c r="N9" i="40" s="1"/>
  <c r="G9" i="40"/>
  <c r="G8" i="40"/>
  <c r="H8" i="40"/>
  <c r="N8" i="40" s="1"/>
  <c r="G5" i="40"/>
  <c r="M5" i="40" s="1"/>
  <c r="O5" i="40" s="1"/>
  <c r="H2" i="40"/>
  <c r="N2" i="40" s="1"/>
  <c r="G2" i="40"/>
  <c r="H6" i="40"/>
  <c r="N6" i="40" s="1"/>
  <c r="G6" i="40"/>
  <c r="H3" i="40"/>
  <c r="N3" i="40" s="1"/>
  <c r="M13" i="40"/>
  <c r="A30" i="19"/>
  <c r="N13" i="40"/>
  <c r="F11" i="40"/>
  <c r="F7" i="40"/>
  <c r="L7" i="40" s="1"/>
  <c r="N11" i="40"/>
  <c r="A13" i="19"/>
  <c r="M11" i="40"/>
  <c r="O11" i="40" s="1"/>
  <c r="F8" i="40"/>
  <c r="L8" i="40" s="1"/>
  <c r="F9" i="40"/>
  <c r="L9" i="40" s="1"/>
  <c r="E23" i="40" l="1"/>
  <c r="E28" i="40"/>
  <c r="E25" i="40"/>
  <c r="E26" i="40"/>
  <c r="M3" i="40"/>
  <c r="O3" i="40" s="1"/>
  <c r="G13" i="40"/>
  <c r="A32" i="19" s="1"/>
  <c r="E24" i="40"/>
  <c r="E29" i="40"/>
  <c r="E27" i="40"/>
  <c r="E22" i="40"/>
  <c r="L13" i="40"/>
  <c r="E21" i="40" s="1"/>
  <c r="H21" i="40" s="1"/>
  <c r="P2" i="40"/>
  <c r="P4" i="40" s="1"/>
  <c r="M2" i="40"/>
  <c r="O2" i="40" s="1"/>
  <c r="Q2" i="40"/>
  <c r="Q4" i="40" s="1"/>
  <c r="H13" i="40"/>
  <c r="A33" i="19" s="1"/>
  <c r="G25" i="40" l="1"/>
  <c r="G24" i="40"/>
  <c r="G30" i="40"/>
  <c r="H27" i="40"/>
  <c r="H22" i="40"/>
  <c r="H30" i="40"/>
  <c r="G29" i="40"/>
  <c r="H26" i="40"/>
  <c r="G28" i="40"/>
  <c r="G27" i="40"/>
  <c r="G22" i="40"/>
  <c r="H24" i="40"/>
  <c r="H29" i="40"/>
  <c r="G23" i="40"/>
  <c r="G26" i="40"/>
  <c r="H28" i="40"/>
  <c r="H23" i="40"/>
  <c r="H25" i="4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ACF00AE-EC4C-49A6-82D3-0BCF100394C9}" name="Abfrage - Combine_Monat_Jahresdurchschnitt (2)" description="Verbindung mit der Abfrage 'Combine_Monat_Jahresdurchschnitt (2)' in der Arbeitsmappe." type="100" refreshedVersion="8" minRefreshableVersion="5">
    <extLst>
      <ext xmlns:x15="http://schemas.microsoft.com/office/spreadsheetml/2010/11/main" uri="{DE250136-89BD-433C-8126-D09CA5730AF9}">
        <x15:connection id="857cac96-922f-4b37-8b4b-f7c1cda730e7"/>
      </ext>
    </extLst>
  </connection>
  <connection id="2" xr16:uid="{29AA50DD-8351-4375-9AEF-5456092C21FB}" name="Abfrage - DimGEO" description="Verbindung mit der Abfrage 'DimGEO' in der Arbeitsmappe." type="100" refreshedVersion="8" minRefreshableVersion="5">
    <extLst>
      <ext xmlns:x15="http://schemas.microsoft.com/office/spreadsheetml/2010/11/main" uri="{DE250136-89BD-433C-8126-D09CA5730AF9}">
        <x15:connection id="86887d50-d413-4565-b670-36434c0e990f"/>
      </ext>
    </extLst>
  </connection>
  <connection id="3" xr16:uid="{2976ADFE-EA48-4F66-B5AB-FD8EEBA09064}" name="Abfrage - DimGEO_JD" description="Verbindung mit der Abfrage 'DimGEO_JD' in der Arbeitsmappe." type="100" refreshedVersion="8" minRefreshableVersion="5">
    <extLst>
      <ext xmlns:x15="http://schemas.microsoft.com/office/spreadsheetml/2010/11/main" uri="{DE250136-89BD-433C-8126-D09CA5730AF9}">
        <x15:connection id="3b48e4eb-0ce0-4d64-a05e-369dc579e739"/>
      </ext>
    </extLst>
  </connection>
  <connection id="4" xr16:uid="{3A19AB7C-8127-4BE1-B64A-99F4853481E4}" name="Abfrage - DimGeschlecht" description="Verbindung mit der Abfrage 'DimGeschlecht' in der Arbeitsmappe." type="100" refreshedVersion="8" minRefreshableVersion="5">
    <extLst>
      <ext xmlns:x15="http://schemas.microsoft.com/office/spreadsheetml/2010/11/main" uri="{DE250136-89BD-433C-8126-D09CA5730AF9}">
        <x15:connection id="23ff6ced-618c-4ad7-8972-36d56acae520"/>
      </ext>
    </extLst>
  </connection>
  <connection id="5" xr16:uid="{25596243-0C54-4226-AD48-41A87AE9623B}" name="Abfrage - DimGeschlecht_JD" description="Verbindung mit der Abfrage 'DimGeschlecht_JD' in der Arbeitsmappe." type="100" refreshedVersion="8" minRefreshableVersion="5">
    <extLst>
      <ext xmlns:x15="http://schemas.microsoft.com/office/spreadsheetml/2010/11/main" uri="{DE250136-89BD-433C-8126-D09CA5730AF9}">
        <x15:connection id="11f24293-d0c8-44bc-8f82-6e1e3f906606"/>
      </ext>
    </extLst>
  </connection>
  <connection id="6" xr16:uid="{97B9A638-B752-434D-A852-172001441203}" name="Abfrage - DimVariable" description="Verbindung mit der Abfrage 'DimVariable' in der Arbeitsmappe." type="100" refreshedVersion="8" minRefreshableVersion="5">
    <extLst>
      <ext xmlns:x15="http://schemas.microsoft.com/office/spreadsheetml/2010/11/main" uri="{DE250136-89BD-433C-8126-D09CA5730AF9}">
        <x15:connection id="cc6534e9-30a0-4cbf-9409-5821eacc2885"/>
      </ext>
    </extLst>
  </connection>
  <connection id="7" xr16:uid="{ED357873-5892-47F0-B704-AB25CA3EE4D2}" name="Abfrage - DimVariable_JD" description="Verbindung mit der Abfrage 'DimVariable_JD' in der Arbeitsmappe." type="100" refreshedVersion="8" minRefreshableVersion="5">
    <extLst>
      <ext xmlns:x15="http://schemas.microsoft.com/office/spreadsheetml/2010/11/main" uri="{DE250136-89BD-433C-8126-D09CA5730AF9}">
        <x15:connection id="9ffcb939-7503-4156-93ef-bb5738fe79dc"/>
      </ext>
    </extLst>
  </connection>
  <connection id="8" xr16:uid="{8CD77736-AF5A-4F2C-B53D-13AA1ED82037}" name="Abfrage - FactSV" description="Verbindung mit der Abfrage 'FactSV' in der Arbeitsmappe." type="100" refreshedVersion="8" minRefreshableVersion="5">
    <extLst>
      <ext xmlns:x15="http://schemas.microsoft.com/office/spreadsheetml/2010/11/main" uri="{DE250136-89BD-433C-8126-D09CA5730AF9}">
        <x15:connection id="2831263d-5ca9-428d-90b6-9a770bfeeb3e"/>
      </ext>
    </extLst>
  </connection>
  <connection id="9" xr16:uid="{0293270F-8875-473D-BC60-B317D3FC8D14}" name="Abfrage - FactSV_Jahresdurchschnitt" description="Verbindung mit der Abfrage 'FactSV_Jahresdurchschnitt' in der Arbeitsmappe." type="100" refreshedVersion="8" minRefreshableVersion="5">
    <extLst>
      <ext xmlns:x15="http://schemas.microsoft.com/office/spreadsheetml/2010/11/main" uri="{DE250136-89BD-433C-8126-D09CA5730AF9}">
        <x15:connection id="5b6ae059-ccb4-48f7-b6d8-0dfbb5b5ece0"/>
      </ext>
    </extLst>
  </connection>
  <connection id="10" xr16:uid="{767E2431-E958-494F-9AC7-333DE9F0B124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<sst xmlns="http://schemas.openxmlformats.org/spreadsheetml/2006/main" count="139" uniqueCount="57">
  <si>
    <t>Auswahl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</si>
  <si>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</si>
  <si>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</si>
  <si>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</si>
  <si>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</si>
  <si>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</si>
  <si>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</si>
  <si>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</si>
  <si>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</si>
  <si>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</si>
  <si>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</si>
  <si>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Anteil</t>
  </si>
  <si>
    <t>Veraend_Proz</t>
  </si>
  <si>
    <t>Veraend_abs</t>
  </si>
  <si>
    <t>B</t>
  </si>
  <si>
    <t>K</t>
  </si>
  <si>
    <t>NÖ</t>
  </si>
  <si>
    <t>OÖ</t>
  </si>
  <si>
    <t>S</t>
  </si>
  <si>
    <t>ST</t>
  </si>
  <si>
    <t>T</t>
  </si>
  <si>
    <t>V</t>
  </si>
  <si>
    <t>W</t>
  </si>
  <si>
    <t>Anteil absteigend sortiert für Kreisdiagramm - mittels Formel</t>
  </si>
  <si>
    <t>Auswahl_Bundesland</t>
  </si>
  <si>
    <t>X</t>
  </si>
  <si>
    <t>Y</t>
  </si>
  <si>
    <t>Österreich:</t>
  </si>
  <si>
    <t>Spaltenindex</t>
  </si>
  <si>
    <t>BLD_Indikator_Geschlecht</t>
  </si>
  <si>
    <t>Zeilenindex</t>
  </si>
  <si>
    <t>Geschlecht</t>
  </si>
  <si>
    <t>Frauen</t>
  </si>
  <si>
    <t>Gesamt</t>
  </si>
  <si>
    <t>Quelle: AMS (Regionale Arbeitsmarktdaten)</t>
  </si>
  <si>
    <t>Max_Veraend_abs</t>
  </si>
  <si>
    <t>Max_Veraend_Proz</t>
  </si>
  <si>
    <t>Min_Veraend_abs</t>
  </si>
  <si>
    <t>Min_Veraend_Proz</t>
  </si>
  <si>
    <t>Zeilenbeschriftungen</t>
  </si>
  <si>
    <t>Spaltenbeschriftungen</t>
  </si>
  <si>
    <t>Burgenland Ergebnis</t>
  </si>
  <si>
    <t>Kärnten Ergebnis</t>
  </si>
  <si>
    <t>Niederösterreich Ergebnis</t>
  </si>
  <si>
    <t>Oberösterreich Ergebnis</t>
  </si>
  <si>
    <t>Salzburg Ergebnis</t>
  </si>
  <si>
    <t>Steiermark Ergebnis</t>
  </si>
  <si>
    <t>Tirol Ergebnis</t>
  </si>
  <si>
    <t>Vorarlberg Ergebnis</t>
  </si>
  <si>
    <t>Wien Ergebnis</t>
  </si>
  <si>
    <t>SEX_Bezeichnung</t>
  </si>
  <si>
    <t>VariableBezeichnung</t>
  </si>
  <si>
    <t>Männer und altern. Geschlecht</t>
  </si>
  <si>
    <t>Summe von Wert_absolut</t>
  </si>
  <si>
    <t>unselbständig Beschäftigte</t>
  </si>
  <si>
    <t>Österreich Ergebnis</t>
  </si>
  <si>
    <t>Unselbständig Beschäftigte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</si>
</sst>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_-* #,##0.00\ &quot;€&quot;_-;\-* #,##0.00\ &quot;€&quot;_-;_-* &quot;-&quot;??\ &quot;€&quot;_-;_-@_-"/>
    <numFmt numFmtId="166" formatCode="_-* #,##0_-;\-* #,##0_-;_-* &quot;-&quot;??_-;_-@_-"/>
    <numFmt numFmtId="167" formatCode="0.0%"/>
    <numFmt numFmtId="168" formatCode="#,###"/>
    <numFmt numFmtId="169" formatCode="???.0"/>
    <numFmt numFmtId="170" formatCode="_-\ ?,##0_-;\-\ ?,##0_-;_-\ &quot;-&quot;??_-;_-@_-"/>
    <numFmt numFmtId="171" formatCode="#,##0.0"/>
    <numFmt numFmtId="172" formatCode="mmm/\ yy"/>
    <numFmt numFmtId="173" formatCode="mmmm\ yyyy"/>
    <numFmt numFmtId="174" formatCode="yyyy"/>
    <numFmt numFmtId="175" formatCode="dd/mm/yyyy;@"/>
  </numFmts>
  <fonts count="25" x14ac:knownFonts="1">
    <font>
      <sz val="10"/>
      <name val="Arial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1"/>
      <name val="Trebuchet MS"/>
      <family val="2"/>
    </font>
    <font>
      <b/>
      <sz val="10"/>
      <color rgb="FF375F91"/>
      <name val="Trebuchet MS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Trebuchet MS"/>
      <family val="2"/>
    </font>
    <font>
      <b/>
      <sz val="11"/>
      <color rgb="FF5A5A5A"/>
      <name val="Trebuchet MS"/>
      <family val="2"/>
    </font>
    <font>
      <b/>
      <sz val="10"/>
      <color rgb="FF5A5A5A"/>
      <name val="Trebuchet MS"/>
      <family val="2"/>
    </font>
    <font>
      <sz val="10"/>
      <color rgb="FF5A5A5A"/>
      <name val="Trebuchet MS"/>
      <family val="2"/>
    </font>
    <font>
      <sz val="11"/>
      <color rgb="FF5A5A5A"/>
      <name val="Trebuchet MS"/>
      <family val="2"/>
    </font>
    <font>
      <sz val="8"/>
      <color rgb="FF000000"/>
      <name val="Tahoma"/>
      <family val="2"/>
    </font>
    <font>
      <b/>
      <sz val="14"/>
      <color rgb="FFE20613"/>
      <name val="Trebuchet MS"/>
      <family val="2"/>
    </font>
    <font>
      <b/>
      <sz val="12"/>
      <color rgb="FFE20613"/>
      <name val="Trebuchet MS"/>
      <family val="2"/>
    </font>
    <font>
      <b/>
      <sz val="11"/>
      <color rgb="FFE20613"/>
      <name val="Trebuchet MS"/>
      <family val="2"/>
    </font>
    <font>
      <b/>
      <sz val="11"/>
      <color rgb="FF666666"/>
      <name val="Trebuchet MS"/>
      <family val="2"/>
    </font>
    <font>
      <b/>
      <sz val="14"/>
      <color rgb="FF666666"/>
      <name val="Trebuchet MS"/>
      <family val="2"/>
    </font>
    <font>
      <b/>
      <sz val="10"/>
      <color rgb="FF666666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6" fillId="0" borderId="0" xfId="0" applyFont="1"/>
    <xf numFmtId="0" fontId="0" fillId="0" borderId="0" xfId="0" applyAlignment="1">
      <alignment horizontal="left"/>
    </xf>
    <xf numFmtId="168" fontId="0" fillId="0" borderId="0" xfId="0" applyNumberFormat="1"/>
    <xf numFmtId="0" fontId="11" fillId="2" borderId="1" xfId="0" applyFont="1" applyFill="1" applyBorder="1" applyAlignment="1">
      <alignment horizontal="left"/>
    </xf>
    <xf numFmtId="164" fontId="0" fillId="0" borderId="0" xfId="3" applyNumberFormat="1" applyFont="1"/>
    <xf numFmtId="0" fontId="12" fillId="0" borderId="0" xfId="0" applyFont="1" applyAlignment="1">
      <alignment horizontal="left"/>
    </xf>
    <xf numFmtId="168" fontId="6" fillId="0" borderId="0" xfId="0" applyNumberFormat="1" applyFont="1"/>
    <xf numFmtId="164" fontId="13" fillId="0" borderId="0" xfId="4" applyNumberFormat="1" applyFont="1"/>
    <xf numFmtId="0" fontId="13" fillId="0" borderId="0" xfId="4" applyFont="1"/>
    <xf numFmtId="0" fontId="5" fillId="0" borderId="0" xfId="0" applyFont="1"/>
    <xf numFmtId="164" fontId="5" fillId="0" borderId="0" xfId="0" applyNumberFormat="1" applyFont="1"/>
    <xf numFmtId="0" fontId="3" fillId="0" borderId="0" xfId="5"/>
    <xf numFmtId="171" fontId="0" fillId="0" borderId="0" xfId="0" applyNumberFormat="1"/>
    <xf numFmtId="0" fontId="2" fillId="0" borderId="0" xfId="6"/>
    <xf numFmtId="14" fontId="6" fillId="0" borderId="0" xfId="0" applyNumberFormat="1" applyFont="1"/>
    <xf numFmtId="172" fontId="0" fillId="0" borderId="0" xfId="0" applyNumberFormat="1"/>
    <xf numFmtId="173" fontId="0" fillId="0" borderId="0" xfId="0" applyNumberFormat="1"/>
    <xf numFmtId="168" fontId="3" fillId="0" borderId="0" xfId="5" applyNumberFormat="1"/>
    <xf numFmtId="172" fontId="3" fillId="0" borderId="0" xfId="5" applyNumberFormat="1"/>
    <xf numFmtId="174" fontId="2" fillId="0" borderId="0" xfId="6" applyNumberFormat="1"/>
    <xf numFmtId="175" fontId="2" fillId="0" borderId="0" xfId="6" applyNumberFormat="1"/>
    <xf numFmtId="0" fontId="6" fillId="3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23" fillId="3" borderId="0" xfId="0" applyFont="1" applyFill="1" applyProtection="1">
      <protection hidden="1"/>
    </xf>
    <xf numFmtId="0" fontId="19" fillId="3" borderId="0" xfId="0" applyFont="1" applyFill="1" applyAlignment="1" applyProtection="1">
      <alignment horizontal="left"/>
      <protection hidden="1"/>
    </xf>
    <xf numFmtId="0" fontId="8" fillId="3" borderId="0" xfId="0" applyFont="1" applyFill="1" applyProtection="1">
      <protection hidden="1"/>
    </xf>
    <xf numFmtId="0" fontId="15" fillId="3" borderId="2" xfId="0" applyFont="1" applyFill="1" applyBorder="1" applyProtection="1">
      <protection hidden="1"/>
    </xf>
    <xf numFmtId="0" fontId="16" fillId="3" borderId="2" xfId="0" applyFont="1" applyFill="1" applyBorder="1" applyProtection="1">
      <protection hidden="1"/>
    </xf>
    <xf numFmtId="0" fontId="6" fillId="3" borderId="2" xfId="0" applyFont="1" applyFill="1" applyBorder="1" applyProtection="1">
      <protection hidden="1"/>
    </xf>
    <xf numFmtId="0" fontId="7" fillId="3" borderId="2" xfId="0" applyFont="1" applyFill="1" applyBorder="1" applyProtection="1">
      <protection hidden="1"/>
    </xf>
    <xf numFmtId="0" fontId="10" fillId="3" borderId="2" xfId="0" applyFont="1" applyFill="1" applyBorder="1" applyProtection="1">
      <protection hidden="1"/>
    </xf>
    <xf numFmtId="0" fontId="6" fillId="0" borderId="3" xfId="0" applyFont="1" applyBorder="1" applyProtection="1">
      <protection hidden="1"/>
    </xf>
    <xf numFmtId="0" fontId="1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66" fontId="7" fillId="0" borderId="0" xfId="2" applyNumberFormat="1" applyFont="1" applyFill="1" applyBorder="1" applyAlignment="1" applyProtection="1">
      <alignment wrapText="1"/>
      <protection hidden="1"/>
    </xf>
    <xf numFmtId="0" fontId="6" fillId="0" borderId="0" xfId="0" applyFont="1" applyAlignment="1" applyProtection="1">
      <alignment wrapText="1"/>
      <protection hidden="1"/>
    </xf>
    <xf numFmtId="166" fontId="6" fillId="0" borderId="0" xfId="2" applyNumberFormat="1" applyFont="1" applyFill="1" applyBorder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wrapText="1"/>
      <protection hidden="1"/>
    </xf>
    <xf numFmtId="166" fontId="7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166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66" fontId="6" fillId="0" borderId="0" xfId="2" applyNumberFormat="1" applyFont="1" applyFill="1" applyBorder="1" applyAlignment="1" applyProtection="1">
      <alignment horizontal="right"/>
      <protection hidden="1"/>
    </xf>
    <xf numFmtId="169" fontId="6" fillId="0" borderId="0" xfId="0" applyNumberFormat="1" applyFont="1" applyAlignment="1" applyProtection="1">
      <alignment horizontal="center"/>
      <protection hidden="1"/>
    </xf>
    <xf numFmtId="170" fontId="6" fillId="0" borderId="0" xfId="2" applyNumberFormat="1" applyFont="1" applyFill="1" applyBorder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3" fontId="9" fillId="0" borderId="0" xfId="2" applyNumberFormat="1" applyFont="1" applyFill="1" applyBorder="1" applyAlignment="1" applyProtection="1">
      <alignment horizontal="center"/>
      <protection hidden="1"/>
    </xf>
    <xf numFmtId="166" fontId="7" fillId="0" borderId="0" xfId="2" applyNumberFormat="1" applyFont="1" applyFill="1" applyBorder="1" applyAlignment="1" applyProtection="1">
      <alignment horizontal="right"/>
      <protection hidden="1"/>
    </xf>
    <xf numFmtId="169" fontId="7" fillId="0" borderId="0" xfId="0" applyNumberFormat="1" applyFont="1" applyAlignment="1" applyProtection="1">
      <alignment horizontal="center"/>
      <protection hidden="1"/>
    </xf>
    <xf numFmtId="170" fontId="7" fillId="0" borderId="0" xfId="2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7" fillId="0" borderId="0" xfId="2" applyNumberFormat="1" applyFont="1" applyFill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167" fontId="6" fillId="0" borderId="0" xfId="3" applyNumberFormat="1" applyFont="1" applyFill="1" applyBorder="1" applyProtection="1">
      <protection hidden="1"/>
    </xf>
    <xf numFmtId="166" fontId="6" fillId="0" borderId="0" xfId="2" applyNumberFormat="1" applyFont="1" applyFill="1" applyBorder="1" applyAlignment="1" applyProtection="1">
      <protection hidden="1"/>
    </xf>
    <xf numFmtId="0" fontId="1" fillId="3" borderId="2" xfId="0" applyFont="1" applyFill="1" applyBorder="1"/>
    <xf numFmtId="0" fontId="15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0" fillId="0" borderId="0" xfId="0" pivotButton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173" fontId="20" fillId="0" borderId="0" xfId="0" applyNumberFormat="1" applyFont="1" applyAlignment="1" applyProtection="1">
      <alignment horizontal="center"/>
      <protection hidden="1"/>
    </xf>
    <xf numFmtId="166" fontId="7" fillId="0" borderId="0" xfId="0" applyNumberFormat="1" applyFont="1" applyAlignment="1" applyProtection="1">
      <alignment horizontal="center"/>
      <protection hidden="1"/>
    </xf>
    <xf numFmtId="170" fontId="8" fillId="0" borderId="0" xfId="2" applyNumberFormat="1" applyFont="1" applyFill="1" applyBorder="1" applyAlignment="1" applyProtection="1">
      <alignment horizontal="center"/>
      <protection hidden="1"/>
    </xf>
    <xf numFmtId="0" fontId="0" fillId="0" borderId="0" xfId="0" applyNumberFormat="1"/>
  </cellXfs>
  <cellStyles count="7">
    <cellStyle name="Euro" xfId="1" xr:uid="{00000000-0005-0000-0000-000000000000}"/>
    <cellStyle name="Komma" xfId="2" builtinId="3"/>
    <cellStyle name="Prozent" xfId="3" builtinId="5"/>
    <cellStyle name="Standard" xfId="0" builtinId="0"/>
    <cellStyle name="Standard 2" xfId="4" xr:uid="{00000000-0005-0000-0000-000004000000}"/>
    <cellStyle name="Standard 3" xfId="5" xr:uid="{00000000-0005-0000-0000-000005000000}"/>
    <cellStyle name="Standard 3 2" xfId="6" xr:uid="{00000000-0005-0000-0000-000006000000}"/>
  </cellStyles>
  <dxfs count="5">
    <dxf>
      <font>
        <b/>
        <i val="0"/>
        <color rgb="FF666666"/>
      </font>
      <fill>
        <patternFill>
          <bgColor rgb="FFE6E6E6"/>
        </patternFill>
      </fill>
    </dxf>
    <dxf>
      <font>
        <color rgb="FFE20613"/>
      </font>
    </dxf>
    <dxf>
      <font>
        <color rgb="FFE20613"/>
      </font>
    </dxf>
    <dxf>
      <font>
        <color rgb="FFE20613"/>
      </font>
    </dxf>
    <dxf>
      <font>
        <color rgb="FFE20613"/>
      </font>
    </dxf>
  </dxfs>
  <tableStyles count="0" defaultTableStyle="TableStyleMedium9" defaultPivotStyle="PivotStyleLight16"/>
  <colors>
    <mruColors>
      <color rgb="FFE20613"/>
      <color rgb="FFE6E6E6"/>
      <color rgb="FF666666"/>
      <color rgb="FFFC8086"/>
      <color rgb="FFB3B3B3"/>
      <color rgb="FFF2F2F2"/>
      <color rgb="FFCCCCCC"/>
      <color rgb="FF999999"/>
      <color rgb="FF808080"/>
      <color rgb="FF9B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owerPivotData" Target="model/item.data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9" Type="http://schemas.openxmlformats.org/officeDocument/2006/relationships/customXml" Target="../customXml/item25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38" Type="http://schemas.openxmlformats.org/officeDocument/2006/relationships/customXml" Target="../customXml/item2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37" Type="http://schemas.openxmlformats.org/officeDocument/2006/relationships/customXml" Target="../customXml/item23.xml"/><Relationship Id="rId40" Type="http://schemas.openxmlformats.org/officeDocument/2006/relationships/customXml" Target="../customXml/item26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36" Type="http://schemas.openxmlformats.org/officeDocument/2006/relationships/customXml" Target="../customXml/item22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35" Type="http://schemas.openxmlformats.org/officeDocument/2006/relationships/customXml" Target="../customXml/item21.xml"/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[0]!Kartentitel_Landkarte</c:f>
          <c:strCache>
            <c:ptCount val="1"/>
            <c:pt idx="0">
              <c:v>Unselbständig Beschäftigte (Männer und altern. Geschlecht) nach Bundesländern - April 2026</c:v>
            </c:pt>
          </c:strCache>
        </c:strRef>
      </c:tx>
      <c:layout>
        <c:manualLayout>
          <c:xMode val="edge"/>
          <c:yMode val="edge"/>
          <c:x val="0.13015504505235817"/>
          <c:y val="2.681504486613594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5.5912016282984346E-2"/>
          <c:w val="1"/>
          <c:h val="0.9440880994153974"/>
        </c:manualLayout>
      </c:layout>
      <c:bubbleChart>
        <c:varyColors val="0"/>
        <c:ser>
          <c:idx val="1"/>
          <c:order val="0"/>
          <c:tx>
            <c:v>Vorarlberg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98-4E55-911F-9A70CFAE45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Indikator!$I$9</c:f>
              <c:numCache>
                <c:formatCode>General</c:formatCode>
                <c:ptCount val="1"/>
                <c:pt idx="0">
                  <c:v>0.8</c:v>
                </c:pt>
              </c:numCache>
            </c:numRef>
          </c:xVal>
          <c:yVal>
            <c:numRef>
              <c:f>Indikator!$J$9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Indikator!$D$9</c:f>
              <c:numCache>
                <c:formatCode>#,###</c:formatCode>
                <c:ptCount val="1"/>
                <c:pt idx="0">
                  <c:v>88048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B198-4E55-911F-9A70CFAE457D}"/>
            </c:ext>
          </c:extLst>
        </c:ser>
        <c:ser>
          <c:idx val="2"/>
          <c:order val="1"/>
          <c:tx>
            <c:v>Tirol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Indikator!$I$8</c:f>
              <c:numCache>
                <c:formatCode>General</c:formatCode>
                <c:ptCount val="1"/>
                <c:pt idx="0">
                  <c:v>2.25</c:v>
                </c:pt>
              </c:numCache>
            </c:numRef>
          </c:xVal>
          <c:yVal>
            <c:numRef>
              <c:f>Indikator!$J$8</c:f>
              <c:numCache>
                <c:formatCode>General</c:formatCode>
                <c:ptCount val="1"/>
                <c:pt idx="0">
                  <c:v>10500</c:v>
                </c:pt>
              </c:numCache>
            </c:numRef>
          </c:yVal>
          <c:bubbleSize>
            <c:numRef>
              <c:f>Indikator!$D$8</c:f>
              <c:numCache>
                <c:formatCode>#,###</c:formatCode>
                <c:ptCount val="1"/>
                <c:pt idx="0">
                  <c:v>181200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B198-4E55-911F-9A70CFAE457D}"/>
            </c:ext>
          </c:extLst>
        </c:ser>
        <c:ser>
          <c:idx val="3"/>
          <c:order val="2"/>
          <c:tx>
            <c:v>Salzburg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Indikator!$I$6</c:f>
              <c:numCache>
                <c:formatCode>General</c:formatCode>
                <c:ptCount val="1"/>
                <c:pt idx="0">
                  <c:v>4.25</c:v>
                </c:pt>
              </c:numCache>
            </c:numRef>
          </c:xVal>
          <c:yVal>
            <c:numRef>
              <c:f>Indikator!$J$6</c:f>
              <c:numCache>
                <c:formatCode>General</c:formatCode>
                <c:ptCount val="1"/>
                <c:pt idx="0">
                  <c:v>11000</c:v>
                </c:pt>
              </c:numCache>
            </c:numRef>
          </c:yVal>
          <c:bubbleSize>
            <c:numRef>
              <c:f>Indikator!$D$6</c:f>
              <c:numCache>
                <c:formatCode>#,###</c:formatCode>
                <c:ptCount val="1"/>
                <c:pt idx="0">
                  <c:v>137851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B198-4E55-911F-9A70CFAE457D}"/>
            </c:ext>
          </c:extLst>
        </c:ser>
        <c:ser>
          <c:idx val="4"/>
          <c:order val="3"/>
          <c:tx>
            <c:v>Kärnten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Indikator!$I$3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Indikator!$J$3</c:f>
              <c:numCache>
                <c:formatCode>General</c:formatCode>
                <c:ptCount val="1"/>
                <c:pt idx="0">
                  <c:v>5500</c:v>
                </c:pt>
              </c:numCache>
            </c:numRef>
          </c:yVal>
          <c:bubbleSize>
            <c:numRef>
              <c:f>Indikator!$D$3</c:f>
              <c:numCache>
                <c:formatCode>#,###</c:formatCode>
                <c:ptCount val="1"/>
                <c:pt idx="0">
                  <c:v>114699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B198-4E55-911F-9A70CFAE457D}"/>
            </c:ext>
          </c:extLst>
        </c:ser>
        <c:ser>
          <c:idx val="5"/>
          <c:order val="4"/>
          <c:tx>
            <c:v>Steiermark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Indikator!$I$7</c:f>
              <c:numCache>
                <c:formatCode>General</c:formatCode>
                <c:ptCount val="1"/>
                <c:pt idx="0">
                  <c:v>6.25</c:v>
                </c:pt>
              </c:numCache>
            </c:numRef>
          </c:xVal>
          <c:yVal>
            <c:numRef>
              <c:f>Indikator!$J$7</c:f>
              <c:numCache>
                <c:formatCode>General</c:formatCode>
                <c:ptCount val="1"/>
                <c:pt idx="0">
                  <c:v>12000</c:v>
                </c:pt>
              </c:numCache>
            </c:numRef>
          </c:yVal>
          <c:bubbleSize>
            <c:numRef>
              <c:f>Indikator!$D$7</c:f>
              <c:numCache>
                <c:formatCode>#,###</c:formatCode>
                <c:ptCount val="1"/>
                <c:pt idx="0">
                  <c:v>289974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B198-4E55-911F-9A70CFAE457D}"/>
            </c:ext>
          </c:extLst>
        </c:ser>
        <c:ser>
          <c:idx val="6"/>
          <c:order val="5"/>
          <c:tx>
            <c:v>Oberösterreich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dLbl>
              <c:idx val="0"/>
              <c:numFmt formatCode="#,##0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6-B198-4E55-911F-9A70CFAE45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Indikator!$I$5</c:f>
              <c:numCache>
                <c:formatCode>General</c:formatCode>
                <c:ptCount val="1"/>
                <c:pt idx="0">
                  <c:v>5.0999999999999899</c:v>
                </c:pt>
              </c:numCache>
            </c:numRef>
          </c:xVal>
          <c:yVal>
            <c:numRef>
              <c:f>Indikator!$J$5</c:f>
              <c:numCache>
                <c:formatCode>General</c:formatCode>
                <c:ptCount val="1"/>
                <c:pt idx="0">
                  <c:v>19500</c:v>
                </c:pt>
              </c:numCache>
            </c:numRef>
          </c:yVal>
          <c:bubbleSize>
            <c:numRef>
              <c:f>Indikator!$D$5</c:f>
              <c:numCache>
                <c:formatCode>#,###</c:formatCode>
                <c:ptCount val="1"/>
                <c:pt idx="0">
                  <c:v>376630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B198-4E55-911F-9A70CFAE457D}"/>
            </c:ext>
          </c:extLst>
        </c:ser>
        <c:ser>
          <c:idx val="7"/>
          <c:order val="6"/>
          <c:tx>
            <c:v>Niederösterreich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Indikator!$I$4</c:f>
              <c:numCache>
                <c:formatCode>General</c:formatCode>
                <c:ptCount val="1"/>
                <c:pt idx="0">
                  <c:v>6.75</c:v>
                </c:pt>
              </c:numCache>
            </c:numRef>
          </c:xVal>
          <c:yVal>
            <c:numRef>
              <c:f>Indikator!$J$4</c:f>
              <c:numCache>
                <c:formatCode>General</c:formatCode>
                <c:ptCount val="1"/>
                <c:pt idx="0">
                  <c:v>22000</c:v>
                </c:pt>
              </c:numCache>
            </c:numRef>
          </c:yVal>
          <c:bubbleSize>
            <c:numRef>
              <c:f>Indikator!$D$4</c:f>
              <c:numCache>
                <c:formatCode>#,###</c:formatCode>
                <c:ptCount val="1"/>
                <c:pt idx="0">
                  <c:v>361817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B198-4E55-911F-9A70CFAE457D}"/>
            </c:ext>
          </c:extLst>
        </c:ser>
        <c:ser>
          <c:idx val="8"/>
          <c:order val="7"/>
          <c:tx>
            <c:v>Wien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Indikator!$I$10</c:f>
              <c:numCache>
                <c:formatCode>General</c:formatCode>
                <c:ptCount val="1"/>
                <c:pt idx="0">
                  <c:v>7.75</c:v>
                </c:pt>
              </c:numCache>
            </c:numRef>
          </c:xVal>
          <c:yVal>
            <c:numRef>
              <c:f>Indikator!$J$10</c:f>
              <c:numCache>
                <c:formatCode>General</c:formatCode>
                <c:ptCount val="1"/>
                <c:pt idx="0">
                  <c:v>20000</c:v>
                </c:pt>
              </c:numCache>
            </c:numRef>
          </c:yVal>
          <c:bubbleSize>
            <c:numRef>
              <c:f>Indikator!$D$10</c:f>
              <c:numCache>
                <c:formatCode>#,###</c:formatCode>
                <c:ptCount val="1"/>
                <c:pt idx="0">
                  <c:v>484173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B198-4E55-911F-9A70CFAE457D}"/>
            </c:ext>
          </c:extLst>
        </c:ser>
        <c:ser>
          <c:idx val="9"/>
          <c:order val="8"/>
          <c:tx>
            <c:v>Burgenland</c:v>
          </c:tx>
          <c:spPr>
            <a:solidFill>
              <a:srgbClr val="E6E6E6"/>
            </a:solidFill>
            <a:ln>
              <a:noFill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Indikator!$I$2</c:f>
              <c:numCache>
                <c:formatCode>General</c:formatCode>
                <c:ptCount val="1"/>
                <c:pt idx="0">
                  <c:v>7.9</c:v>
                </c:pt>
              </c:numCache>
            </c:numRef>
          </c:xVal>
          <c:yVal>
            <c:numRef>
              <c:f>Indikator!$J$2</c:f>
              <c:numCache>
                <c:formatCode>General</c:formatCode>
                <c:ptCount val="1"/>
                <c:pt idx="0">
                  <c:v>13700</c:v>
                </c:pt>
              </c:numCache>
            </c:numRef>
          </c:yVal>
          <c:bubbleSize>
            <c:numRef>
              <c:f>Indikator!$D$2</c:f>
              <c:numCache>
                <c:formatCode>#,###</c:formatCode>
                <c:ptCount val="1"/>
                <c:pt idx="0">
                  <c:v>57789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B198-4E55-911F-9A70CFAE457D}"/>
            </c:ext>
          </c:extLst>
        </c:ser>
        <c:ser>
          <c:idx val="0"/>
          <c:order val="9"/>
          <c:tx>
            <c:strRef>
              <c:f>Indikator!$B$13</c:f>
              <c:strCache>
                <c:ptCount val="1"/>
                <c:pt idx="0">
                  <c:v>Burgenland</c:v>
                </c:pt>
              </c:strCache>
            </c:strRef>
          </c:tx>
          <c:spPr>
            <a:solidFill>
              <a:srgbClr val="E20613"/>
            </a:solidFill>
            <a:ln w="9525">
              <a:solidFill>
                <a:srgbClr val="FC8086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Indikator!$I$13</c:f>
              <c:numCache>
                <c:formatCode>General</c:formatCode>
                <c:ptCount val="1"/>
                <c:pt idx="0">
                  <c:v>7.9</c:v>
                </c:pt>
              </c:numCache>
            </c:numRef>
          </c:xVal>
          <c:yVal>
            <c:numRef>
              <c:f>Indikator!$J$13</c:f>
              <c:numCache>
                <c:formatCode>General</c:formatCode>
                <c:ptCount val="1"/>
                <c:pt idx="0">
                  <c:v>13700</c:v>
                </c:pt>
              </c:numCache>
            </c:numRef>
          </c:yVal>
          <c:bubbleSize>
            <c:numRef>
              <c:f>Indikator!$D$13</c:f>
              <c:numCache>
                <c:formatCode>#,###</c:formatCode>
                <c:ptCount val="1"/>
                <c:pt idx="0">
                  <c:v>57789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B198-4E55-911F-9A70CFAE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40"/>
        <c:showNegBubbles val="0"/>
        <c:axId val="66785280"/>
        <c:axId val="66786816"/>
      </c:bubbleChart>
      <c:valAx>
        <c:axId val="66785280"/>
        <c:scaling>
          <c:orientation val="minMax"/>
          <c:max val="9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66786816"/>
        <c:crosses val="autoZero"/>
        <c:crossBetween val="midCat"/>
      </c:valAx>
      <c:valAx>
        <c:axId val="66786816"/>
        <c:scaling>
          <c:orientation val="minMax"/>
          <c:max val="300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66785280"/>
        <c:crosses val="max"/>
        <c:crossBetween val="midCat"/>
        <c:majorUnit val="5000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[0]!Kartentitel_Kreis</c:f>
          <c:strCache>
            <c:ptCount val="1"/>
            <c:pt idx="0">
              <c:v>Verteilung in Prozent</c:v>
            </c:pt>
          </c:strCache>
        </c:strRef>
      </c:tx>
      <c:layout>
        <c:manualLayout>
          <c:xMode val="edge"/>
          <c:yMode val="edge"/>
          <c:x val="0.35508158567557696"/>
          <c:y val="4.8379239095751748E-3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779690641540518"/>
          <c:y val="0.12483313583116275"/>
          <c:w val="0.64751020885326704"/>
          <c:h val="0.78189866228511407"/>
        </c:manualLayout>
      </c:layout>
      <c:pieChart>
        <c:varyColors val="1"/>
        <c:ser>
          <c:idx val="0"/>
          <c:order val="0"/>
          <c:tx>
            <c:v>Verteilung</c:v>
          </c:tx>
          <c:spPr>
            <a:solidFill>
              <a:srgbClr val="006464"/>
            </a:solidFill>
            <a:ln>
              <a:solidFill>
                <a:srgbClr val="375F91"/>
              </a:solidFill>
            </a:ln>
          </c:spPr>
          <c:dPt>
            <c:idx val="0"/>
            <c:bubble3D val="0"/>
            <c:spPr>
              <a:solidFill>
                <a:srgbClr val="E20613"/>
              </a:solidFill>
              <a:ln>
                <a:solidFill>
                  <a:srgbClr val="FC80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DA7-47E6-8373-45B10DCCC726}"/>
              </c:ext>
            </c:extLst>
          </c:dPt>
          <c:dPt>
            <c:idx val="1"/>
            <c:bubble3D val="0"/>
            <c:spPr>
              <a:solidFill>
                <a:srgbClr val="66666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DA7-47E6-8373-45B10DCCC726}"/>
              </c:ext>
            </c:extLst>
          </c:dPt>
          <c:dPt>
            <c:idx val="2"/>
            <c:bubble3D val="0"/>
            <c:spPr>
              <a:solidFill>
                <a:srgbClr val="80808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2CE0-4495-A31A-047CC3F6639D}"/>
              </c:ext>
            </c:extLst>
          </c:dPt>
          <c:dPt>
            <c:idx val="3"/>
            <c:bubble3D val="0"/>
            <c:spPr>
              <a:solidFill>
                <a:srgbClr val="99999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DA7-47E6-8373-45B10DCCC726}"/>
              </c:ext>
            </c:extLst>
          </c:dPt>
          <c:dPt>
            <c:idx val="4"/>
            <c:bubble3D val="0"/>
            <c:spPr>
              <a:solidFill>
                <a:srgbClr val="B3B3B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DA7-47E6-8373-45B10DCCC726}"/>
              </c:ext>
            </c:extLst>
          </c:dPt>
          <c:dPt>
            <c:idx val="5"/>
            <c:bubble3D val="0"/>
            <c:spPr>
              <a:solidFill>
                <a:srgbClr val="CCCC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DA7-47E6-8373-45B10DCCC726}"/>
              </c:ext>
            </c:extLst>
          </c:dPt>
          <c:dPt>
            <c:idx val="6"/>
            <c:bubble3D val="0"/>
            <c:spPr>
              <a:solidFill>
                <a:srgbClr val="E6E6E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DA7-47E6-8373-45B10DCCC726}"/>
              </c:ext>
            </c:extLst>
          </c:dPt>
          <c:dPt>
            <c:idx val="7"/>
            <c:bubble3D val="0"/>
            <c:spPr>
              <a:solidFill>
                <a:srgbClr val="F2F2F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DA7-47E6-8373-45B10DCCC726}"/>
              </c:ext>
            </c:extLst>
          </c:dPt>
          <c:dPt>
            <c:idx val="8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DA7-47E6-8373-45B10DCCC72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Indikator!$G$21:$G$29</c:f>
              <c:strCache>
                <c:ptCount val="9"/>
                <c:pt idx="0">
                  <c:v>B</c:v>
                </c:pt>
                <c:pt idx="1">
                  <c:v>W</c:v>
                </c:pt>
                <c:pt idx="2">
                  <c:v>OÖ</c:v>
                </c:pt>
                <c:pt idx="3">
                  <c:v>NÖ</c:v>
                </c:pt>
                <c:pt idx="4">
                  <c:v>ST</c:v>
                </c:pt>
                <c:pt idx="5">
                  <c:v>T</c:v>
                </c:pt>
                <c:pt idx="6">
                  <c:v>S</c:v>
                </c:pt>
                <c:pt idx="7">
                  <c:v>K</c:v>
                </c:pt>
                <c:pt idx="8">
                  <c:v>V</c:v>
                </c:pt>
              </c:strCache>
            </c:strRef>
          </c:cat>
          <c:val>
            <c:numRef>
              <c:f>Indikator!$H$21:$H$29</c:f>
              <c:numCache>
                <c:formatCode>General</c:formatCode>
                <c:ptCount val="9"/>
                <c:pt idx="0" formatCode="0.0">
                  <c:v>2.7621415164366754</c:v>
                </c:pt>
                <c:pt idx="1">
                  <c:v>23.142022607030654</c:v>
                </c:pt>
                <c:pt idx="2">
                  <c:v>18.001788564182544</c:v>
                </c:pt>
                <c:pt idx="3">
                  <c:v>17.293771427997864</c:v>
                </c:pt>
                <c:pt idx="4">
                  <c:v>13.859890707352758</c:v>
                </c:pt>
                <c:pt idx="5">
                  <c:v>8.6608185429463322</c:v>
                </c:pt>
                <c:pt idx="6">
                  <c:v>6.5888658772830837</c:v>
                </c:pt>
                <c:pt idx="7">
                  <c:v>5.4822694594779326</c:v>
                </c:pt>
                <c:pt idx="8">
                  <c:v>4.2084312972921563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DA7-47E6-8373-45B10DCCC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l"/>
      <c:layout>
        <c:manualLayout>
          <c:xMode val="edge"/>
          <c:yMode val="edge"/>
          <c:x val="2.5889967637540454E-2"/>
          <c:y val="0.11992390011544508"/>
          <c:w val="0.1291433716416516"/>
          <c:h val="0.7968177470344658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[0]!Kartentitel_Veränderung</c:f>
          <c:strCache>
            <c:ptCount val="1"/>
            <c:pt idx="0">
              <c:v>Absolute und prozentuelle Veränderung (zum Vorjahresmonat)</c:v>
            </c:pt>
          </c:strCache>
        </c:strRef>
      </c:tx>
      <c:layout>
        <c:manualLayout>
          <c:xMode val="edge"/>
          <c:yMode val="edge"/>
          <c:x val="0.11478562613901634"/>
          <c:y val="1.7919863678181056E-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7193368202675183"/>
          <c:y val="0.14756735124423101"/>
          <c:w val="0.68874647072083262"/>
          <c:h val="0.70300388530269498"/>
        </c:manualLayout>
      </c:layout>
      <c:barChart>
        <c:barDir val="col"/>
        <c:grouping val="clustered"/>
        <c:varyColors val="0"/>
        <c:ser>
          <c:idx val="1"/>
          <c:order val="2"/>
          <c:tx>
            <c:v>Absolute Veränderung</c:v>
          </c:tx>
          <c:spPr>
            <a:solidFill>
              <a:srgbClr val="FC8086"/>
            </a:solidFill>
            <a:ln>
              <a:noFill/>
            </a:ln>
          </c:spPr>
          <c:invertIfNegative val="1"/>
          <c:cat>
            <c:strRef>
              <c:f>Indikator!$K$2:$K$10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Indikator!$G$2:$G$10</c:f>
              <c:numCache>
                <c:formatCode>#,###</c:formatCode>
                <c:ptCount val="9"/>
                <c:pt idx="0">
                  <c:v>-582</c:v>
                </c:pt>
                <c:pt idx="1">
                  <c:v>-281</c:v>
                </c:pt>
                <c:pt idx="2">
                  <c:v>-799</c:v>
                </c:pt>
                <c:pt idx="3">
                  <c:v>90</c:v>
                </c:pt>
                <c:pt idx="4">
                  <c:v>-415</c:v>
                </c:pt>
                <c:pt idx="5">
                  <c:v>-890</c:v>
                </c:pt>
                <c:pt idx="6">
                  <c:v>-30</c:v>
                </c:pt>
                <c:pt idx="7">
                  <c:v>-332</c:v>
                </c:pt>
                <c:pt idx="8">
                  <c:v>4653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666666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AAC-4F3C-9FF6-63799637C5D8}"/>
            </c:ext>
          </c:extLst>
        </c:ser>
        <c:ser>
          <c:idx val="2"/>
          <c:order val="3"/>
          <c:tx>
            <c:strRef>
              <c:f>Indikator!$M$1</c:f>
              <c:strCache>
                <c:ptCount val="1"/>
                <c:pt idx="0">
                  <c:v>Verae_absolut_Burgenland</c:v>
                </c:pt>
              </c:strCache>
            </c:strRef>
          </c:tx>
          <c:spPr>
            <a:solidFill>
              <a:srgbClr val="E20613"/>
            </a:solidFill>
            <a:ln>
              <a:solidFill>
                <a:srgbClr val="FC8086"/>
              </a:solidFill>
            </a:ln>
          </c:spPr>
          <c:invertIfNegative val="0"/>
          <c:cat>
            <c:strRef>
              <c:f>Indikator!$K$2:$K$10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cat>
          <c:val>
            <c:numRef>
              <c:f>Indikator!$O$2:$O$10</c:f>
              <c:numCache>
                <c:formatCode>General</c:formatCode>
                <c:ptCount val="9"/>
                <c:pt idx="0">
                  <c:v>-582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C-4F3C-9FF6-63799637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02912"/>
        <c:axId val="67304448"/>
      </c:barChart>
      <c:lineChart>
        <c:grouping val="standard"/>
        <c:varyColors val="0"/>
        <c:ser>
          <c:idx val="4"/>
          <c:order val="4"/>
          <c:tx>
            <c:v>Gegenpart_Veraend_abs</c:v>
          </c:tx>
          <c:spPr>
            <a:ln>
              <a:noFill/>
            </a:ln>
          </c:spPr>
          <c:marker>
            <c:symbol val="none"/>
          </c:marker>
          <c:val>
            <c:numRef>
              <c:f>Indikator!$P$4</c:f>
              <c:numCache>
                <c:formatCode>General</c:formatCode>
                <c:ptCount val="1"/>
                <c:pt idx="0">
                  <c:v>-4653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C-4F3C-9FF6-63799637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02912"/>
        <c:axId val="67304448"/>
      </c:lineChart>
      <c:lineChart>
        <c:grouping val="standard"/>
        <c:varyColors val="0"/>
        <c:ser>
          <c:idx val="5"/>
          <c:order val="5"/>
          <c:tx>
            <c:v>Gegenpart_Veraend_Proz</c:v>
          </c:tx>
          <c:spPr>
            <a:ln>
              <a:noFill/>
            </a:ln>
          </c:spPr>
          <c:marker>
            <c:symbol val="none"/>
          </c:marker>
          <c:val>
            <c:numRef>
              <c:f>Indikator!$Q$4</c:f>
              <c:numCache>
                <c:formatCode>General</c:formatCode>
                <c:ptCount val="1"/>
                <c:pt idx="0">
                  <c:v>0.99707046307241853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AC-4F3C-9FF6-63799637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2768"/>
        <c:axId val="88990848"/>
      </c:lineChart>
      <c:scatterChart>
        <c:scatterStyle val="lineMarker"/>
        <c:varyColors val="0"/>
        <c:ser>
          <c:idx val="0"/>
          <c:order val="0"/>
          <c:tx>
            <c:v>in Prozent</c:v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E6E6E6">
                  <a:alpha val="92000"/>
                </a:srgbClr>
              </a:solidFill>
              <a:ln>
                <a:solidFill>
                  <a:srgbClr val="666666"/>
                </a:solidFill>
              </a:ln>
            </c:spPr>
          </c:marker>
          <c:xVal>
            <c:strRef>
              <c:f>Indikator!$K$2:$K$10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xVal>
          <c:yVal>
            <c:numRef>
              <c:f>Indikator!$H$2:$H$10</c:f>
              <c:numCache>
                <c:formatCode>#,##0.0</c:formatCode>
                <c:ptCount val="9"/>
                <c:pt idx="0">
                  <c:v>-0.99707046307241853</c:v>
                </c:pt>
                <c:pt idx="1">
                  <c:v>-0.24439032875282862</c:v>
                </c:pt>
                <c:pt idx="2">
                  <c:v>-0.22034328325280228</c:v>
                </c:pt>
                <c:pt idx="3">
                  <c:v>2.3901843097675624E-2</c:v>
                </c:pt>
                <c:pt idx="4">
                  <c:v>-0.30014609520779345</c:v>
                </c:pt>
                <c:pt idx="5">
                  <c:v>-0.30598492766378627</c:v>
                </c:pt>
                <c:pt idx="6">
                  <c:v>-1.655355073663145E-2</c:v>
                </c:pt>
                <c:pt idx="7">
                  <c:v>-0.37565059968318337</c:v>
                </c:pt>
                <c:pt idx="8">
                  <c:v>0.97034534534535055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AAC-4F3C-9FF6-63799637C5D8}"/>
            </c:ext>
          </c:extLst>
        </c:ser>
        <c:ser>
          <c:idx val="3"/>
          <c:order val="1"/>
          <c:tx>
            <c:strRef>
              <c:f>Indikator!$N$1</c:f>
              <c:strCache>
                <c:ptCount val="1"/>
                <c:pt idx="0">
                  <c:v>Verae_Proz_Burgenland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2"/>
            <c:spPr>
              <a:solidFill>
                <a:srgbClr val="FC8086"/>
              </a:solidFill>
              <a:ln>
                <a:solidFill>
                  <a:srgbClr val="E20613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Indikator!$K$2:$K$10</c:f>
              <c:strCache>
                <c:ptCount val="9"/>
                <c:pt idx="0">
                  <c:v>B</c:v>
                </c:pt>
                <c:pt idx="1">
                  <c:v>K</c:v>
                </c:pt>
                <c:pt idx="2">
                  <c:v>NÖ</c:v>
                </c:pt>
                <c:pt idx="3">
                  <c:v>OÖ</c:v>
                </c:pt>
                <c:pt idx="4">
                  <c:v>S</c:v>
                </c:pt>
                <c:pt idx="5">
                  <c:v>ST</c:v>
                </c:pt>
                <c:pt idx="6">
                  <c:v>T</c:v>
                </c:pt>
                <c:pt idx="7">
                  <c:v>V</c:v>
                </c:pt>
                <c:pt idx="8">
                  <c:v>W</c:v>
                </c:pt>
              </c:strCache>
            </c:strRef>
          </c:xVal>
          <c:yVal>
            <c:numRef>
              <c:f>Indikator!$N$2:$N$10</c:f>
              <c:numCache>
                <c:formatCode>General</c:formatCode>
                <c:ptCount val="9"/>
                <c:pt idx="0">
                  <c:v>-0.99707046307241853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AAC-4F3C-9FF6-63799637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92768"/>
        <c:axId val="88990848"/>
      </c:scatterChart>
      <c:catAx>
        <c:axId val="6730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6350">
            <a:solidFill>
              <a:srgbClr val="B3B3B3"/>
            </a:solidFill>
          </a:ln>
        </c:spPr>
        <c:txPr>
          <a:bodyPr rot="0" vert="horz"/>
          <a:lstStyle/>
          <a:p>
            <a:pPr>
              <a:defRPr sz="1000"/>
            </a:pPr>
            <a:endParaRPr lang="de-DE"/>
          </a:p>
        </c:txPr>
        <c:crossAx val="67304448"/>
        <c:crossesAt val="0"/>
        <c:auto val="0"/>
        <c:lblAlgn val="ctr"/>
        <c:lblOffset val="100"/>
        <c:noMultiLvlLbl val="0"/>
      </c:catAx>
      <c:valAx>
        <c:axId val="673044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Absolute Veränderung</a:t>
                </a:r>
              </a:p>
            </c:rich>
          </c:tx>
          <c:layout>
            <c:manualLayout>
              <c:xMode val="edge"/>
              <c:yMode val="edge"/>
              <c:x val="3.7073535232123541E-3"/>
              <c:y val="0.282770723522674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B3B3B3"/>
            </a:solidFill>
          </a:ln>
        </c:spPr>
        <c:txPr>
          <a:bodyPr/>
          <a:lstStyle/>
          <a:p>
            <a:pPr>
              <a:defRPr sz="1000"/>
            </a:pPr>
            <a:endParaRPr lang="de-DE"/>
          </a:p>
        </c:txPr>
        <c:crossAx val="67302912"/>
        <c:crosses val="autoZero"/>
        <c:crossBetween val="between"/>
      </c:valAx>
      <c:valAx>
        <c:axId val="889908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Veränderung</a:t>
                </a:r>
                <a:r>
                  <a:rPr lang="de-AT" baseline="0"/>
                  <a:t> in % </a:t>
                </a:r>
                <a:endParaRPr lang="de-AT"/>
              </a:p>
            </c:rich>
          </c:tx>
          <c:layout>
            <c:manualLayout>
              <c:xMode val="edge"/>
              <c:yMode val="edge"/>
              <c:x val="0.95569369677426752"/>
              <c:y val="0.342643786914283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 w="6350">
            <a:solidFill>
              <a:srgbClr val="B3B3B3"/>
            </a:solidFill>
          </a:ln>
        </c:spPr>
        <c:crossAx val="88992768"/>
        <c:crosses val="max"/>
        <c:crossBetween val="between"/>
      </c:valAx>
      <c:catAx>
        <c:axId val="88992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990848"/>
        <c:crossesAt val="0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List" dx="15" fmlaLink="Dropdown_Bundesland!$C$2" fmlaRange="Dropdown_Bundesland!$B$2:$B$11" noThreeD="1" sel="2" val="0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fmlaLink="Dropdown_Geschlecht!$B$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16</xdr:row>
          <xdr:rowOff>95250</xdr:rowOff>
        </xdr:from>
        <xdr:to>
          <xdr:col>0</xdr:col>
          <xdr:colOff>1574800</xdr:colOff>
          <xdr:row>25</xdr:row>
          <xdr:rowOff>50800</xdr:rowOff>
        </xdr:to>
        <xdr:sp macro="" textlink="">
          <xdr:nvSpPr>
            <xdr:cNvPr id="612361" name="List Box 9" descr="Dies ist ein Auswahlfeld für die Bundesländer sowie für Österreich. Es ist nur möglich, ein Bundesland oder nur Österreich auszuwählen." hidden="1">
              <a:extLst>
                <a:ext uri="{63B3BB69-23CF-44E3-9099-C40C66FF867C}">
                  <a14:compatExt spid="_x0000_s612361"/>
                </a:ext>
                <a:ext uri="{FF2B5EF4-FFF2-40B4-BE49-F238E27FC236}">
                  <a16:creationId xmlns:a16="http://schemas.microsoft.com/office/drawing/2014/main" id="{00000000-0008-0000-0000-000009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1</xdr:col>
      <xdr:colOff>1493309</xdr:colOff>
      <xdr:row>3</xdr:row>
      <xdr:rowOff>50800</xdr:rowOff>
    </xdr:from>
    <xdr:to>
      <xdr:col>10</xdr:col>
      <xdr:colOff>232834</xdr:colOff>
      <xdr:row>19</xdr:row>
      <xdr:rowOff>23283</xdr:rowOff>
    </xdr:to>
    <xdr:graphicFrame macro="">
      <xdr:nvGraphicFramePr>
        <xdr:cNvPr id="16" name="Diagramm 15" descr="Auf der Landkarte sind die Arbeitslosenzahl nach Bundesländer für den gewählten Zeitpunkt dargestellt.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1837267</xdr:colOff>
      <xdr:row>20</xdr:row>
      <xdr:rowOff>80432</xdr:rowOff>
    </xdr:from>
    <xdr:to>
      <xdr:col>4</xdr:col>
      <xdr:colOff>311150</xdr:colOff>
      <xdr:row>34</xdr:row>
      <xdr:rowOff>47625</xdr:rowOff>
    </xdr:to>
    <xdr:graphicFrame macro="">
      <xdr:nvGraphicFramePr>
        <xdr:cNvPr id="19" name="Diagramm 18" descr="Im Kreisdiagramm sind die Arbeitslosenzahlen nach Bundesländern als Verteilung in Prozent dargestellt.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482601</xdr:colOff>
      <xdr:row>20</xdr:row>
      <xdr:rowOff>48684</xdr:rowOff>
    </xdr:from>
    <xdr:to>
      <xdr:col>10</xdr:col>
      <xdr:colOff>193675</xdr:colOff>
      <xdr:row>34</xdr:row>
      <xdr:rowOff>18521</xdr:rowOff>
    </xdr:to>
    <xdr:graphicFrame macro="">
      <xdr:nvGraphicFramePr>
        <xdr:cNvPr id="21" name="Diagramm 20" descr="Mit Hilfe eines Säulendiagramms wird einerseits die absolute und andererseits die prozentuelle Veränderung zum Vorjahresmonat dargestellt.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4</xdr:row>
          <xdr:rowOff>0</xdr:rowOff>
        </xdr:from>
        <xdr:to>
          <xdr:col>1</xdr:col>
          <xdr:colOff>76200</xdr:colOff>
          <xdr:row>7</xdr:row>
          <xdr:rowOff>0</xdr:rowOff>
        </xdr:to>
        <xdr:sp macro="" textlink="">
          <xdr:nvSpPr>
            <xdr:cNvPr id="612369" name="Group Box 17" descr="Dies ist das Auswahlfeld Geschlecht. Es wird zwischen Frauen, Männer und altern. Geschl. und Gesamt unterschieden." hidden="1">
              <a:extLst>
                <a:ext uri="{63B3BB69-23CF-44E3-9099-C40C66FF867C}">
                  <a14:compatExt spid="_x0000_s612369"/>
                </a:ext>
                <a:ext uri="{FF2B5EF4-FFF2-40B4-BE49-F238E27FC236}">
                  <a16:creationId xmlns:a16="http://schemas.microsoft.com/office/drawing/2014/main" id="{00000000-0008-0000-0000-000011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4</xdr:row>
          <xdr:rowOff>12700</xdr:rowOff>
        </xdr:from>
        <xdr:to>
          <xdr:col>0</xdr:col>
          <xdr:colOff>1162050</xdr:colOff>
          <xdr:row>5</xdr:row>
          <xdr:rowOff>12700</xdr:rowOff>
        </xdr:to>
        <xdr:sp macro="" textlink="">
          <xdr:nvSpPr>
            <xdr:cNvPr id="612370" name="Option Button 18" hidden="1">
              <a:extLst>
                <a:ext uri="{63B3BB69-23CF-44E3-9099-C40C66FF867C}">
                  <a14:compatExt spid="_x0000_s612370"/>
                </a:ext>
                <a:ext uri="{FF2B5EF4-FFF2-40B4-BE49-F238E27FC236}">
                  <a16:creationId xmlns:a16="http://schemas.microsoft.com/office/drawing/2014/main" id="{00000000-0008-0000-0000-000012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Frauen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4</xdr:row>
          <xdr:rowOff>171450</xdr:rowOff>
        </xdr:from>
        <xdr:to>
          <xdr:col>1</xdr:col>
          <xdr:colOff>0</xdr:colOff>
          <xdr:row>6</xdr:row>
          <xdr:rowOff>12700</xdr:rowOff>
        </xdr:to>
        <xdr:sp macro="" textlink="">
          <xdr:nvSpPr>
            <xdr:cNvPr id="612371" name="Option Button 19" hidden="1">
              <a:extLst>
                <a:ext uri="{63B3BB69-23CF-44E3-9099-C40C66FF867C}">
                  <a14:compatExt spid="_x0000_s612371"/>
                </a:ext>
                <a:ext uri="{FF2B5EF4-FFF2-40B4-BE49-F238E27FC236}">
                  <a16:creationId xmlns:a16="http://schemas.microsoft.com/office/drawing/2014/main" id="{00000000-0008-0000-0000-000013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Männer und altern. Geschl.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336550</xdr:colOff>
          <xdr:row>5</xdr:row>
          <xdr:rowOff>184150</xdr:rowOff>
        </xdr:from>
        <xdr:to>
          <xdr:col>0</xdr:col>
          <xdr:colOff>1219200</xdr:colOff>
          <xdr:row>6</xdr:row>
          <xdr:rowOff>184150</xdr:rowOff>
        </xdr:to>
        <xdr:sp macro="" textlink="">
          <xdr:nvSpPr>
            <xdr:cNvPr id="612372" name="Option Button 20" hidden="1">
              <a:extLst>
                <a:ext uri="{63B3BB69-23CF-44E3-9099-C40C66FF867C}">
                  <a14:compatExt spid="_x0000_s612372"/>
                </a:ext>
                <a:ext uri="{FF2B5EF4-FFF2-40B4-BE49-F238E27FC236}">
                  <a16:creationId xmlns:a16="http://schemas.microsoft.com/office/drawing/2014/main" id="{00000000-0008-0000-0000-000014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Gesamt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403860</xdr:colOff>
      <xdr:row>1</xdr:row>
      <xdr:rowOff>0</xdr:rowOff>
    </xdr:from>
    <xdr:to>
      <xdr:col>10</xdr:col>
      <xdr:colOff>527304</xdr:colOff>
      <xdr:row>2</xdr:row>
      <xdr:rowOff>148400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11540" y="53340"/>
          <a:ext cx="1312164" cy="37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234950</xdr:rowOff>
        </xdr:from>
        <xdr:to>
          <xdr:col>8</xdr:col>
          <xdr:colOff>0</xdr:colOff>
          <xdr:row>2</xdr:row>
          <xdr:rowOff>165100</xdr:rowOff>
        </xdr:to>
        <xdr:sp macro="" textlink="">
          <xdr:nvSpPr>
            <xdr:cNvPr id="612374" name="ScrollBar1" descr="Scrollbar" hidden="1">
              <a:extLst>
                <a:ext uri="{63B3BB69-23CF-44E3-9099-C40C66FF867C}">
                  <a14:compatExt spid="_x0000_s612374"/>
                </a:ext>
                <a:ext uri="{FF2B5EF4-FFF2-40B4-BE49-F238E27FC236}">
                  <a16:creationId xmlns:a16="http://schemas.microsoft.com/office/drawing/2014/main" id="{00000000-0008-0000-0000-0000165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ller Christoph | WKOE" refreshedDate="46157.298818518517" backgroundQuery="1" createdVersion="8" refreshedVersion="8" minRefreshableVersion="3" recordCount="0" supportSubquery="1" supportAdvancedDrill="1" xr:uid="{8A92DC13-F859-4709-BA80-CF92624CB8B5}">
  <cacheSource type="external" connectionId="10"/>
  <cacheFields count="1">
    <cacheField name="[Combine_Monat_Jahresdurchschnitt  2].[TTMMJJJJ].[TTMMJJJJ]" caption="TTMMJJJJ" numFmtId="0" hierarchy="4" level="1">
      <sharedItems containsSemiMixedTypes="0" containsNonDate="0" containsDate="1" containsString="0" minDate="2008-01-01T00:00:00" maxDate="2026-04-02T00:00:00" count="238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8-12-3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09-12-3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0-12-3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1-12-3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2-12-3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3-12-3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4-12-3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5-12-3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6-12-3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7-12-3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8-12-3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19-12-3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0-12-3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1-12-3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2-12-3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3-12-3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4-12-3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5-12-31T00:00:00"/>
        <d v="2026-01-01T00:00:00"/>
        <d v="2026-02-01T00:00:00"/>
        <d v="2026-03-01T00:00:00"/>
        <d v="2026-04-01T00:00:00"/>
      </sharedItems>
    </cacheField>
  </cacheFields>
  <cacheHierarchies count="58">
    <cacheHierarchy uniqueName="[Combine_Monat_Jahresdurchschnitt  2].[GEO_Code]" caption="GEO_Code" attribute="1" defaultMemberUniqueName="[Combine_Monat_Jahresdurchschnitt  2].[GEO_Code].[All]" allUniqueName="[Combine_Monat_Jahresdurchschnitt  2].[GEO_Code].[All]" dimensionUniqueName="[Combine_Monat_Jahresdurchschnitt  2]" displayFolder="" count="0" memberValueDatatype="130" unbalanced="0"/>
    <cacheHierarchy uniqueName="[Combine_Monat_Jahresdurchschnitt  2].[Variable]" caption="Variable" attribute="1" defaultMemberUniqueName="[Combine_Monat_Jahresdurchschnitt  2].[Variable].[All]" allUniqueName="[Combine_Monat_Jahresdurchschnitt  2].[Variable].[All]" dimensionUniqueName="[Combine_Monat_Jahresdurchschnitt  2]" displayFolder="" count="0" memberValueDatatype="130" unbalanced="0"/>
    <cacheHierarchy uniqueName="[Combine_Monat_Jahresdurchschnitt  2].[SEX_Code]" caption="SEX_Code" attribute="1" defaultMemberUniqueName="[Combine_Monat_Jahresdurchschnitt  2].[SEX_Code].[All]" allUniqueName="[Combine_Monat_Jahresdurchschnitt  2].[SEX_Code].[All]" dimensionUniqueName="[Combine_Monat_Jahresdurchschnitt  2]" displayFolder="" count="0" memberValueDatatype="130" unbalanced="0"/>
    <cacheHierarchy uniqueName="[Combine_Monat_Jahresdurchschnitt  2].[Zeit]" caption="Zeit" attribute="1" defaultMemberUniqueName="[Combine_Monat_Jahresdurchschnitt  2].[Zeit].[All]" allUniqueName="[Combine_Monat_Jahresdurchschnitt  2].[Zeit].[All]" dimensionUniqueName="[Combine_Monat_Jahresdurchschnitt  2]" displayFolder="" count="0" memberValueDatatype="130" unbalanced="0"/>
    <cacheHierarchy uniqueName="[Combine_Monat_Jahresdurchschnitt  2].[TTMMJJJJ]" caption="TTMMJJJJ" attribute="1" time="1" defaultMemberUniqueName="[Combine_Monat_Jahresdurchschnitt  2].[TTMMJJJJ].[All]" allUniqueName="[Combine_Monat_Jahresdurchschnitt  2].[TTMMJJJJ].[All]" dimensionUniqueName="[Combine_Monat_Jahresdurchschnitt  2]" displayFolder="" count="2" memberValueDatatype="7" unbalanced="0">
      <fieldsUsage count="2">
        <fieldUsage x="-1"/>
        <fieldUsage x="0"/>
      </fieldsUsage>
    </cacheHierarchy>
    <cacheHierarchy uniqueName="[Combine_Monat_Jahresdurchschnitt  2].[Wert_absolut]" caption="Wert_absolut" attribute="1" defaultMemberUniqueName="[Combine_Monat_Jahresdurchschnitt  2].[Wert_absolut].[All]" allUniqueName="[Combine_Monat_Jahresdurchschnitt  2].[Wert_absolut].[All]" dimensionUniqueName="[Combine_Monat_Jahresdurchschnitt  2]" displayFolder="" count="0" memberValueDatatype="5" unbalanced="0"/>
    <cacheHierarchy uniqueName="[Combine_Monat_Jahresdurchschnitt  2].[Zeit.1]" caption="Zeit.1" attribute="1" defaultMemberUniqueName="[Combine_Monat_Jahresdurchschnitt  2].[Zeit.1].[All]" allUniqueName="[Combine_Monat_Jahresdurchschnitt  2].[Zeit.1].[All]" dimensionUniqueName="[Combine_Monat_Jahresdurchschnitt  2]" displayFolder="" count="0" memberValueDatatype="130" unbalanced="0"/>
    <cacheHierarchy uniqueName="[Combine_Monat_Jahresdurchschnitt  2].[Anzahl_Monate]" caption="Anzahl_Monate" attribute="1" defaultMemberUniqueName="[Combine_Monat_Jahresdurchschnitt  2].[Anzahl_Monate].[All]" allUniqueName="[Combine_Monat_Jahresdurchschnitt  2].[Anzahl_Monate].[All]" dimensionUniqueName="[Combine_Monat_Jahresdurchschnitt  2]" displayFolder="" count="0" memberValueDatatype="5" unbalanced="0"/>
    <cacheHierarchy uniqueName="[Combine_Monat_Jahresdurchschnitt  2].[TTMMJJJJ (Jahr)]" caption="TTMMJJJJ (Jahr)" attribute="1" defaultMemberUniqueName="[Combine_Monat_Jahresdurchschnitt  2].[TTMMJJJJ (Jahr)].[All]" allUniqueName="[Combine_Monat_Jahresdurchschnitt  2].[TTMMJJJJ (Jahr)].[All]" dimensionUniqueName="[Combine_Monat_Jahresdurchschnitt  2]" displayFolder="" count="0" memberValueDatatype="130" unbalanced="0"/>
    <cacheHierarchy uniqueName="[Combine_Monat_Jahresdurchschnitt  2].[TTMMJJJJ (Quartal)]" caption="TTMMJJJJ (Quartal)" attribute="1" defaultMemberUniqueName="[Combine_Monat_Jahresdurchschnitt  2].[TTMMJJJJ (Quartal)].[All]" allUniqueName="[Combine_Monat_Jahresdurchschnitt  2].[TTMMJJJJ (Quartal)].[All]" dimensionUniqueName="[Combine_Monat_Jahresdurchschnitt  2]" displayFolder="" count="0" memberValueDatatype="130" unbalanced="0"/>
    <cacheHierarchy uniqueName="[Combine_Monat_Jahresdurchschnitt  2].[TTMMJJJJ (Monat)]" caption="TTMMJJJJ (Monat)" attribute="1" defaultMemberUniqueName="[Combine_Monat_Jahresdurchschnitt  2].[TTMMJJJJ (Monat)].[All]" allUniqueName="[Combine_Monat_Jahresdurchschnitt  2].[TTMMJJJJ (Monat)].[All]" dimensionUniqueName="[Combine_Monat_Jahresdurchschnitt  2]" displayFolder="" count="0" memberValueDatatype="130" unbalanced="0"/>
    <cacheHierarchy uniqueName="[DimGEO].[GEO_ID]" caption="GEO_ID" attribute="1" defaultMemberUniqueName="[DimGEO].[GEO_ID].[All]" allUniqueName="[DimGEO].[GEO_ID].[All]" dimensionUniqueName="[DimGEO]" displayFolder="" count="0" memberValueDatatype="20" unbalanced="0"/>
    <cacheHierarchy uniqueName="[DimGEO].[GEO_Code]" caption="GEO_Code" attribute="1" defaultMemberUniqueName="[DimGEO].[GEO_Code].[All]" allUniqueName="[DimGEO].[GEO_Code].[All]" dimensionUniqueName="[DimGEO]" displayFolder="" count="0" memberValueDatatype="130" unbalanced="0"/>
    <cacheHierarchy uniqueName="[DimGEO].[GEO_Bezeichnung]" caption="GEO_Bezeichnung" attribute="1" defaultMemberUniqueName="[DimGEO].[GEO_Bezeichnung].[All]" allUniqueName="[DimGEO].[GEO_Bezeichnung].[All]" dimensionUniqueName="[DimGEO]" displayFolder="" count="0" memberValueDatatype="130" unbalanced="0"/>
    <cacheHierarchy uniqueName="[DimGEO].[GEO_Level]" caption="GEO_Level" attribute="1" defaultMemberUniqueName="[DimGEO].[GEO_Level].[All]" allUniqueName="[DimGEO].[GEO_Level].[All]" dimensionUniqueName="[DimGEO]" displayFolder="" count="0" memberValueDatatype="20" unbalanced="0"/>
    <cacheHierarchy uniqueName="[DimGEO_JD].[GEO_ID]" caption="GEO_ID" attribute="1" defaultMemberUniqueName="[DimGEO_JD].[GEO_ID].[All]" allUniqueName="[DimGEO_JD].[GEO_ID].[All]" dimensionUniqueName="[DimGEO_JD]" displayFolder="" count="0" memberValueDatatype="20" unbalanced="0"/>
    <cacheHierarchy uniqueName="[DimGEO_JD].[GEO_Code]" caption="GEO_Code" attribute="1" defaultMemberUniqueName="[DimGEO_JD].[GEO_Code].[All]" allUniqueName="[DimGEO_JD].[GEO_Code].[All]" dimensionUniqueName="[DimGEO_JD]" displayFolder="" count="0" memberValueDatatype="130" unbalanced="0"/>
    <cacheHierarchy uniqueName="[DimGEO_JD].[GEO_Bezeichnung]" caption="GEO_Bezeichnung" attribute="1" defaultMemberUniqueName="[DimGEO_JD].[GEO_Bezeichnung].[All]" allUniqueName="[DimGEO_JD].[GEO_Bezeichnung].[All]" dimensionUniqueName="[DimGEO_JD]" displayFolder="" count="0" memberValueDatatype="130" unbalanced="0"/>
    <cacheHierarchy uniqueName="[DimGEO_JD].[GEO_Level]" caption="GEO_Level" attribute="1" defaultMemberUniqueName="[DimGEO_JD].[GEO_Level].[All]" allUniqueName="[DimGEO_JD].[GEO_Level].[All]" dimensionUniqueName="[DimGEO_JD]" displayFolder="" count="0" memberValueDatatype="20" unbalanced="0"/>
    <cacheHierarchy uniqueName="[DimGeschlecht].[SEX_ID]" caption="SEX_ID" attribute="1" defaultMemberUniqueName="[DimGeschlecht].[SEX_ID].[All]" allUniqueName="[DimGeschlecht].[SEX_ID].[All]" dimensionUniqueName="[DimGeschlecht]" displayFolder="" count="0" memberValueDatatype="20" unbalanced="0"/>
    <cacheHierarchy uniqueName="[DimGeschlecht].[SEX_Code]" caption="SEX_Code" attribute="1" defaultMemberUniqueName="[DimGeschlecht].[SEX_Code].[All]" allUniqueName="[DimGeschlecht].[SEX_Code].[All]" dimensionUniqueName="[DimGeschlecht]" displayFolder="" count="0" memberValueDatatype="130" unbalanced="0"/>
    <cacheHierarchy uniqueName="[DimGeschlecht].[SEX_Bezeichnung]" caption="SEX_Bezeichnung" attribute="1" defaultMemberUniqueName="[DimGeschlecht].[SEX_Bezeichnung].[All]" allUniqueName="[DimGeschlecht].[SEX_Bezeichnung].[All]" dimensionUniqueName="[DimGeschlecht]" displayFolder="" count="0" memberValueDatatype="130" unbalanced="0"/>
    <cacheHierarchy uniqueName="[DimGeschlecht].[SEX_Level]" caption="SEX_Level" attribute="1" defaultMemberUniqueName="[DimGeschlecht].[SEX_Level].[All]" allUniqueName="[DimGeschlecht].[SEX_Level].[All]" dimensionUniqueName="[DimGeschlecht]" displayFolder="" count="0" memberValueDatatype="20" unbalanced="0"/>
    <cacheHierarchy uniqueName="[DimGeschlecht_JD].[SEX_ID]" caption="SEX_ID" attribute="1" defaultMemberUniqueName="[DimGeschlecht_JD].[SEX_ID].[All]" allUniqueName="[DimGeschlecht_JD].[SEX_ID].[All]" dimensionUniqueName="[DimGeschlecht_JD]" displayFolder="" count="0" memberValueDatatype="20" unbalanced="0"/>
    <cacheHierarchy uniqueName="[DimGeschlecht_JD].[SEX_Code]" caption="SEX_Code" attribute="1" defaultMemberUniqueName="[DimGeschlecht_JD].[SEX_Code].[All]" allUniqueName="[DimGeschlecht_JD].[SEX_Code].[All]" dimensionUniqueName="[DimGeschlecht_JD]" displayFolder="" count="0" memberValueDatatype="130" unbalanced="0"/>
    <cacheHierarchy uniqueName="[DimGeschlecht_JD].[SEX_Bezeichnung]" caption="SEX_Bezeichnung" attribute="1" defaultMemberUniqueName="[DimGeschlecht_JD].[SEX_Bezeichnung].[All]" allUniqueName="[DimGeschlecht_JD].[SEX_Bezeichnung].[All]" dimensionUniqueName="[DimGeschlecht_JD]" displayFolder="" count="0" memberValueDatatype="130" unbalanced="0"/>
    <cacheHierarchy uniqueName="[DimGeschlecht_JD].[SEX_Level]" caption="SEX_Level" attribute="1" defaultMemberUniqueName="[DimGeschlecht_JD].[SEX_Level].[All]" allUniqueName="[DimGeschlecht_JD].[SEX_Level].[All]" dimensionUniqueName="[DimGeschlecht_JD]" displayFolder="" count="0" memberValueDatatype="20" unbalanced="0"/>
    <cacheHierarchy uniqueName="[DimVariable].[Variable_ID]" caption="Variable_ID" attribute="1" defaultMemberUniqueName="[DimVariable].[Variable_ID].[All]" allUniqueName="[DimVariable].[Variable_ID].[All]" dimensionUniqueName="[DimVariable]" displayFolder="" count="0" memberValueDatatype="20" unbalanced="0"/>
    <cacheHierarchy uniqueName="[DimVariable].[VariableBezeichnung]" caption="VariableBezeichnung" attribute="1" defaultMemberUniqueName="[DimVariable].[VariableBezeichnung].[All]" allUniqueName="[DimVariable].[VariableBezeichnung].[All]" dimensionUniqueName="[DimVariable]" displayFolder="" count="0" memberValueDatatype="130" unbalanced="0"/>
    <cacheHierarchy uniqueName="[DimVariable].[VariableCode]" caption="VariableCode" attribute="1" defaultMemberUniqueName="[DimVariable].[VariableCode].[All]" allUniqueName="[DimVariable].[VariableCode].[All]" dimensionUniqueName="[DimVariable]" displayFolder="" count="0" memberValueDatatype="130" unbalanced="0"/>
    <cacheHierarchy uniqueName="[DimVariable_JD].[Variable_ID]" caption="Variable_ID" attribute="1" defaultMemberUniqueName="[DimVariable_JD].[Variable_ID].[All]" allUniqueName="[DimVariable_JD].[Variable_ID].[All]" dimensionUniqueName="[DimVariable_JD]" displayFolder="" count="0" memberValueDatatype="20" unbalanced="0"/>
    <cacheHierarchy uniqueName="[DimVariable_JD].[VariableBezeichnung]" caption="VariableBezeichnung" attribute="1" defaultMemberUniqueName="[DimVariable_JD].[VariableBezeichnung].[All]" allUniqueName="[DimVariable_JD].[VariableBezeichnung].[All]" dimensionUniqueName="[DimVariable_JD]" displayFolder="" count="0" memberValueDatatype="130" unbalanced="0"/>
    <cacheHierarchy uniqueName="[DimVariable_JD].[VariableCode]" caption="VariableCode" attribute="1" defaultMemberUniqueName="[DimVariable_JD].[VariableCode].[All]" allUniqueName="[DimVariable_JD].[VariableCode].[All]" dimensionUniqueName="[DimVariable_JD]" displayFolder="" count="0" memberValueDatatype="130" unbalanced="0"/>
    <cacheHierarchy uniqueName="[FactSV].[GEO_Code]" caption="GEO_Code" attribute="1" defaultMemberUniqueName="[FactSV].[GEO_Code].[All]" allUniqueName="[FactSV].[GEO_Code].[All]" dimensionUniqueName="[FactSV]" displayFolder="" count="0" memberValueDatatype="130" unbalanced="0"/>
    <cacheHierarchy uniqueName="[FactSV].[Variable]" caption="Variable" attribute="1" defaultMemberUniqueName="[FactSV].[Variable].[All]" allUniqueName="[FactSV].[Variable].[All]" dimensionUniqueName="[FactSV]" displayFolder="" count="0" memberValueDatatype="130" unbalanced="0"/>
    <cacheHierarchy uniqueName="[FactSV].[SEX_Code]" caption="SEX_Code" attribute="1" defaultMemberUniqueName="[FactSV].[SEX_Code].[All]" allUniqueName="[FactSV].[SEX_Code].[All]" dimensionUniqueName="[FactSV]" displayFolder="" count="0" memberValueDatatype="130" unbalanced="0"/>
    <cacheHierarchy uniqueName="[FactSV].[Zeit]" caption="Zeit" attribute="1" defaultMemberUniqueName="[FactSV].[Zeit].[All]" allUniqueName="[FactSV].[Zeit].[All]" dimensionUniqueName="[FactSV]" displayFolder="" count="0" memberValueDatatype="130" unbalanced="0"/>
    <cacheHierarchy uniqueName="[FactSV].[TTMMJJJJ]" caption="TTMMJJJJ" attribute="1" time="1" defaultMemberUniqueName="[FactSV].[TTMMJJJJ].[All]" allUniqueName="[FactSV].[TTMMJJJJ].[All]" dimensionUniqueName="[FactSV]" displayFolder="" count="0" memberValueDatatype="7" unbalanced="0"/>
    <cacheHierarchy uniqueName="[FactSV].[Wert_absolut]" caption="Wert_absolut" attribute="1" defaultMemberUniqueName="[FactSV].[Wert_absolut].[All]" allUniqueName="[FactSV].[Wert_absolut].[All]" dimensionUniqueName="[FactSV]" displayFolder="" count="0" memberValueDatatype="5" unbalanced="0"/>
    <cacheHierarchy uniqueName="[FactSV_Jahresdurchschnitt].[GEO_Code]" caption="GEO_Code" attribute="1" defaultMemberUniqueName="[FactSV_Jahresdurchschnitt].[GEO_Code].[All]" allUniqueName="[FactSV_Jahresdurchschnitt].[GEO_Code].[All]" dimensionUniqueName="[FactSV_Jahresdurchschnitt]" displayFolder="" count="0" memberValueDatatype="130" unbalanced="0"/>
    <cacheHierarchy uniqueName="[FactSV_Jahresdurchschnitt].[Variable]" caption="Variable" attribute="1" defaultMemberUniqueName="[FactSV_Jahresdurchschnitt].[Variable].[All]" allUniqueName="[FactSV_Jahresdurchschnitt].[Variable].[All]" dimensionUniqueName="[FactSV_Jahresdurchschnitt]" displayFolder="" count="0" memberValueDatatype="130" unbalanced="0"/>
    <cacheHierarchy uniqueName="[FactSV_Jahresdurchschnitt].[SEX_Code]" caption="SEX_Code" attribute="1" defaultMemberUniqueName="[FactSV_Jahresdurchschnitt].[SEX_Code].[All]" allUniqueName="[FactSV_Jahresdurchschnitt].[SEX_Code].[All]" dimensionUniqueName="[FactSV_Jahresdurchschnitt]" displayFolder="" count="0" memberValueDatatype="130" unbalanced="0"/>
    <cacheHierarchy uniqueName="[FactSV_Jahresdurchschnitt].[Zeit.1]" caption="Zeit.1" attribute="1" defaultMemberUniqueName="[FactSV_Jahresdurchschnitt].[Zeit.1].[All]" allUniqueName="[FactSV_Jahresdurchschnitt].[Zeit.1].[All]" dimensionUniqueName="[FactSV_Jahresdurchschnitt]" displayFolder="" count="0" memberValueDatatype="130" unbalanced="0"/>
    <cacheHierarchy uniqueName="[FactSV_Jahresdurchschnitt].[Wert_absolut]" caption="Wert_absolut" attribute="1" defaultMemberUniqueName="[FactSV_Jahresdurchschnitt].[Wert_absolut].[All]" allUniqueName="[FactSV_Jahresdurchschnitt].[Wert_absolut].[All]" dimensionUniqueName="[FactSV_Jahresdurchschnitt]" displayFolder="" count="0" memberValueDatatype="20" unbalanced="0"/>
    <cacheHierarchy uniqueName="[FactSV_Jahresdurchschnitt].[Anzahl_Monate]" caption="Anzahl_Monate" attribute="1" defaultMemberUniqueName="[FactSV_Jahresdurchschnitt].[Anzahl_Monate].[All]" allUniqueName="[FactSV_Jahresdurchschnitt].[Anzahl_Monate].[All]" dimensionUniqueName="[FactSV_Jahresdurchschnitt]" displayFolder="" count="0" memberValueDatatype="5" unbalanced="0"/>
    <cacheHierarchy uniqueName="[FactSV_Jahresdurchschnitt].[TTMMJJJJ]" caption="TTMMJJJJ" attribute="1" time="1" defaultMemberUniqueName="[FactSV_Jahresdurchschnitt].[TTMMJJJJ].[All]" allUniqueName="[FactSV_Jahresdurchschnitt].[TTMMJJJJ].[All]" dimensionUniqueName="[FactSV_Jahresdurchschnitt]" displayFolder="" count="0" memberValueDatatype="7" unbalanced="0"/>
    <cacheHierarchy uniqueName="[Combine_Monat_Jahresdurchschnitt  2].[TTMMJJJJ (Monatsindex)]" caption="TTMMJJJJ (Monatsindex)" attribute="1" defaultMemberUniqueName="[Combine_Monat_Jahresdurchschnitt  2].[TTMMJJJJ (Monatsindex)].[All]" allUniqueName="[Combine_Monat_Jahresdurchschnitt  2].[TTMMJJJJ (Monatsindex)].[All]" dimensionUniqueName="[Combine_Monat_Jahresdurchschnitt  2]" displayFolder="" count="0" memberValueDatatype="20" unbalanced="0" hidden="1"/>
    <cacheHierarchy uniqueName="[Measures].[__XL_Count FactSV]" caption="__XL_Count FactSV" measure="1" displayFolder="" measureGroup="FactSV" count="0" hidden="1"/>
    <cacheHierarchy uniqueName="[Measures].[__XL_Count DimGEO]" caption="__XL_Count DimGEO" measure="1" displayFolder="" measureGroup="DimGEO" count="0" hidden="1"/>
    <cacheHierarchy uniqueName="[Measures].[__XL_Count FactSV_Jahresdurchschnitt]" caption="__XL_Count FactSV_Jahresdurchschnitt" measure="1" displayFolder="" measureGroup="FactSV_Jahresdurchschnitt" count="0" hidden="1"/>
    <cacheHierarchy uniqueName="[Measures].[__XL_Count DimGEO_JD]" caption="__XL_Count DimGEO_JD" measure="1" displayFolder="" measureGroup="DimGEO_JD" count="0" hidden="1"/>
    <cacheHierarchy uniqueName="[Measures].[__XL_Count DimGeschlecht_JD]" caption="__XL_Count DimGeschlecht_JD" measure="1" displayFolder="" measureGroup="DimGeschlecht_JD" count="0" hidden="1"/>
    <cacheHierarchy uniqueName="[Measures].[__XL_Count DimVariable_JD]" caption="__XL_Count DimVariable_JD" measure="1" displayFolder="" measureGroup="DimVariable_JD" count="0" hidden="1"/>
    <cacheHierarchy uniqueName="[Measures].[__XL_Count Combine_Monat_Jahresdurchschnitt  2]" caption="__XL_Count Combine_Monat_Jahresdurchschnitt  2" measure="1" displayFolder="" measureGroup="Combine_Monat_Jahresdurchschnitt  2" count="0" hidden="1"/>
    <cacheHierarchy uniqueName="[Measures].[__XL_Count DimGeschlecht]" caption="__XL_Count DimGeschlecht" measure="1" displayFolder="" measureGroup="DimGeschlecht" count="0" hidden="1"/>
    <cacheHierarchy uniqueName="[Measures].[__XL_Count DimVariable]" caption="__XL_Count DimVariable" measure="1" displayFolder="" measureGroup="DimVariable" count="0" hidden="1"/>
    <cacheHierarchy uniqueName="[Measures].[__No measures defined]" caption="__No measures defined" measure="1" displayFolder="" count="0" hidden="1"/>
    <cacheHierarchy uniqueName="[Measures].[Summe von Wert_absolut]" caption="Summe von Wert_absolut" measure="1" displayFolder="" measureGroup="Combine_Monat_Jahresdurchschnitt  2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10">
    <dimension name="Combine_Monat_Jahresdurchschnitt  2" uniqueName="[Combine_Monat_Jahresdurchschnitt  2]" caption="Combine_Monat_Jahresdurchschnitt  2"/>
    <dimension name="DimGEO" uniqueName="[DimGEO]" caption="DimGEO"/>
    <dimension name="DimGEO_JD" uniqueName="[DimGEO_JD]" caption="DimGEO_JD"/>
    <dimension name="DimGeschlecht" uniqueName="[DimGeschlecht]" caption="DimGeschlecht"/>
    <dimension name="DimGeschlecht_JD" uniqueName="[DimGeschlecht_JD]" caption="DimGeschlecht_JD"/>
    <dimension name="DimVariable" uniqueName="[DimVariable]" caption="DimVariable"/>
    <dimension name="DimVariable_JD" uniqueName="[DimVariable_JD]" caption="DimVariable_JD"/>
    <dimension name="FactSV" uniqueName="[FactSV]" caption="FactSV"/>
    <dimension name="FactSV_Jahresdurchschnitt" uniqueName="[FactSV_Jahresdurchschnitt]" caption="FactSV_Jahresdurchschnitt"/>
    <dimension measure="1" name="Measures" uniqueName="[Measures]" caption="Measures"/>
  </dimensions>
  <measureGroups count="9">
    <measureGroup name="Combine_Monat_Jahresdurchschnitt  2" caption="Combine_Monat_Jahresdurchschnitt  2"/>
    <measureGroup name="DimGEO" caption="DimGEO"/>
    <measureGroup name="DimGEO_JD" caption="DimGEO_JD"/>
    <measureGroup name="DimGeschlecht" caption="DimGeschlecht"/>
    <measureGroup name="DimGeschlecht_JD" caption="DimGeschlecht_JD"/>
    <measureGroup name="DimVariable" caption="DimVariable"/>
    <measureGroup name="DimVariable_JD" caption="DimVariable_JD"/>
    <measureGroup name="FactSV" caption="FactSV"/>
    <measureGroup name="FactSV_Jahresdurchschnitt" caption="FactSV_Jahresdurchschnitt"/>
  </measureGroups>
  <maps count="17">
    <map measureGroup="0" dimension="0"/>
    <map measureGroup="0" dimension="1"/>
    <map measureGroup="0" dimension="2"/>
    <map measureGroup="0" dimension="4"/>
    <map measureGroup="0" dimension="6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1"/>
    <map measureGroup="7" dimension="7"/>
    <map measureGroup="8" dimension="2"/>
    <map measureGroup="8" dimension="4"/>
    <map measureGroup="8" dimension="6"/>
    <map measureGroup="8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oller Christoph | WKOE" refreshedDate="46157.298820370372" backgroundQuery="1" createdVersion="8" refreshedVersion="8" minRefreshableVersion="3" recordCount="0" supportSubquery="1" supportAdvancedDrill="1" xr:uid="{49D8CDBC-5423-4886-A4A7-546E0DD1DE04}">
  <cacheSource type="external" connectionId="10"/>
  <cacheFields count="5">
    <cacheField name="[Combine_Monat_Jahresdurchschnitt  2].[TTMMJJJJ].[TTMMJJJJ]" caption="TTMMJJJJ" numFmtId="0" hierarchy="4" level="1">
      <sharedItems containsSemiMixedTypes="0" containsNonDate="0" containsDate="1" containsString="0" minDate="2008-01-01T00:00:00" maxDate="2026-04-02T00:00:00" count="238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8-12-3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09-12-3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0-12-3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1-12-3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2-12-3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3-12-3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4-12-3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5-12-3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6-12-3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7-12-3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8-12-3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19-12-3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0-12-3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1-12-3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2-12-3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3-12-3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4-12-3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5-12-31T00:00:00"/>
        <d v="2026-01-01T00:00:00"/>
        <d v="2026-02-01T00:00:00"/>
        <d v="2026-03-01T00:00:00"/>
        <d v="2026-04-01T00:00:00"/>
      </sharedItems>
    </cacheField>
    <cacheField name="[Measures].[Summe von Wert_absolut]" caption="Summe von Wert_absolut" numFmtId="0" hierarchy="57" level="32767"/>
    <cacheField name="[DimGEO_JD].[GEO_Bezeichnung].[GEO_Bezeichnung]" caption="GEO_Bezeichnung" numFmtId="0" hierarchy="17" level="1">
      <sharedItems count="9">
        <s v="Burgenland"/>
        <s v="Kärnten"/>
        <s v="Niederösterreich"/>
        <s v="Oberösterreich"/>
        <s v="Salzburg"/>
        <s v="Steiermark"/>
        <s v="Tirol"/>
        <s v="Vorarlberg"/>
        <s v="Wien"/>
      </sharedItems>
    </cacheField>
    <cacheField name="[DimGeschlecht_JD].[SEX_Bezeichnung].[SEX_Bezeichnung]" caption="SEX_Bezeichnung" numFmtId="0" hierarchy="25" level="1">
      <sharedItems count="2">
        <s v="Frauen"/>
        <s v="Männer und altern. Geschlecht"/>
      </sharedItems>
    </cacheField>
    <cacheField name="[DimVariable_JD].[VariableBezeichnung].[VariableBezeichnung]" caption="VariableBezeichnung" numFmtId="0" hierarchy="31" level="1">
      <sharedItems count="1">
        <s v="unselbständig Beschäftigte"/>
      </sharedItems>
    </cacheField>
  </cacheFields>
  <cacheHierarchies count="58">
    <cacheHierarchy uniqueName="[Combine_Monat_Jahresdurchschnitt  2].[GEO_Code]" caption="GEO_Code" attribute="1" defaultMemberUniqueName="[Combine_Monat_Jahresdurchschnitt  2].[GEO_Code].[All]" allUniqueName="[Combine_Monat_Jahresdurchschnitt  2].[GEO_Code].[All]" dimensionUniqueName="[Combine_Monat_Jahresdurchschnitt  2]" displayFolder="" count="0" memberValueDatatype="130" unbalanced="0"/>
    <cacheHierarchy uniqueName="[Combine_Monat_Jahresdurchschnitt  2].[Variable]" caption="Variable" attribute="1" defaultMemberUniqueName="[Combine_Monat_Jahresdurchschnitt  2].[Variable].[All]" allUniqueName="[Combine_Monat_Jahresdurchschnitt  2].[Variable].[All]" dimensionUniqueName="[Combine_Monat_Jahresdurchschnitt  2]" displayFolder="" count="0" memberValueDatatype="130" unbalanced="0"/>
    <cacheHierarchy uniqueName="[Combine_Monat_Jahresdurchschnitt  2].[SEX_Code]" caption="SEX_Code" attribute="1" defaultMemberUniqueName="[Combine_Monat_Jahresdurchschnitt  2].[SEX_Code].[All]" allUniqueName="[Combine_Monat_Jahresdurchschnitt  2].[SEX_Code].[All]" dimensionUniqueName="[Combine_Monat_Jahresdurchschnitt  2]" displayFolder="" count="0" memberValueDatatype="130" unbalanced="0"/>
    <cacheHierarchy uniqueName="[Combine_Monat_Jahresdurchschnitt  2].[Zeit]" caption="Zeit" attribute="1" defaultMemberUniqueName="[Combine_Monat_Jahresdurchschnitt  2].[Zeit].[All]" allUniqueName="[Combine_Monat_Jahresdurchschnitt  2].[Zeit].[All]" dimensionUniqueName="[Combine_Monat_Jahresdurchschnitt  2]" displayFolder="" count="0" memberValueDatatype="130" unbalanced="0"/>
    <cacheHierarchy uniqueName="[Combine_Monat_Jahresdurchschnitt  2].[TTMMJJJJ]" caption="TTMMJJJJ" attribute="1" time="1" defaultMemberUniqueName="[Combine_Monat_Jahresdurchschnitt  2].[TTMMJJJJ].[All]" allUniqueName="[Combine_Monat_Jahresdurchschnitt  2].[TTMMJJJJ].[All]" dimensionUniqueName="[Combine_Monat_Jahresdurchschnitt  2]" displayFolder="" count="2" memberValueDatatype="7" unbalanced="0">
      <fieldsUsage count="2">
        <fieldUsage x="-1"/>
        <fieldUsage x="0"/>
      </fieldsUsage>
    </cacheHierarchy>
    <cacheHierarchy uniqueName="[Combine_Monat_Jahresdurchschnitt  2].[Wert_absolut]" caption="Wert_absolut" attribute="1" defaultMemberUniqueName="[Combine_Monat_Jahresdurchschnitt  2].[Wert_absolut].[All]" allUniqueName="[Combine_Monat_Jahresdurchschnitt  2].[Wert_absolut].[All]" dimensionUniqueName="[Combine_Monat_Jahresdurchschnitt  2]" displayFolder="" count="0" memberValueDatatype="5" unbalanced="0"/>
    <cacheHierarchy uniqueName="[Combine_Monat_Jahresdurchschnitt  2].[Zeit.1]" caption="Zeit.1" attribute="1" defaultMemberUniqueName="[Combine_Monat_Jahresdurchschnitt  2].[Zeit.1].[All]" allUniqueName="[Combine_Monat_Jahresdurchschnitt  2].[Zeit.1].[All]" dimensionUniqueName="[Combine_Monat_Jahresdurchschnitt  2]" displayFolder="" count="0" memberValueDatatype="130" unbalanced="0"/>
    <cacheHierarchy uniqueName="[Combine_Monat_Jahresdurchschnitt  2].[Anzahl_Monate]" caption="Anzahl_Monate" attribute="1" defaultMemberUniqueName="[Combine_Monat_Jahresdurchschnitt  2].[Anzahl_Monate].[All]" allUniqueName="[Combine_Monat_Jahresdurchschnitt  2].[Anzahl_Monate].[All]" dimensionUniqueName="[Combine_Monat_Jahresdurchschnitt  2]" displayFolder="" count="0" memberValueDatatype="5" unbalanced="0"/>
    <cacheHierarchy uniqueName="[Combine_Monat_Jahresdurchschnitt  2].[TTMMJJJJ (Jahr)]" caption="TTMMJJJJ (Jahr)" attribute="1" defaultMemberUniqueName="[Combine_Monat_Jahresdurchschnitt  2].[TTMMJJJJ (Jahr)].[All]" allUniqueName="[Combine_Monat_Jahresdurchschnitt  2].[TTMMJJJJ (Jahr)].[All]" dimensionUniqueName="[Combine_Monat_Jahresdurchschnitt  2]" displayFolder="" count="0" memberValueDatatype="130" unbalanced="0"/>
    <cacheHierarchy uniqueName="[Combine_Monat_Jahresdurchschnitt  2].[TTMMJJJJ (Quartal)]" caption="TTMMJJJJ (Quartal)" attribute="1" defaultMemberUniqueName="[Combine_Monat_Jahresdurchschnitt  2].[TTMMJJJJ (Quartal)].[All]" allUniqueName="[Combine_Monat_Jahresdurchschnitt  2].[TTMMJJJJ (Quartal)].[All]" dimensionUniqueName="[Combine_Monat_Jahresdurchschnitt  2]" displayFolder="" count="0" memberValueDatatype="130" unbalanced="0"/>
    <cacheHierarchy uniqueName="[Combine_Monat_Jahresdurchschnitt  2].[TTMMJJJJ (Monat)]" caption="TTMMJJJJ (Monat)" attribute="1" defaultMemberUniqueName="[Combine_Monat_Jahresdurchschnitt  2].[TTMMJJJJ (Monat)].[All]" allUniqueName="[Combine_Monat_Jahresdurchschnitt  2].[TTMMJJJJ (Monat)].[All]" dimensionUniqueName="[Combine_Monat_Jahresdurchschnitt  2]" displayFolder="" count="0" memberValueDatatype="130" unbalanced="0"/>
    <cacheHierarchy uniqueName="[DimGEO].[GEO_ID]" caption="GEO_ID" attribute="1" defaultMemberUniqueName="[DimGEO].[GEO_ID].[All]" allUniqueName="[DimGEO].[GEO_ID].[All]" dimensionUniqueName="[DimGEO]" displayFolder="" count="0" memberValueDatatype="20" unbalanced="0"/>
    <cacheHierarchy uniqueName="[DimGEO].[GEO_Code]" caption="GEO_Code" attribute="1" defaultMemberUniqueName="[DimGEO].[GEO_Code].[All]" allUniqueName="[DimGEO].[GEO_Code].[All]" dimensionUniqueName="[DimGEO]" displayFolder="" count="0" memberValueDatatype="130" unbalanced="0"/>
    <cacheHierarchy uniqueName="[DimGEO].[GEO_Bezeichnung]" caption="GEO_Bezeichnung" attribute="1" defaultMemberUniqueName="[DimGEO].[GEO_Bezeichnung].[All]" allUniqueName="[DimGEO].[GEO_Bezeichnung].[All]" dimensionUniqueName="[DimGEO]" displayFolder="" count="0" memberValueDatatype="130" unbalanced="0"/>
    <cacheHierarchy uniqueName="[DimGEO].[GEO_Level]" caption="GEO_Level" attribute="1" defaultMemberUniqueName="[DimGEO].[GEO_Level].[All]" allUniqueName="[DimGEO].[GEO_Level].[All]" dimensionUniqueName="[DimGEO]" displayFolder="" count="0" memberValueDatatype="20" unbalanced="0"/>
    <cacheHierarchy uniqueName="[DimGEO_JD].[GEO_ID]" caption="GEO_ID" attribute="1" defaultMemberUniqueName="[DimGEO_JD].[GEO_ID].[All]" allUniqueName="[DimGEO_JD].[GEO_ID].[All]" dimensionUniqueName="[DimGEO_JD]" displayFolder="" count="0" memberValueDatatype="20" unbalanced="0"/>
    <cacheHierarchy uniqueName="[DimGEO_JD].[GEO_Code]" caption="GEO_Code" attribute="1" defaultMemberUniqueName="[DimGEO_JD].[GEO_Code].[All]" allUniqueName="[DimGEO_JD].[GEO_Code].[All]" dimensionUniqueName="[DimGEO_JD]" displayFolder="" count="0" memberValueDatatype="130" unbalanced="0"/>
    <cacheHierarchy uniqueName="[DimGEO_JD].[GEO_Bezeichnung]" caption="GEO_Bezeichnung" attribute="1" defaultMemberUniqueName="[DimGEO_JD].[GEO_Bezeichnung].[All]" allUniqueName="[DimGEO_JD].[GEO_Bezeichnung].[All]" dimensionUniqueName="[DimGEO_JD]" displayFolder="" count="2" memberValueDatatype="130" unbalanced="0">
      <fieldsUsage count="2">
        <fieldUsage x="-1"/>
        <fieldUsage x="2"/>
      </fieldsUsage>
    </cacheHierarchy>
    <cacheHierarchy uniqueName="[DimGEO_JD].[GEO_Level]" caption="GEO_Level" attribute="1" defaultMemberUniqueName="[DimGEO_JD].[GEO_Level].[All]" allUniqueName="[DimGEO_JD].[GEO_Level].[All]" dimensionUniqueName="[DimGEO_JD]" displayFolder="" count="0" memberValueDatatype="20" unbalanced="0"/>
    <cacheHierarchy uniqueName="[DimGeschlecht].[SEX_ID]" caption="SEX_ID" attribute="1" defaultMemberUniqueName="[DimGeschlecht].[SEX_ID].[All]" allUniqueName="[DimGeschlecht].[SEX_ID].[All]" dimensionUniqueName="[DimGeschlecht]" displayFolder="" count="0" memberValueDatatype="20" unbalanced="0"/>
    <cacheHierarchy uniqueName="[DimGeschlecht].[SEX_Code]" caption="SEX_Code" attribute="1" defaultMemberUniqueName="[DimGeschlecht].[SEX_Code].[All]" allUniqueName="[DimGeschlecht].[SEX_Code].[All]" dimensionUniqueName="[DimGeschlecht]" displayFolder="" count="0" memberValueDatatype="130" unbalanced="0"/>
    <cacheHierarchy uniqueName="[DimGeschlecht].[SEX_Bezeichnung]" caption="SEX_Bezeichnung" attribute="1" defaultMemberUniqueName="[DimGeschlecht].[SEX_Bezeichnung].[All]" allUniqueName="[DimGeschlecht].[SEX_Bezeichnung].[All]" dimensionUniqueName="[DimGeschlecht]" displayFolder="" count="0" memberValueDatatype="130" unbalanced="0"/>
    <cacheHierarchy uniqueName="[DimGeschlecht].[SEX_Level]" caption="SEX_Level" attribute="1" defaultMemberUniqueName="[DimGeschlecht].[SEX_Level].[All]" allUniqueName="[DimGeschlecht].[SEX_Level].[All]" dimensionUniqueName="[DimGeschlecht]" displayFolder="" count="0" memberValueDatatype="20" unbalanced="0"/>
    <cacheHierarchy uniqueName="[DimGeschlecht_JD].[SEX_ID]" caption="SEX_ID" attribute="1" defaultMemberUniqueName="[DimGeschlecht_JD].[SEX_ID].[All]" allUniqueName="[DimGeschlecht_JD].[SEX_ID].[All]" dimensionUniqueName="[DimGeschlecht_JD]" displayFolder="" count="0" memberValueDatatype="20" unbalanced="0"/>
    <cacheHierarchy uniqueName="[DimGeschlecht_JD].[SEX_Code]" caption="SEX_Code" attribute="1" defaultMemberUniqueName="[DimGeschlecht_JD].[SEX_Code].[All]" allUniqueName="[DimGeschlecht_JD].[SEX_Code].[All]" dimensionUniqueName="[DimGeschlecht_JD]" displayFolder="" count="0" memberValueDatatype="130" unbalanced="0"/>
    <cacheHierarchy uniqueName="[DimGeschlecht_JD].[SEX_Bezeichnung]" caption="SEX_Bezeichnung" attribute="1" defaultMemberUniqueName="[DimGeschlecht_JD].[SEX_Bezeichnung].[All]" allUniqueName="[DimGeschlecht_JD].[SEX_Bezeichnung].[All]" dimensionUniqueName="[DimGeschlecht_JD]" displayFolder="" count="2" memberValueDatatype="130" unbalanced="0">
      <fieldsUsage count="2">
        <fieldUsage x="-1"/>
        <fieldUsage x="3"/>
      </fieldsUsage>
    </cacheHierarchy>
    <cacheHierarchy uniqueName="[DimGeschlecht_JD].[SEX_Level]" caption="SEX_Level" attribute="1" defaultMemberUniqueName="[DimGeschlecht_JD].[SEX_Level].[All]" allUniqueName="[DimGeschlecht_JD].[SEX_Level].[All]" dimensionUniqueName="[DimGeschlecht_JD]" displayFolder="" count="0" memberValueDatatype="20" unbalanced="0"/>
    <cacheHierarchy uniqueName="[DimVariable].[Variable_ID]" caption="Variable_ID" attribute="1" defaultMemberUniqueName="[DimVariable].[Variable_ID].[All]" allUniqueName="[DimVariable].[Variable_ID].[All]" dimensionUniqueName="[DimVariable]" displayFolder="" count="0" memberValueDatatype="20" unbalanced="0"/>
    <cacheHierarchy uniqueName="[DimVariable].[VariableBezeichnung]" caption="VariableBezeichnung" attribute="1" defaultMemberUniqueName="[DimVariable].[VariableBezeichnung].[All]" allUniqueName="[DimVariable].[VariableBezeichnung].[All]" dimensionUniqueName="[DimVariable]" displayFolder="" count="0" memberValueDatatype="130" unbalanced="0"/>
    <cacheHierarchy uniqueName="[DimVariable].[VariableCode]" caption="VariableCode" attribute="1" defaultMemberUniqueName="[DimVariable].[VariableCode].[All]" allUniqueName="[DimVariable].[VariableCode].[All]" dimensionUniqueName="[DimVariable]" displayFolder="" count="0" memberValueDatatype="130" unbalanced="0"/>
    <cacheHierarchy uniqueName="[DimVariable_JD].[Variable_ID]" caption="Variable_ID" attribute="1" defaultMemberUniqueName="[DimVariable_JD].[Variable_ID].[All]" allUniqueName="[DimVariable_JD].[Variable_ID].[All]" dimensionUniqueName="[DimVariable_JD]" displayFolder="" count="0" memberValueDatatype="20" unbalanced="0"/>
    <cacheHierarchy uniqueName="[DimVariable_JD].[VariableBezeichnung]" caption="VariableBezeichnung" attribute="1" defaultMemberUniqueName="[DimVariable_JD].[VariableBezeichnung].[All]" allUniqueName="[DimVariable_JD].[VariableBezeichnung].[All]" dimensionUniqueName="[DimVariable_JD]" displayFolder="" count="2" memberValueDatatype="130" unbalanced="0">
      <fieldsUsage count="2">
        <fieldUsage x="-1"/>
        <fieldUsage x="4"/>
      </fieldsUsage>
    </cacheHierarchy>
    <cacheHierarchy uniqueName="[DimVariable_JD].[VariableCode]" caption="VariableCode" attribute="1" defaultMemberUniqueName="[DimVariable_JD].[VariableCode].[All]" allUniqueName="[DimVariable_JD].[VariableCode].[All]" dimensionUniqueName="[DimVariable_JD]" displayFolder="" count="0" memberValueDatatype="130" unbalanced="0"/>
    <cacheHierarchy uniqueName="[FactSV].[GEO_Code]" caption="GEO_Code" attribute="1" defaultMemberUniqueName="[FactSV].[GEO_Code].[All]" allUniqueName="[FactSV].[GEO_Code].[All]" dimensionUniqueName="[FactSV]" displayFolder="" count="0" memberValueDatatype="130" unbalanced="0"/>
    <cacheHierarchy uniqueName="[FactSV].[Variable]" caption="Variable" attribute="1" defaultMemberUniqueName="[FactSV].[Variable].[All]" allUniqueName="[FactSV].[Variable].[All]" dimensionUniqueName="[FactSV]" displayFolder="" count="0" memberValueDatatype="130" unbalanced="0"/>
    <cacheHierarchy uniqueName="[FactSV].[SEX_Code]" caption="SEX_Code" attribute="1" defaultMemberUniqueName="[FactSV].[SEX_Code].[All]" allUniqueName="[FactSV].[SEX_Code].[All]" dimensionUniqueName="[FactSV]" displayFolder="" count="0" memberValueDatatype="130" unbalanced="0"/>
    <cacheHierarchy uniqueName="[FactSV].[Zeit]" caption="Zeit" attribute="1" defaultMemberUniqueName="[FactSV].[Zeit].[All]" allUniqueName="[FactSV].[Zeit].[All]" dimensionUniqueName="[FactSV]" displayFolder="" count="0" memberValueDatatype="130" unbalanced="0"/>
    <cacheHierarchy uniqueName="[FactSV].[TTMMJJJJ]" caption="TTMMJJJJ" attribute="1" time="1" defaultMemberUniqueName="[FactSV].[TTMMJJJJ].[All]" allUniqueName="[FactSV].[TTMMJJJJ].[All]" dimensionUniqueName="[FactSV]" displayFolder="" count="0" memberValueDatatype="7" unbalanced="0"/>
    <cacheHierarchy uniqueName="[FactSV].[Wert_absolut]" caption="Wert_absolut" attribute="1" defaultMemberUniqueName="[FactSV].[Wert_absolut].[All]" allUniqueName="[FactSV].[Wert_absolut].[All]" dimensionUniqueName="[FactSV]" displayFolder="" count="0" memberValueDatatype="5" unbalanced="0"/>
    <cacheHierarchy uniqueName="[FactSV_Jahresdurchschnitt].[GEO_Code]" caption="GEO_Code" attribute="1" defaultMemberUniqueName="[FactSV_Jahresdurchschnitt].[GEO_Code].[All]" allUniqueName="[FactSV_Jahresdurchschnitt].[GEO_Code].[All]" dimensionUniqueName="[FactSV_Jahresdurchschnitt]" displayFolder="" count="0" memberValueDatatype="130" unbalanced="0"/>
    <cacheHierarchy uniqueName="[FactSV_Jahresdurchschnitt].[Variable]" caption="Variable" attribute="1" defaultMemberUniqueName="[FactSV_Jahresdurchschnitt].[Variable].[All]" allUniqueName="[FactSV_Jahresdurchschnitt].[Variable].[All]" dimensionUniqueName="[FactSV_Jahresdurchschnitt]" displayFolder="" count="0" memberValueDatatype="130" unbalanced="0"/>
    <cacheHierarchy uniqueName="[FactSV_Jahresdurchschnitt].[SEX_Code]" caption="SEX_Code" attribute="1" defaultMemberUniqueName="[FactSV_Jahresdurchschnitt].[SEX_Code].[All]" allUniqueName="[FactSV_Jahresdurchschnitt].[SEX_Code].[All]" dimensionUniqueName="[FactSV_Jahresdurchschnitt]" displayFolder="" count="0" memberValueDatatype="130" unbalanced="0"/>
    <cacheHierarchy uniqueName="[FactSV_Jahresdurchschnitt].[Zeit.1]" caption="Zeit.1" attribute="1" defaultMemberUniqueName="[FactSV_Jahresdurchschnitt].[Zeit.1].[All]" allUniqueName="[FactSV_Jahresdurchschnitt].[Zeit.1].[All]" dimensionUniqueName="[FactSV_Jahresdurchschnitt]" displayFolder="" count="0" memberValueDatatype="130" unbalanced="0"/>
    <cacheHierarchy uniqueName="[FactSV_Jahresdurchschnitt].[Wert_absolut]" caption="Wert_absolut" attribute="1" defaultMemberUniqueName="[FactSV_Jahresdurchschnitt].[Wert_absolut].[All]" allUniqueName="[FactSV_Jahresdurchschnitt].[Wert_absolut].[All]" dimensionUniqueName="[FactSV_Jahresdurchschnitt]" displayFolder="" count="0" memberValueDatatype="20" unbalanced="0"/>
    <cacheHierarchy uniqueName="[FactSV_Jahresdurchschnitt].[Anzahl_Monate]" caption="Anzahl_Monate" attribute="1" defaultMemberUniqueName="[FactSV_Jahresdurchschnitt].[Anzahl_Monate].[All]" allUniqueName="[FactSV_Jahresdurchschnitt].[Anzahl_Monate].[All]" dimensionUniqueName="[FactSV_Jahresdurchschnitt]" displayFolder="" count="0" memberValueDatatype="5" unbalanced="0"/>
    <cacheHierarchy uniqueName="[FactSV_Jahresdurchschnitt].[TTMMJJJJ]" caption="TTMMJJJJ" attribute="1" time="1" defaultMemberUniqueName="[FactSV_Jahresdurchschnitt].[TTMMJJJJ].[All]" allUniqueName="[FactSV_Jahresdurchschnitt].[TTMMJJJJ].[All]" dimensionUniqueName="[FactSV_Jahresdurchschnitt]" displayFolder="" count="0" memberValueDatatype="7" unbalanced="0"/>
    <cacheHierarchy uniqueName="[Combine_Monat_Jahresdurchschnitt  2].[TTMMJJJJ (Monatsindex)]" caption="TTMMJJJJ (Monatsindex)" attribute="1" defaultMemberUniqueName="[Combine_Monat_Jahresdurchschnitt  2].[TTMMJJJJ (Monatsindex)].[All]" allUniqueName="[Combine_Monat_Jahresdurchschnitt  2].[TTMMJJJJ (Monatsindex)].[All]" dimensionUniqueName="[Combine_Monat_Jahresdurchschnitt  2]" displayFolder="" count="0" memberValueDatatype="20" unbalanced="0" hidden="1"/>
    <cacheHierarchy uniqueName="[Measures].[__XL_Count FactSV]" caption="__XL_Count FactSV" measure="1" displayFolder="" measureGroup="FactSV" count="0" hidden="1"/>
    <cacheHierarchy uniqueName="[Measures].[__XL_Count DimGEO]" caption="__XL_Count DimGEO" measure="1" displayFolder="" measureGroup="DimGEO" count="0" hidden="1"/>
    <cacheHierarchy uniqueName="[Measures].[__XL_Count FactSV_Jahresdurchschnitt]" caption="__XL_Count FactSV_Jahresdurchschnitt" measure="1" displayFolder="" measureGroup="FactSV_Jahresdurchschnitt" count="0" hidden="1"/>
    <cacheHierarchy uniqueName="[Measures].[__XL_Count DimGEO_JD]" caption="__XL_Count DimGEO_JD" measure="1" displayFolder="" measureGroup="DimGEO_JD" count="0" hidden="1"/>
    <cacheHierarchy uniqueName="[Measures].[__XL_Count DimGeschlecht_JD]" caption="__XL_Count DimGeschlecht_JD" measure="1" displayFolder="" measureGroup="DimGeschlecht_JD" count="0" hidden="1"/>
    <cacheHierarchy uniqueName="[Measures].[__XL_Count DimVariable_JD]" caption="__XL_Count DimVariable_JD" measure="1" displayFolder="" measureGroup="DimVariable_JD" count="0" hidden="1"/>
    <cacheHierarchy uniqueName="[Measures].[__XL_Count Combine_Monat_Jahresdurchschnitt  2]" caption="__XL_Count Combine_Monat_Jahresdurchschnitt  2" measure="1" displayFolder="" measureGroup="Combine_Monat_Jahresdurchschnitt  2" count="0" hidden="1"/>
    <cacheHierarchy uniqueName="[Measures].[__XL_Count DimGeschlecht]" caption="__XL_Count DimGeschlecht" measure="1" displayFolder="" measureGroup="DimGeschlecht" count="0" hidden="1"/>
    <cacheHierarchy uniqueName="[Measures].[__XL_Count DimVariable]" caption="__XL_Count DimVariable" measure="1" displayFolder="" measureGroup="DimVariable" count="0" hidden="1"/>
    <cacheHierarchy uniqueName="[Measures].[__No measures defined]" caption="__No measures defined" measure="1" displayFolder="" count="0" hidden="1"/>
    <cacheHierarchy uniqueName="[Measures].[Summe von Wert_absolut]" caption="Summe von Wert_absolut" measure="1" displayFolder="" measureGroup="Combine_Monat_Jahresdurchschnitt  2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10">
    <dimension name="Combine_Monat_Jahresdurchschnitt  2" uniqueName="[Combine_Monat_Jahresdurchschnitt  2]" caption="Combine_Monat_Jahresdurchschnitt  2"/>
    <dimension name="DimGEO" uniqueName="[DimGEO]" caption="DimGEO"/>
    <dimension name="DimGEO_JD" uniqueName="[DimGEO_JD]" caption="DimGEO_JD"/>
    <dimension name="DimGeschlecht" uniqueName="[DimGeschlecht]" caption="DimGeschlecht"/>
    <dimension name="DimGeschlecht_JD" uniqueName="[DimGeschlecht_JD]" caption="DimGeschlecht_JD"/>
    <dimension name="DimVariable" uniqueName="[DimVariable]" caption="DimVariable"/>
    <dimension name="DimVariable_JD" uniqueName="[DimVariable_JD]" caption="DimVariable_JD"/>
    <dimension name="FactSV" uniqueName="[FactSV]" caption="FactSV"/>
    <dimension name="FactSV_Jahresdurchschnitt" uniqueName="[FactSV_Jahresdurchschnitt]" caption="FactSV_Jahresdurchschnitt"/>
    <dimension measure="1" name="Measures" uniqueName="[Measures]" caption="Measures"/>
  </dimensions>
  <measureGroups count="9">
    <measureGroup name="Combine_Monat_Jahresdurchschnitt  2" caption="Combine_Monat_Jahresdurchschnitt  2"/>
    <measureGroup name="DimGEO" caption="DimGEO"/>
    <measureGroup name="DimGEO_JD" caption="DimGEO_JD"/>
    <measureGroup name="DimGeschlecht" caption="DimGeschlecht"/>
    <measureGroup name="DimGeschlecht_JD" caption="DimGeschlecht_JD"/>
    <measureGroup name="DimVariable" caption="DimVariable"/>
    <measureGroup name="DimVariable_JD" caption="DimVariable_JD"/>
    <measureGroup name="FactSV" caption="FactSV"/>
    <measureGroup name="FactSV_Jahresdurchschnitt" caption="FactSV_Jahresdurchschnitt"/>
  </measureGroups>
  <maps count="17">
    <map measureGroup="0" dimension="0"/>
    <map measureGroup="0" dimension="1"/>
    <map measureGroup="0" dimension="2"/>
    <map measureGroup="0" dimension="4"/>
    <map measureGroup="0" dimension="6"/>
    <map measureGroup="1" dimension="1"/>
    <map measureGroup="2" dimension="2"/>
    <map measureGroup="3" dimension="3"/>
    <map measureGroup="4" dimension="4"/>
    <map measureGroup="5" dimension="5"/>
    <map measureGroup="6" dimension="6"/>
    <map measureGroup="7" dimension="1"/>
    <map measureGroup="7" dimension="7"/>
    <map measureGroup="8" dimension="2"/>
    <map measureGroup="8" dimension="4"/>
    <map measureGroup="8" dimension="6"/>
    <map measureGroup="8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A505B2-F54A-4BF4-B232-8BA0E931EB6E}" name="PivotTable2" cacheId="4" applyNumberFormats="0" applyBorderFormats="0" applyFontFormats="0" applyPatternFormats="0" applyAlignmentFormats="0" applyWidthHeightFormats="1" dataCaption="Werte" updatedVersion="8" minRefreshableVersion="3" useAutoFormatting="1" rowGrandTotals="0" itemPrintTitles="1" createdVersion="8" indent="0" outline="1" outlineData="1" multipleFieldFilters="0">
  <location ref="B1:B239" firstHeaderRow="1" firstDataRow="1" firstDataCol="1"/>
  <pivotFields count="1">
    <pivotField axis="axisRow" allDrilled="1" subtotalTop="0" showAll="0" dataSourceSort="1" defaultSubtotal="0" defaultAttributeDrillState="1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</items>
    </pivotField>
  </pivotFields>
  <rowFields count="1">
    <field x="0"/>
  </rowFields>
  <rowItems count="2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</rowItems>
  <pivotHierarchies count="5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Abfrage - Combine_Monat_Jahresdurchschnitt (2)">
        <x15:activeTabTopLevelEntity name="[Combine_Monat_Jahresdurchschnitt 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A06683-89BC-404B-B30A-836D3418287F}" name="PivotTable2" cacheId="7" applyNumberFormats="0" applyBorderFormats="0" applyFontFormats="0" applyPatternFormats="0" applyAlignmentFormats="0" applyWidthHeightFormats="1" dataCaption="Werte" tag="c8fb312d-b366-4728-9c41-bb0753ab40ff" updatedVersion="8" minRefreshableVersion="3" useAutoFormatting="1" subtotalHiddenItems="1" rowGrandTotals="0" colGrandTotals="0" itemPrintTitles="1" createdVersion="8" indent="0" outline="1" outlineData="1" multipleFieldFilters="0">
  <location ref="C3:II31" firstHeaderRow="1" firstDataRow="2" firstDataCol="3"/>
  <pivotFields count="5">
    <pivotField axis="axisCol" allDrilled="1" subtotalTop="0" showAll="0" dataSourceSort="1" defaultSubtotal="0" defaultAttributeDrillState="1">
      <items count="2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</items>
    </pivotField>
    <pivotField dataField="1" subtotalTop="0" showAll="0" defaultSubtotal="0"/>
    <pivotField axis="axisRow" allDrilled="1" outline="0" subtotalTop="0" showAll="0" dataSourceSort="1" defaultAttributeDrillState="1">
      <items count="10">
        <item x="0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2">
        <item s="1" x="0"/>
        <item s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4"/>
    <field x="3"/>
  </rowFields>
  <rowItems count="27">
    <i>
      <x/>
      <x/>
      <x/>
    </i>
    <i r="2">
      <x v="1"/>
    </i>
    <i t="default">
      <x/>
    </i>
    <i>
      <x v="1"/>
      <x/>
      <x/>
    </i>
    <i r="2">
      <x v="1"/>
    </i>
    <i t="default">
      <x v="1"/>
    </i>
    <i>
      <x v="2"/>
      <x/>
      <x/>
    </i>
    <i r="2">
      <x v="1"/>
    </i>
    <i t="default">
      <x v="2"/>
    </i>
    <i>
      <x v="3"/>
      <x/>
      <x/>
    </i>
    <i r="2">
      <x v="1"/>
    </i>
    <i t="default">
      <x v="3"/>
    </i>
    <i>
      <x v="4"/>
      <x/>
      <x/>
    </i>
    <i r="2">
      <x v="1"/>
    </i>
    <i t="default">
      <x v="4"/>
    </i>
    <i>
      <x v="5"/>
      <x/>
      <x/>
    </i>
    <i r="2">
      <x v="1"/>
    </i>
    <i t="default">
      <x v="5"/>
    </i>
    <i>
      <x v="6"/>
      <x/>
      <x/>
    </i>
    <i r="2">
      <x v="1"/>
    </i>
    <i t="default">
      <x v="6"/>
    </i>
    <i>
      <x v="7"/>
      <x/>
      <x/>
    </i>
    <i r="2">
      <x v="1"/>
    </i>
    <i t="default">
      <x v="7"/>
    </i>
    <i>
      <x v="8"/>
      <x/>
      <x/>
    </i>
    <i r="2">
      <x v="1"/>
    </i>
    <i t="default">
      <x v="8"/>
    </i>
  </rowItems>
  <colFields count="1">
    <field x="0"/>
  </colFields>
  <colItems count="2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</colItems>
  <dataFields count="1">
    <dataField name="Summe von Wert_absolut" fld="1" baseField="0" baseItem="0"/>
  </dataFields>
  <pivotHierarchies count="5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17"/>
    <rowHierarchyUsage hierarchyUsage="31"/>
    <rowHierarchyUsage hierarchyUsage="25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imGEO]"/>
        <x15:activeTabTopLevelEntity name="[DimGEO_JD]"/>
        <x15:activeTabTopLevelEntity name="[DimGeschlecht_JD]"/>
        <x15:activeTabTopLevelEntity name="[DimVariable_JD]"/>
        <x15:activeTabTopLevelEntity name="[Combine_Monat_Jahresdurchschnitt 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wrap="none" rtlCol="0"/>
      <a:lstStyle>
        <a:defPPr>
          <a:defRPr sz="800">
            <a:latin typeface="Calibri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46"/>
  <sheetViews>
    <sheetView showGridLines="0" tabSelected="1" zoomScaleNormal="100" workbookViewId="0"/>
  </sheetViews>
  <sheetFormatPr baseColWidth="10" defaultColWidth="11.453125" defaultRowHeight="13.5" x14ac:dyDescent="0.35"/>
  <cols>
    <col min="1" max="1" width="27.54296875" style="23" customWidth="1"/>
    <col min="2" max="2" width="22.7265625" style="23" customWidth="1"/>
    <col min="3" max="5" width="10.7265625" style="23" customWidth="1"/>
    <col min="6" max="6" width="3.54296875" style="23" customWidth="1"/>
    <col min="7" max="7" width="25.7265625" style="23" customWidth="1"/>
    <col min="8" max="8" width="9.7265625" style="23" customWidth="1"/>
    <col min="9" max="15" width="8.7265625" style="23" customWidth="1"/>
    <col min="16" max="16384" width="11.453125" style="23"/>
  </cols>
  <sheetData>
    <row r="1" spans="1:15" ht="4.5" customHeight="1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5" ht="19" x14ac:dyDescent="0.45">
      <c r="A2" s="24" t="s">
        <v>56</v>
      </c>
      <c r="B2" s="22"/>
      <c r="C2" s="25" t="str">
        <f>Auswahl_Bundesland</f>
        <v>Burgenland</v>
      </c>
      <c r="D2" s="22"/>
      <c r="E2" s="70" t="str">
        <f>Zeitraum_Beschriftung</f>
        <v>April 2026</v>
      </c>
      <c r="F2" s="70"/>
      <c r="G2" s="70"/>
      <c r="H2" s="70"/>
      <c r="I2" s="26"/>
      <c r="J2" s="22"/>
      <c r="K2" s="22"/>
    </row>
    <row r="3" spans="1:15" x14ac:dyDescent="0.35">
      <c r="A3" s="61" t="s">
        <v>34</v>
      </c>
      <c r="B3" s="27"/>
      <c r="C3" s="28"/>
      <c r="D3" s="29"/>
      <c r="E3" s="28"/>
      <c r="F3" s="28"/>
      <c r="G3" s="27"/>
      <c r="H3" s="29"/>
      <c r="I3" s="30"/>
      <c r="J3" s="29"/>
      <c r="K3" s="31"/>
    </row>
    <row r="4" spans="1:15" x14ac:dyDescent="0.35">
      <c r="A4" s="32"/>
    </row>
    <row r="5" spans="1:15" ht="14.5" x14ac:dyDescent="0.35">
      <c r="A5" s="33"/>
      <c r="B5" s="34"/>
    </row>
    <row r="6" spans="1:15" ht="14.5" x14ac:dyDescent="0.35">
      <c r="A6" s="34"/>
      <c r="B6" s="34"/>
      <c r="C6" s="34"/>
    </row>
    <row r="7" spans="1:15" ht="14.5" x14ac:dyDescent="0.35">
      <c r="B7" s="34"/>
      <c r="G7" s="35"/>
    </row>
    <row r="8" spans="1:15" ht="15" customHeight="1" x14ac:dyDescent="0.35">
      <c r="C8" s="36"/>
      <c r="D8" s="37"/>
      <c r="E8" s="37"/>
      <c r="H8" s="38"/>
      <c r="I8" s="39"/>
      <c r="J8" s="39"/>
      <c r="K8" s="39"/>
    </row>
    <row r="9" spans="1:15" ht="15" customHeight="1" x14ac:dyDescent="0.35">
      <c r="A9" s="40"/>
      <c r="C9" s="36"/>
      <c r="D9" s="37"/>
      <c r="E9" s="37"/>
      <c r="G9" s="40"/>
      <c r="H9" s="41"/>
      <c r="I9" s="41"/>
      <c r="J9" s="41"/>
      <c r="K9" s="42"/>
      <c r="L9" s="71"/>
      <c r="M9" s="71"/>
      <c r="N9" s="71"/>
      <c r="O9" s="71"/>
    </row>
    <row r="10" spans="1:15" ht="15" customHeight="1" x14ac:dyDescent="0.35">
      <c r="A10" s="43" t="s">
        <v>27</v>
      </c>
      <c r="C10" s="36"/>
      <c r="D10" s="37"/>
      <c r="E10" s="37"/>
      <c r="G10" s="40"/>
      <c r="H10" s="41"/>
      <c r="I10" s="41"/>
      <c r="J10" s="41"/>
      <c r="K10" s="42"/>
      <c r="L10" s="44"/>
      <c r="M10" s="44"/>
      <c r="N10" s="44"/>
      <c r="O10" s="44"/>
    </row>
    <row r="11" spans="1:15" ht="14.5" x14ac:dyDescent="0.35">
      <c r="A11" s="43" t="str">
        <f>"Unselbst. Beschäftigte"</f>
        <v>Unselbst. Beschäftigte</v>
      </c>
      <c r="C11" s="45"/>
      <c r="D11" s="45"/>
      <c r="E11" s="45"/>
      <c r="G11" s="40"/>
      <c r="H11" s="45"/>
      <c r="I11" s="45"/>
      <c r="J11" s="45"/>
      <c r="K11" s="45"/>
      <c r="L11" s="45"/>
      <c r="M11" s="45"/>
      <c r="N11" s="45"/>
      <c r="O11" s="45"/>
    </row>
    <row r="12" spans="1:15" x14ac:dyDescent="0.35">
      <c r="A12" s="62" t="str">
        <f>"("&amp; Geschlecht &amp; ")"</f>
        <v>(Männer und altern. Geschlecht)</v>
      </c>
      <c r="B12" s="46"/>
      <c r="C12" s="47"/>
      <c r="D12" s="48"/>
      <c r="E12" s="49"/>
      <c r="H12" s="39"/>
      <c r="I12" s="39"/>
      <c r="J12" s="39"/>
      <c r="K12" s="39"/>
      <c r="L12" s="39"/>
      <c r="M12" s="39"/>
      <c r="N12" s="39"/>
      <c r="O12" s="39"/>
    </row>
    <row r="13" spans="1:15" ht="14.5" x14ac:dyDescent="0.35">
      <c r="A13" s="50">
        <f>Indikator!D11</f>
        <v>2092181</v>
      </c>
      <c r="B13" s="46"/>
      <c r="C13" s="47"/>
      <c r="D13" s="48"/>
      <c r="E13" s="49"/>
      <c r="H13" s="39"/>
      <c r="I13" s="39"/>
      <c r="J13" s="39"/>
      <c r="K13" s="39"/>
      <c r="L13" s="39"/>
      <c r="M13" s="39"/>
      <c r="N13" s="39"/>
      <c r="O13" s="39"/>
    </row>
    <row r="14" spans="1:15" ht="14.5" x14ac:dyDescent="0.35">
      <c r="A14" s="43" t="str">
        <f>IF(LEFT(Zeitraum_Beschriftung,4)="Jahr","Veränderung zum Vj.","Veränderung zum Vjm.")</f>
        <v>Veränderung zum Vjm.</v>
      </c>
      <c r="B14" s="46"/>
      <c r="C14" s="47"/>
      <c r="D14" s="48"/>
      <c r="E14" s="49"/>
      <c r="H14" s="39"/>
      <c r="I14" s="39"/>
      <c r="J14" s="39"/>
      <c r="K14" s="39"/>
      <c r="L14" s="39"/>
      <c r="M14" s="39"/>
      <c r="N14" s="39"/>
      <c r="O14" s="39"/>
    </row>
    <row r="15" spans="1:15" ht="14.5" x14ac:dyDescent="0.35">
      <c r="A15" s="50" t="str">
        <f>"absolut: " &amp; Verae_absolut_gesamt</f>
        <v>absolut: 1.414</v>
      </c>
      <c r="B15" s="46"/>
      <c r="C15" s="47"/>
      <c r="D15" s="48"/>
      <c r="E15" s="49"/>
      <c r="H15" s="39"/>
      <c r="I15" s="39"/>
      <c r="J15" s="39"/>
      <c r="K15" s="39"/>
      <c r="L15" s="39"/>
      <c r="M15" s="39"/>
      <c r="N15" s="39"/>
      <c r="O15" s="39"/>
    </row>
    <row r="16" spans="1:15" ht="14.5" x14ac:dyDescent="0.35">
      <c r="A16" s="50" t="str">
        <f>"in Prozent: " &amp; Verae_proz_gesamt</f>
        <v>in Prozent: 0,1</v>
      </c>
      <c r="B16" s="46"/>
      <c r="C16" s="47"/>
      <c r="D16" s="48"/>
      <c r="E16" s="49"/>
      <c r="H16" s="39"/>
      <c r="I16" s="39"/>
      <c r="J16" s="39"/>
      <c r="K16" s="39"/>
      <c r="L16" s="39"/>
      <c r="M16" s="39"/>
      <c r="N16" s="39"/>
      <c r="O16" s="39"/>
    </row>
    <row r="17" spans="1:15" x14ac:dyDescent="0.35">
      <c r="B17" s="46"/>
      <c r="C17" s="47"/>
      <c r="D17" s="48"/>
      <c r="E17" s="49"/>
      <c r="H17" s="39"/>
      <c r="I17" s="39"/>
      <c r="J17" s="39"/>
      <c r="K17" s="39"/>
      <c r="L17" s="39"/>
      <c r="M17" s="39"/>
      <c r="N17" s="39"/>
      <c r="O17" s="39"/>
    </row>
    <row r="18" spans="1:15" x14ac:dyDescent="0.35">
      <c r="B18" s="46"/>
      <c r="C18" s="47"/>
      <c r="D18" s="48"/>
      <c r="E18" s="49"/>
      <c r="H18" s="39"/>
      <c r="I18" s="39"/>
      <c r="J18" s="39"/>
      <c r="K18" s="39"/>
      <c r="L18" s="39"/>
      <c r="M18" s="39"/>
      <c r="N18" s="39"/>
      <c r="O18" s="39"/>
    </row>
    <row r="19" spans="1:15" x14ac:dyDescent="0.35">
      <c r="B19" s="46"/>
      <c r="C19" s="47"/>
      <c r="D19" s="48"/>
      <c r="E19" s="49"/>
      <c r="H19" s="39"/>
      <c r="I19" s="39"/>
      <c r="J19" s="39"/>
      <c r="K19" s="39"/>
      <c r="L19" s="39"/>
      <c r="M19" s="39"/>
      <c r="N19" s="39"/>
      <c r="O19" s="39"/>
    </row>
    <row r="20" spans="1:15" ht="15.5" x14ac:dyDescent="0.35">
      <c r="B20" s="72" t="str">
        <f>Kartentitel_Landkarte</f>
        <v>Unselbständig Beschäftigte (Männer und altern. Geschlecht) nach Bundesländern - April 2026</v>
      </c>
      <c r="C20" s="72"/>
      <c r="D20" s="72"/>
      <c r="E20" s="72" t="e">
        <f>Kartentitel</f>
        <v>#NAME?</v>
      </c>
      <c r="F20" s="72"/>
      <c r="G20" s="72"/>
      <c r="H20" s="72"/>
      <c r="I20" s="72"/>
      <c r="J20" s="72"/>
      <c r="K20" s="72"/>
      <c r="L20" s="39"/>
      <c r="M20" s="39"/>
      <c r="N20" s="39"/>
      <c r="O20" s="39"/>
    </row>
    <row r="21" spans="1:15" x14ac:dyDescent="0.35">
      <c r="B21" s="46"/>
      <c r="C21" s="47"/>
      <c r="D21" s="48"/>
      <c r="E21" s="49"/>
      <c r="H21" s="39"/>
      <c r="I21" s="39"/>
      <c r="J21" s="39"/>
      <c r="K21" s="39"/>
      <c r="L21" s="39"/>
      <c r="M21" s="39"/>
      <c r="N21" s="39"/>
      <c r="O21" s="39"/>
    </row>
    <row r="22" spans="1:15" x14ac:dyDescent="0.35">
      <c r="B22" s="51"/>
      <c r="C22" s="52"/>
      <c r="D22" s="53"/>
      <c r="E22" s="54"/>
      <c r="G22" s="36"/>
      <c r="H22" s="55"/>
      <c r="I22" s="55"/>
      <c r="J22" s="55"/>
      <c r="K22" s="55"/>
      <c r="L22" s="55"/>
      <c r="M22" s="55"/>
      <c r="N22" s="55"/>
      <c r="O22" s="55"/>
    </row>
    <row r="27" spans="1:15" ht="14.5" x14ac:dyDescent="0.35">
      <c r="A27" s="56" t="str">
        <f>Auswahl_Bundesland&amp;":"</f>
        <v>Burgenland:</v>
      </c>
    </row>
    <row r="28" spans="1:15" ht="14.5" x14ac:dyDescent="0.35">
      <c r="A28" s="43" t="str">
        <f>"Unselbst. Beschäftigte"</f>
        <v>Unselbst. Beschäftigte</v>
      </c>
    </row>
    <row r="29" spans="1:15" x14ac:dyDescent="0.35">
      <c r="A29" s="63" t="str">
        <f>"("&amp; Geschlecht &amp; ")"</f>
        <v>(Männer und altern. Geschlecht)</v>
      </c>
    </row>
    <row r="30" spans="1:15" ht="14.5" x14ac:dyDescent="0.35">
      <c r="A30" s="50">
        <f>Indikator!D13</f>
        <v>57789</v>
      </c>
    </row>
    <row r="31" spans="1:15" ht="14.5" x14ac:dyDescent="0.35">
      <c r="A31" s="43" t="str">
        <f>IF(LEFT(Zeitraum_Beschriftung,4)="Jahr","Veränderung zum Vj.","Veränderung zum Vjm.")</f>
        <v>Veränderung zum Vjm.</v>
      </c>
    </row>
    <row r="32" spans="1:15" ht="14.5" x14ac:dyDescent="0.35">
      <c r="A32" s="50" t="str">
        <f>"absolut: " &amp; Verae_absolut_bld</f>
        <v>absolut: -582</v>
      </c>
    </row>
    <row r="33" spans="1:11" ht="14.5" x14ac:dyDescent="0.35">
      <c r="A33" s="50" t="str">
        <f>"in Prozent: " &amp; Verae_proz_bld</f>
        <v>in Prozent: -1,0</v>
      </c>
    </row>
    <row r="35" spans="1:11" x14ac:dyDescent="0.35">
      <c r="A35" s="57"/>
    </row>
    <row r="36" spans="1:11" ht="15.5" x14ac:dyDescent="0.35">
      <c r="G36" s="58"/>
    </row>
    <row r="37" spans="1:11" x14ac:dyDescent="0.35">
      <c r="C37" s="39"/>
      <c r="D37" s="39"/>
      <c r="E37" s="59"/>
      <c r="F37" s="39"/>
      <c r="H37" s="60"/>
      <c r="I37" s="39"/>
      <c r="J37" s="39"/>
      <c r="K37" s="59"/>
    </row>
    <row r="38" spans="1:11" x14ac:dyDescent="0.35">
      <c r="C38" s="39"/>
      <c r="D38" s="39"/>
      <c r="E38" s="59"/>
      <c r="F38" s="39"/>
      <c r="H38" s="60"/>
      <c r="I38" s="39"/>
      <c r="J38" s="39"/>
      <c r="K38" s="59"/>
    </row>
    <row r="39" spans="1:11" x14ac:dyDescent="0.35">
      <c r="C39" s="39"/>
      <c r="D39" s="39"/>
      <c r="E39" s="59"/>
      <c r="F39" s="39"/>
      <c r="H39" s="60"/>
      <c r="I39" s="39"/>
      <c r="J39" s="39"/>
      <c r="K39" s="59"/>
    </row>
    <row r="40" spans="1:11" x14ac:dyDescent="0.35">
      <c r="C40" s="39"/>
      <c r="D40" s="39"/>
      <c r="E40" s="59"/>
      <c r="F40" s="39"/>
      <c r="H40" s="60"/>
      <c r="I40" s="39"/>
      <c r="J40" s="39"/>
      <c r="K40" s="59"/>
    </row>
    <row r="41" spans="1:11" x14ac:dyDescent="0.35">
      <c r="C41" s="39"/>
      <c r="D41" s="39"/>
      <c r="E41" s="59"/>
      <c r="F41" s="39"/>
      <c r="H41" s="60"/>
      <c r="I41" s="39"/>
      <c r="J41" s="39"/>
      <c r="K41" s="59"/>
    </row>
    <row r="42" spans="1:11" x14ac:dyDescent="0.35">
      <c r="C42" s="39"/>
      <c r="D42" s="39"/>
      <c r="E42" s="59"/>
      <c r="F42" s="39"/>
      <c r="H42" s="60"/>
      <c r="I42" s="39"/>
      <c r="J42" s="39"/>
      <c r="K42" s="59"/>
    </row>
    <row r="43" spans="1:11" x14ac:dyDescent="0.35">
      <c r="C43" s="39"/>
      <c r="D43" s="39"/>
      <c r="E43" s="59"/>
      <c r="F43" s="39"/>
      <c r="H43" s="60"/>
      <c r="I43" s="39"/>
      <c r="J43" s="39"/>
      <c r="K43" s="59"/>
    </row>
    <row r="44" spans="1:11" x14ac:dyDescent="0.35">
      <c r="C44" s="39"/>
      <c r="D44" s="39"/>
      <c r="E44" s="59"/>
      <c r="F44" s="39"/>
      <c r="H44" s="60"/>
      <c r="I44" s="39"/>
      <c r="J44" s="39"/>
      <c r="K44" s="59"/>
    </row>
    <row r="45" spans="1:11" x14ac:dyDescent="0.35">
      <c r="C45" s="39"/>
      <c r="D45" s="39"/>
      <c r="E45" s="59"/>
      <c r="F45" s="39"/>
      <c r="H45" s="60"/>
      <c r="I45" s="39"/>
      <c r="J45" s="39"/>
      <c r="K45" s="59"/>
    </row>
    <row r="46" spans="1:11" x14ac:dyDescent="0.35">
      <c r="C46" s="39"/>
      <c r="D46" s="39"/>
      <c r="E46" s="59"/>
      <c r="F46" s="39"/>
      <c r="H46" s="60"/>
      <c r="I46" s="39"/>
      <c r="J46" s="39"/>
      <c r="K46" s="59"/>
    </row>
  </sheetData>
  <sheetProtection algorithmName="SHA-512" hashValue="LBcMRjgG7D+FzVOOKX0dRhNcaOhn+ZLO6YrdE7O3xqwTdfhgNIRYk+c7PVmGdNM6kuy+9DWHJuNB7R7qT/MUsg==" saltValue="mZkNhOJ3fevDINZ8vU2eqQ==" spinCount="100000" sheet="1" scenarios="1"/>
  <mergeCells count="4">
    <mergeCell ref="E2:H2"/>
    <mergeCell ref="L9:M9"/>
    <mergeCell ref="N9:O9"/>
    <mergeCell ref="B20:K20"/>
  </mergeCells>
  <conditionalFormatting sqref="C37:C46">
    <cfRule type="dataBar" priority="51">
      <dataBar showValue="0">
        <cfvo type="min"/>
        <cfvo type="max"/>
        <color rgb="FF375F91"/>
      </dataBar>
      <extLst>
        <ext xmlns:x14="http://schemas.microsoft.com/office/spreadsheetml/2009/9/main" uri="{B025F937-C7B1-47D3-B67F-A62EFF666E3E}">
          <x14:id>{E189AC05-A8EC-425C-A579-A8DE3548D919}</x14:id>
        </ext>
      </extLst>
    </cfRule>
  </conditionalFormatting>
  <conditionalFormatting sqref="E2">
    <cfRule type="expression" dxfId="0" priority="5">
      <formula>LEFT($E$2,4)="Jahr"</formula>
    </cfRule>
  </conditionalFormatting>
  <conditionalFormatting sqref="I8">
    <cfRule type="dataBar" priority="31">
      <dataBar showValue="0">
        <cfvo type="min"/>
        <cfvo type="max"/>
        <color rgb="FF375F91"/>
      </dataBar>
      <extLst>
        <ext xmlns:x14="http://schemas.microsoft.com/office/spreadsheetml/2009/9/main" uri="{B025F937-C7B1-47D3-B67F-A62EFF666E3E}">
          <x14:id>{0C9D43DB-C3F9-4DEC-8592-D8FCF9751D4E}</x14:id>
        </ext>
      </extLst>
    </cfRule>
    <cfRule type="dataBar" priority="32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{AE1E9AD6-831B-4AC6-AD68-F9A04EFE2F44}</x14:id>
        </ext>
      </extLst>
    </cfRule>
  </conditionalFormatting>
  <conditionalFormatting sqref="I37:I46">
    <cfRule type="dataBar" priority="52">
      <dataBar showValue="0">
        <cfvo type="min"/>
        <cfvo type="max"/>
        <color rgb="FF963737"/>
      </dataBar>
      <extLst>
        <ext xmlns:x14="http://schemas.microsoft.com/office/spreadsheetml/2009/9/main" uri="{B025F937-C7B1-47D3-B67F-A62EFF666E3E}">
          <x14:id>{EF18905C-1292-40F7-A83B-6374AB0EF201}</x14:id>
        </ext>
      </extLst>
    </cfRule>
  </conditionalFormatting>
  <conditionalFormatting sqref="K8">
    <cfRule type="dataBar" priority="3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{F7E84E57-4017-4CF2-952D-5611C2DBDEFA}</x14:id>
        </ext>
      </extLst>
    </cfRule>
  </conditionalFormatting>
  <conditionalFormatting sqref="K8:K10">
    <cfRule type="dataBar" priority="38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{FB9033B5-0304-4ED1-B192-46EABD9AF46F}</x14:id>
        </ext>
      </extLst>
    </cfRule>
  </conditionalFormatting>
  <conditionalFormatting sqref="K9:K10">
    <cfRule type="iconSet" priority="36">
      <iconSet iconSet="3Arrows" showValue="0">
        <cfvo type="percent" val="0"/>
        <cfvo type="num" val="0"/>
        <cfvo type="num" val="0"/>
      </iconSet>
    </cfRule>
  </conditionalFormatting>
  <conditionalFormatting sqref="L9:L10">
    <cfRule type="iconSet" priority="28">
      <iconSet iconSet="3Arrows" showValue="0">
        <cfvo type="percent" val="0"/>
        <cfvo type="num" val="0"/>
        <cfvo type="num" val="0"/>
      </iconSet>
    </cfRule>
    <cfRule type="dataBar" priority="29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{509BD96F-6BF6-4A44-898A-ADBEF087B4AE}</x14:id>
        </ext>
      </extLst>
    </cfRule>
  </conditionalFormatting>
  <conditionalFormatting sqref="N9:N10">
    <cfRule type="iconSet" priority="26">
      <iconSet iconSet="3Arrows" showValue="0">
        <cfvo type="percent" val="0"/>
        <cfvo type="num" val="0"/>
        <cfvo type="num" val="0"/>
      </iconSet>
    </cfRule>
    <cfRule type="dataBar" priority="27">
      <dataBar showValue="0">
        <cfvo type="min"/>
        <cfvo type="max"/>
        <color rgb="FF92D050"/>
      </dataBar>
      <extLst>
        <ext xmlns:x14="http://schemas.microsoft.com/office/spreadsheetml/2009/9/main" uri="{B025F937-C7B1-47D3-B67F-A62EFF666E3E}">
          <x14:id>{5FCF67B7-4208-40D1-ADED-F3EBC431759C}</x14:id>
        </ext>
      </extLst>
    </cfRule>
  </conditionalFormatting>
  <pageMargins left="0.23622047244094491" right="0.23622047244094491" top="0.43307086614173229" bottom="0.43307086614173229" header="0.35433070866141736" footer="0.35433070866141736"/>
  <pageSetup paperSize="9" fitToHeight="0" orientation="landscape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12374" r:id="rId4" name="ScrollBar1">
          <controlPr defaultSize="0" autoLine="0" altText="Scrollbar" linkedCell="Dropdown_Zeitraum!$C$2" r:id="rId5">
            <anchor moveWithCells="1">
              <from>
                <xdr:col>4</xdr:col>
                <xdr:colOff>0</xdr:colOff>
                <xdr:row>1</xdr:row>
                <xdr:rowOff>234950</xdr:rowOff>
              </from>
              <to>
                <xdr:col>8</xdr:col>
                <xdr:colOff>0</xdr:colOff>
                <xdr:row>2</xdr:row>
                <xdr:rowOff>165100</xdr:rowOff>
              </to>
            </anchor>
          </controlPr>
        </control>
      </mc:Choice>
      <mc:Fallback>
        <control shapeId="612374" r:id="rId4" name="ScrollBar1"/>
      </mc:Fallback>
    </mc:AlternateContent>
    <mc:AlternateContent xmlns:mc="http://schemas.openxmlformats.org/markup-compatibility/2006">
      <mc:Choice Requires="x14">
        <control shapeId="612361" r:id="rId6" name="List Box 9">
          <controlPr defaultSize="0" autoLine="0" autoPict="0" altText="Dies ist ein Auswahlfeld für die Bundesländer sowie für Österreich. Es ist nur möglich, ein Bundesland oder nur Österreich auszuwählen.">
            <anchor moveWithCells="1">
              <from>
                <xdr:col>0</xdr:col>
                <xdr:colOff>50800</xdr:colOff>
                <xdr:row>16</xdr:row>
                <xdr:rowOff>95250</xdr:rowOff>
              </from>
              <to>
                <xdr:col>0</xdr:col>
                <xdr:colOff>1574800</xdr:colOff>
                <xdr:row>25</xdr:row>
                <xdr:rowOff>50800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69" r:id="rId7" name="Group Box 17">
          <controlPr defaultSize="0" autoFill="0" autoPict="0" altText="Dies ist das Auswahlfeld Geschlecht. Es wird zwischen Frauen, Männer und altern. Geschl. und Gesamt unterschieden.">
            <anchor moveWithCells="1">
              <from>
                <xdr:col>0</xdr:col>
                <xdr:colOff>247650</xdr:colOff>
                <xdr:row>4</xdr:row>
                <xdr:rowOff>0</xdr:rowOff>
              </from>
              <to>
                <xdr:col>1</xdr:col>
                <xdr:colOff>76200</xdr:colOff>
                <xdr:row>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70" r:id="rId8" name="Option Button 18">
          <controlPr defaultSize="0" autoFill="0" autoLine="0" autoPict="0">
            <anchor moveWithCells="1">
              <from>
                <xdr:col>0</xdr:col>
                <xdr:colOff>336550</xdr:colOff>
                <xdr:row>4</xdr:row>
                <xdr:rowOff>12700</xdr:rowOff>
              </from>
              <to>
                <xdr:col>0</xdr:col>
                <xdr:colOff>1162050</xdr:colOff>
                <xdr:row>5</xdr:row>
                <xdr:rowOff>12700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71" r:id="rId9" name="Option Button 19">
          <controlPr defaultSize="0" autoFill="0" autoLine="0" autoPict="0">
            <anchor moveWithCells="1">
              <from>
                <xdr:col>0</xdr:col>
                <xdr:colOff>336550</xdr:colOff>
                <xdr:row>4</xdr:row>
                <xdr:rowOff>171450</xdr:rowOff>
              </from>
              <to>
                <xdr:col>1</xdr:col>
                <xdr:colOff>0</xdr:colOff>
                <xdr:row>6</xdr:row>
                <xdr:rowOff>12700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2372" r:id="rId10" name="Option Button 20">
          <controlPr defaultSize="0" autoFill="0" autoLine="0" autoPict="0">
            <anchor moveWithCells="1">
              <from>
                <xdr:col>0</xdr:col>
                <xdr:colOff>336550</xdr:colOff>
                <xdr:row>5</xdr:row>
                <xdr:rowOff>184150</xdr:rowOff>
              </from>
              <to>
                <xdr:col>0</xdr:col>
                <xdr:colOff>1219200</xdr:colOff>
                <xdr:row>6</xdr:row>
                <xdr:rowOff>184150</xdr:rowOff>
              </to>
            </anchor>
          </controlPr>
        </control>
      </mc:Choice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80AB4A1-A36E-47E4-A53E-27B108CB5BC5}">
            <xm:f>(Indikator!$M$11&lt;0)</xm:f>
            <x14:dxf>
              <font>
                <color rgb="FFE20613"/>
              </font>
            </x14:dxf>
          </x14:cfRule>
          <xm:sqref>A15</xm:sqref>
        </x14:conditionalFormatting>
        <x14:conditionalFormatting xmlns:xm="http://schemas.microsoft.com/office/excel/2006/main">
          <x14:cfRule type="expression" priority="3" id="{2B191C75-C5EC-40A7-AAB2-D53AB451083C}">
            <xm:f>(Indikator!$N$11&lt;0)</xm:f>
            <x14:dxf>
              <font>
                <color rgb="FFE20613"/>
              </font>
            </x14:dxf>
          </x14:cfRule>
          <xm:sqref>A16</xm:sqref>
        </x14:conditionalFormatting>
        <x14:conditionalFormatting xmlns:xm="http://schemas.microsoft.com/office/excel/2006/main">
          <x14:cfRule type="expression" priority="2" id="{2C315BCD-0FB3-459F-8F2A-5A5DD6B6CEE3}">
            <xm:f>(Indikator!$M$13&lt;0)</xm:f>
            <x14:dxf>
              <font>
                <color rgb="FFE20613"/>
              </font>
            </x14:dxf>
          </x14:cfRule>
          <xm:sqref>A32</xm:sqref>
        </x14:conditionalFormatting>
        <x14:conditionalFormatting xmlns:xm="http://schemas.microsoft.com/office/excel/2006/main">
          <x14:cfRule type="expression" priority="1" id="{9A775FA7-34C5-48E1-8CBA-8E22371C8929}">
            <xm:f>(Indikator!$N$13&lt;0)</xm:f>
            <x14:dxf>
              <font>
                <color rgb="FFE20613"/>
              </font>
            </x14:dxf>
          </x14:cfRule>
          <xm:sqref>A33</xm:sqref>
        </x14:conditionalFormatting>
        <x14:conditionalFormatting xmlns:xm="http://schemas.microsoft.com/office/excel/2006/main">
          <x14:cfRule type="dataBar" id="{E189AC05-A8EC-425C-A579-A8DE3548D9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C37:C46</xm:sqref>
        </x14:conditionalFormatting>
        <x14:conditionalFormatting xmlns:xm="http://schemas.microsoft.com/office/excel/2006/main">
          <x14:cfRule type="dataBar" id="{0C9D43DB-C3F9-4DEC-8592-D8FCF9751D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1E9AD6-831B-4AC6-AD68-F9A04EFE2F44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I8</xm:sqref>
        </x14:conditionalFormatting>
        <x14:conditionalFormatting xmlns:xm="http://schemas.microsoft.com/office/excel/2006/main">
          <x14:cfRule type="dataBar" id="{EF18905C-1292-40F7-A83B-6374AB0EF2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I37:I46</xm:sqref>
        </x14:conditionalFormatting>
        <x14:conditionalFormatting xmlns:xm="http://schemas.microsoft.com/office/excel/2006/main">
          <x14:cfRule type="dataBar" id="{F7E84E57-4017-4CF2-952D-5611C2DBDE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K8</xm:sqref>
        </x14:conditionalFormatting>
        <x14:conditionalFormatting xmlns:xm="http://schemas.microsoft.com/office/excel/2006/main">
          <x14:cfRule type="dataBar" id="{FB9033B5-0304-4ED1-B192-46EABD9AF46F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K8:K10</xm:sqref>
        </x14:conditionalFormatting>
        <x14:conditionalFormatting xmlns:xm="http://schemas.microsoft.com/office/excel/2006/main">
          <x14:cfRule type="dataBar" id="{509BD96F-6BF6-4A44-898A-ADBEF087B4AE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L9:L10</xm:sqref>
        </x14:conditionalFormatting>
        <x14:conditionalFormatting xmlns:xm="http://schemas.microsoft.com/office/excel/2006/main">
          <x14:cfRule type="dataBar" id="{5FCF67B7-4208-40D1-ADED-F3EBC431759C}">
            <x14:dataBar minLength="0" maxLength="100" gradient="0">
              <x14:cfvo type="autoMin"/>
              <x14:cfvo type="max"/>
              <x14:negativeFillColor rgb="FFFF0000"/>
              <x14:axisColor rgb="FFFFFFFF"/>
            </x14:dataBar>
          </x14:cfRule>
          <xm:sqref>N9:N10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"/>
  <sheetViews>
    <sheetView workbookViewId="0">
      <selection activeCell="C2" sqref="C2"/>
    </sheetView>
  </sheetViews>
  <sheetFormatPr baseColWidth="10" defaultRowHeight="12.5" x14ac:dyDescent="0.25"/>
  <cols>
    <col min="1" max="1" width="29.453125" bestFit="1" customWidth="1"/>
  </cols>
  <sheetData>
    <row r="1" spans="1:3" x14ac:dyDescent="0.25">
      <c r="A1" t="s">
        <v>31</v>
      </c>
      <c r="B1">
        <v>2</v>
      </c>
      <c r="C1" t="str">
        <f>IF($B$1=1,"Frauen",IF($B$1=2,"Männer und altern. Geschlecht","Gesamt"))</f>
        <v>Männer und altern. Geschlecht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1133"/>
  <sheetViews>
    <sheetView topLeftCell="A207" workbookViewId="0">
      <selection activeCell="B236" sqref="B236"/>
    </sheetView>
  </sheetViews>
  <sheetFormatPr baseColWidth="10" defaultColWidth="11.453125" defaultRowHeight="14.5" x14ac:dyDescent="0.35"/>
  <cols>
    <col min="1" max="1" width="11.453125" style="14"/>
    <col min="2" max="2" width="21.1796875" style="21" bestFit="1" customWidth="1"/>
    <col min="3" max="3" width="21.26953125" style="14" bestFit="1" customWidth="1"/>
    <col min="4" max="5" width="15.1796875" style="14" customWidth="1"/>
    <col min="6" max="16384" width="11.453125" style="14"/>
  </cols>
  <sheetData>
    <row r="1" spans="1:7" x14ac:dyDescent="0.35">
      <c r="B1" s="64" t="s">
        <v>39</v>
      </c>
      <c r="C1"/>
      <c r="D1"/>
    </row>
    <row r="2" spans="1:7" x14ac:dyDescent="0.35">
      <c r="A2" s="14">
        <v>6</v>
      </c>
      <c r="B2" s="66">
        <v>39448</v>
      </c>
      <c r="C2">
        <v>243</v>
      </c>
      <c r="D2" s="65">
        <f>VLOOKUP(Auswahl_Zeitraum,A2:B496,2,FALSE)</f>
        <v>46113</v>
      </c>
      <c r="E2" s="14" t="str">
        <f>TEXT(LEFT(Zeitraum,5),"TT.MM.")</f>
        <v>01.04.</v>
      </c>
      <c r="F2" s="20">
        <f>Zeitraum</f>
        <v>46113</v>
      </c>
      <c r="G2" s="14" t="str">
        <f>IF(E2="31.12.","Jahresdurchschnitt " &amp; TEXT(Zeitraum,"JJJJ"),TEXT(Zeitraum,"MMMM JJJJ"))</f>
        <v>April 2026</v>
      </c>
    </row>
    <row r="3" spans="1:7" x14ac:dyDescent="0.35">
      <c r="A3" s="14">
        <v>7</v>
      </c>
      <c r="B3" s="66">
        <v>39479</v>
      </c>
      <c r="C3"/>
      <c r="D3"/>
    </row>
    <row r="4" spans="1:7" x14ac:dyDescent="0.35">
      <c r="A4" s="14">
        <v>8</v>
      </c>
      <c r="B4" s="66">
        <v>39508</v>
      </c>
      <c r="C4"/>
      <c r="D4"/>
    </row>
    <row r="5" spans="1:7" x14ac:dyDescent="0.35">
      <c r="A5" s="14">
        <v>9</v>
      </c>
      <c r="B5" s="66">
        <v>39539</v>
      </c>
      <c r="C5"/>
      <c r="D5"/>
    </row>
    <row r="6" spans="1:7" x14ac:dyDescent="0.35">
      <c r="A6" s="14">
        <v>10</v>
      </c>
      <c r="B6" s="66">
        <v>39569</v>
      </c>
      <c r="C6"/>
      <c r="D6"/>
    </row>
    <row r="7" spans="1:7" x14ac:dyDescent="0.35">
      <c r="A7" s="14">
        <v>11</v>
      </c>
      <c r="B7" s="66">
        <v>39600</v>
      </c>
      <c r="C7"/>
      <c r="D7"/>
    </row>
    <row r="8" spans="1:7" x14ac:dyDescent="0.35">
      <c r="A8" s="14">
        <v>12</v>
      </c>
      <c r="B8" s="66">
        <v>39630</v>
      </c>
      <c r="C8"/>
      <c r="D8"/>
    </row>
    <row r="9" spans="1:7" x14ac:dyDescent="0.35">
      <c r="A9" s="14">
        <v>13</v>
      </c>
      <c r="B9" s="66">
        <v>39661</v>
      </c>
      <c r="C9"/>
      <c r="D9"/>
    </row>
    <row r="10" spans="1:7" x14ac:dyDescent="0.35">
      <c r="A10" s="14">
        <v>14</v>
      </c>
      <c r="B10" s="66">
        <v>39692</v>
      </c>
      <c r="C10"/>
      <c r="D10"/>
    </row>
    <row r="11" spans="1:7" x14ac:dyDescent="0.35">
      <c r="A11" s="14">
        <v>15</v>
      </c>
      <c r="B11" s="66">
        <v>39722</v>
      </c>
      <c r="C11"/>
      <c r="D11"/>
    </row>
    <row r="12" spans="1:7" x14ac:dyDescent="0.35">
      <c r="A12" s="14">
        <v>16</v>
      </c>
      <c r="B12" s="66">
        <v>39753</v>
      </c>
      <c r="C12"/>
      <c r="D12"/>
    </row>
    <row r="13" spans="1:7" x14ac:dyDescent="0.35">
      <c r="A13" s="14">
        <v>17</v>
      </c>
      <c r="B13" s="66">
        <v>39783</v>
      </c>
      <c r="C13"/>
      <c r="D13"/>
    </row>
    <row r="14" spans="1:7" x14ac:dyDescent="0.35">
      <c r="A14" s="14">
        <v>18</v>
      </c>
      <c r="B14" s="66">
        <v>39813</v>
      </c>
      <c r="C14"/>
      <c r="D14"/>
    </row>
    <row r="15" spans="1:7" x14ac:dyDescent="0.35">
      <c r="A15" s="14">
        <v>19</v>
      </c>
      <c r="B15" s="66">
        <v>39814</v>
      </c>
      <c r="C15"/>
      <c r="D15"/>
    </row>
    <row r="16" spans="1:7" x14ac:dyDescent="0.35">
      <c r="A16" s="14">
        <v>20</v>
      </c>
      <c r="B16" s="66">
        <v>39845</v>
      </c>
      <c r="C16"/>
      <c r="D16"/>
    </row>
    <row r="17" spans="1:4" x14ac:dyDescent="0.35">
      <c r="A17" s="14">
        <v>21</v>
      </c>
      <c r="B17" s="66">
        <v>39873</v>
      </c>
      <c r="C17"/>
      <c r="D17"/>
    </row>
    <row r="18" spans="1:4" x14ac:dyDescent="0.35">
      <c r="A18" s="14">
        <v>22</v>
      </c>
      <c r="B18" s="66">
        <v>39904</v>
      </c>
      <c r="C18"/>
      <c r="D18"/>
    </row>
    <row r="19" spans="1:4" x14ac:dyDescent="0.35">
      <c r="A19" s="14">
        <v>23</v>
      </c>
      <c r="B19" s="66">
        <v>39934</v>
      </c>
      <c r="C19"/>
    </row>
    <row r="20" spans="1:4" x14ac:dyDescent="0.35">
      <c r="A20" s="14">
        <v>24</v>
      </c>
      <c r="B20" s="66">
        <v>39965</v>
      </c>
      <c r="C20"/>
    </row>
    <row r="21" spans="1:4" x14ac:dyDescent="0.35">
      <c r="A21" s="14">
        <v>25</v>
      </c>
      <c r="B21" s="66">
        <v>39995</v>
      </c>
      <c r="C21"/>
    </row>
    <row r="22" spans="1:4" x14ac:dyDescent="0.35">
      <c r="A22" s="14">
        <v>26</v>
      </c>
      <c r="B22" s="66">
        <v>40026</v>
      </c>
      <c r="C22"/>
    </row>
    <row r="23" spans="1:4" x14ac:dyDescent="0.35">
      <c r="A23" s="14">
        <v>27</v>
      </c>
      <c r="B23" s="66">
        <v>40057</v>
      </c>
      <c r="C23"/>
    </row>
    <row r="24" spans="1:4" x14ac:dyDescent="0.35">
      <c r="A24" s="14">
        <v>28</v>
      </c>
      <c r="B24" s="66">
        <v>40087</v>
      </c>
    </row>
    <row r="25" spans="1:4" x14ac:dyDescent="0.35">
      <c r="A25" s="14">
        <v>29</v>
      </c>
      <c r="B25" s="66">
        <v>40118</v>
      </c>
    </row>
    <row r="26" spans="1:4" x14ac:dyDescent="0.35">
      <c r="A26" s="14">
        <v>30</v>
      </c>
      <c r="B26" s="66">
        <v>40148</v>
      </c>
    </row>
    <row r="27" spans="1:4" x14ac:dyDescent="0.35">
      <c r="A27" s="14">
        <v>31</v>
      </c>
      <c r="B27" s="66">
        <v>40178</v>
      </c>
    </row>
    <row r="28" spans="1:4" x14ac:dyDescent="0.35">
      <c r="A28" s="14">
        <v>32</v>
      </c>
      <c r="B28" s="66">
        <v>40179</v>
      </c>
    </row>
    <row r="29" spans="1:4" x14ac:dyDescent="0.35">
      <c r="A29" s="14">
        <v>33</v>
      </c>
      <c r="B29" s="66">
        <v>40210</v>
      </c>
    </row>
    <row r="30" spans="1:4" x14ac:dyDescent="0.35">
      <c r="A30" s="14">
        <v>34</v>
      </c>
      <c r="B30" s="66">
        <v>40238</v>
      </c>
    </row>
    <row r="31" spans="1:4" x14ac:dyDescent="0.35">
      <c r="A31" s="14">
        <v>35</v>
      </c>
      <c r="B31" s="66">
        <v>40269</v>
      </c>
    </row>
    <row r="32" spans="1:4" x14ac:dyDescent="0.35">
      <c r="A32" s="14">
        <v>36</v>
      </c>
      <c r="B32" s="66">
        <v>40299</v>
      </c>
    </row>
    <row r="33" spans="1:2" x14ac:dyDescent="0.35">
      <c r="A33" s="14">
        <v>37</v>
      </c>
      <c r="B33" s="66">
        <v>40330</v>
      </c>
    </row>
    <row r="34" spans="1:2" x14ac:dyDescent="0.35">
      <c r="A34" s="14">
        <v>38</v>
      </c>
      <c r="B34" s="66">
        <v>40360</v>
      </c>
    </row>
    <row r="35" spans="1:2" x14ac:dyDescent="0.35">
      <c r="A35" s="14">
        <v>39</v>
      </c>
      <c r="B35" s="66">
        <v>40391</v>
      </c>
    </row>
    <row r="36" spans="1:2" x14ac:dyDescent="0.35">
      <c r="A36" s="14">
        <v>40</v>
      </c>
      <c r="B36" s="66">
        <v>40422</v>
      </c>
    </row>
    <row r="37" spans="1:2" x14ac:dyDescent="0.35">
      <c r="A37" s="14">
        <v>41</v>
      </c>
      <c r="B37" s="66">
        <v>40452</v>
      </c>
    </row>
    <row r="38" spans="1:2" x14ac:dyDescent="0.35">
      <c r="A38" s="14">
        <v>42</v>
      </c>
      <c r="B38" s="66">
        <v>40483</v>
      </c>
    </row>
    <row r="39" spans="1:2" x14ac:dyDescent="0.35">
      <c r="A39" s="14">
        <v>43</v>
      </c>
      <c r="B39" s="66">
        <v>40513</v>
      </c>
    </row>
    <row r="40" spans="1:2" x14ac:dyDescent="0.35">
      <c r="A40" s="14">
        <v>44</v>
      </c>
      <c r="B40" s="66">
        <v>40543</v>
      </c>
    </row>
    <row r="41" spans="1:2" x14ac:dyDescent="0.35">
      <c r="A41" s="14">
        <v>45</v>
      </c>
      <c r="B41" s="66">
        <v>40544</v>
      </c>
    </row>
    <row r="42" spans="1:2" x14ac:dyDescent="0.35">
      <c r="A42" s="14">
        <v>46</v>
      </c>
      <c r="B42" s="66">
        <v>40575</v>
      </c>
    </row>
    <row r="43" spans="1:2" x14ac:dyDescent="0.35">
      <c r="A43" s="14">
        <v>47</v>
      </c>
      <c r="B43" s="66">
        <v>40603</v>
      </c>
    </row>
    <row r="44" spans="1:2" x14ac:dyDescent="0.35">
      <c r="A44" s="14">
        <v>48</v>
      </c>
      <c r="B44" s="66">
        <v>40634</v>
      </c>
    </row>
    <row r="45" spans="1:2" x14ac:dyDescent="0.35">
      <c r="A45" s="14">
        <v>49</v>
      </c>
      <c r="B45" s="66">
        <v>40664</v>
      </c>
    </row>
    <row r="46" spans="1:2" x14ac:dyDescent="0.35">
      <c r="A46" s="14">
        <v>50</v>
      </c>
      <c r="B46" s="66">
        <v>40695</v>
      </c>
    </row>
    <row r="47" spans="1:2" x14ac:dyDescent="0.35">
      <c r="A47" s="14">
        <v>51</v>
      </c>
      <c r="B47" s="66">
        <v>40725</v>
      </c>
    </row>
    <row r="48" spans="1:2" x14ac:dyDescent="0.35">
      <c r="A48" s="14">
        <v>52</v>
      </c>
      <c r="B48" s="66">
        <v>40756</v>
      </c>
    </row>
    <row r="49" spans="1:2" x14ac:dyDescent="0.35">
      <c r="A49" s="14">
        <v>53</v>
      </c>
      <c r="B49" s="66">
        <v>40787</v>
      </c>
    </row>
    <row r="50" spans="1:2" x14ac:dyDescent="0.35">
      <c r="A50" s="14">
        <v>54</v>
      </c>
      <c r="B50" s="66">
        <v>40817</v>
      </c>
    </row>
    <row r="51" spans="1:2" x14ac:dyDescent="0.35">
      <c r="A51" s="14">
        <v>55</v>
      </c>
      <c r="B51" s="66">
        <v>40848</v>
      </c>
    </row>
    <row r="52" spans="1:2" x14ac:dyDescent="0.35">
      <c r="A52" s="14">
        <v>56</v>
      </c>
      <c r="B52" s="66">
        <v>40878</v>
      </c>
    </row>
    <row r="53" spans="1:2" x14ac:dyDescent="0.35">
      <c r="A53" s="14">
        <v>57</v>
      </c>
      <c r="B53" s="66">
        <v>40908</v>
      </c>
    </row>
    <row r="54" spans="1:2" x14ac:dyDescent="0.35">
      <c r="A54" s="14">
        <v>58</v>
      </c>
      <c r="B54" s="66">
        <v>40909</v>
      </c>
    </row>
    <row r="55" spans="1:2" x14ac:dyDescent="0.35">
      <c r="A55" s="14">
        <v>59</v>
      </c>
      <c r="B55" s="66">
        <v>40940</v>
      </c>
    </row>
    <row r="56" spans="1:2" x14ac:dyDescent="0.35">
      <c r="A56" s="14">
        <v>60</v>
      </c>
      <c r="B56" s="66">
        <v>40969</v>
      </c>
    </row>
    <row r="57" spans="1:2" x14ac:dyDescent="0.35">
      <c r="A57" s="14">
        <v>61</v>
      </c>
      <c r="B57" s="66">
        <v>41000</v>
      </c>
    </row>
    <row r="58" spans="1:2" x14ac:dyDescent="0.35">
      <c r="A58" s="14">
        <v>62</v>
      </c>
      <c r="B58" s="66">
        <v>41030</v>
      </c>
    </row>
    <row r="59" spans="1:2" x14ac:dyDescent="0.35">
      <c r="A59" s="14">
        <v>63</v>
      </c>
      <c r="B59" s="66">
        <v>41061</v>
      </c>
    </row>
    <row r="60" spans="1:2" x14ac:dyDescent="0.35">
      <c r="A60" s="14">
        <v>64</v>
      </c>
      <c r="B60" s="66">
        <v>41091</v>
      </c>
    </row>
    <row r="61" spans="1:2" x14ac:dyDescent="0.35">
      <c r="A61" s="14">
        <v>65</v>
      </c>
      <c r="B61" s="66">
        <v>41122</v>
      </c>
    </row>
    <row r="62" spans="1:2" x14ac:dyDescent="0.35">
      <c r="A62" s="14">
        <v>66</v>
      </c>
      <c r="B62" s="66">
        <v>41153</v>
      </c>
    </row>
    <row r="63" spans="1:2" x14ac:dyDescent="0.35">
      <c r="A63" s="14">
        <v>67</v>
      </c>
      <c r="B63" s="66">
        <v>41183</v>
      </c>
    </row>
    <row r="64" spans="1:2" x14ac:dyDescent="0.35">
      <c r="A64" s="14">
        <v>68</v>
      </c>
      <c r="B64" s="66">
        <v>41214</v>
      </c>
    </row>
    <row r="65" spans="1:2" x14ac:dyDescent="0.35">
      <c r="A65" s="14">
        <v>69</v>
      </c>
      <c r="B65" s="66">
        <v>41244</v>
      </c>
    </row>
    <row r="66" spans="1:2" x14ac:dyDescent="0.35">
      <c r="A66" s="14">
        <v>70</v>
      </c>
      <c r="B66" s="66">
        <v>41274</v>
      </c>
    </row>
    <row r="67" spans="1:2" x14ac:dyDescent="0.35">
      <c r="A67" s="14">
        <v>71</v>
      </c>
      <c r="B67" s="66">
        <v>41275</v>
      </c>
    </row>
    <row r="68" spans="1:2" x14ac:dyDescent="0.35">
      <c r="A68" s="14">
        <v>72</v>
      </c>
      <c r="B68" s="66">
        <v>41306</v>
      </c>
    </row>
    <row r="69" spans="1:2" x14ac:dyDescent="0.35">
      <c r="A69" s="14">
        <v>73</v>
      </c>
      <c r="B69" s="66">
        <v>41334</v>
      </c>
    </row>
    <row r="70" spans="1:2" x14ac:dyDescent="0.35">
      <c r="A70" s="14">
        <v>74</v>
      </c>
      <c r="B70" s="66">
        <v>41365</v>
      </c>
    </row>
    <row r="71" spans="1:2" x14ac:dyDescent="0.35">
      <c r="A71" s="14">
        <v>75</v>
      </c>
      <c r="B71" s="66">
        <v>41395</v>
      </c>
    </row>
    <row r="72" spans="1:2" x14ac:dyDescent="0.35">
      <c r="A72" s="14">
        <v>76</v>
      </c>
      <c r="B72" s="66">
        <v>41426</v>
      </c>
    </row>
    <row r="73" spans="1:2" x14ac:dyDescent="0.35">
      <c r="A73" s="14">
        <v>77</v>
      </c>
      <c r="B73" s="66">
        <v>41456</v>
      </c>
    </row>
    <row r="74" spans="1:2" x14ac:dyDescent="0.35">
      <c r="A74" s="14">
        <v>78</v>
      </c>
      <c r="B74" s="66">
        <v>41487</v>
      </c>
    </row>
    <row r="75" spans="1:2" x14ac:dyDescent="0.35">
      <c r="A75" s="14">
        <v>79</v>
      </c>
      <c r="B75" s="66">
        <v>41518</v>
      </c>
    </row>
    <row r="76" spans="1:2" x14ac:dyDescent="0.35">
      <c r="A76" s="14">
        <v>80</v>
      </c>
      <c r="B76" s="66">
        <v>41548</v>
      </c>
    </row>
    <row r="77" spans="1:2" x14ac:dyDescent="0.35">
      <c r="A77" s="14">
        <v>81</v>
      </c>
      <c r="B77" s="66">
        <v>41579</v>
      </c>
    </row>
    <row r="78" spans="1:2" x14ac:dyDescent="0.35">
      <c r="A78" s="14">
        <v>82</v>
      </c>
      <c r="B78" s="66">
        <v>41609</v>
      </c>
    </row>
    <row r="79" spans="1:2" x14ac:dyDescent="0.35">
      <c r="A79" s="14">
        <v>83</v>
      </c>
      <c r="B79" s="66">
        <v>41639</v>
      </c>
    </row>
    <row r="80" spans="1:2" x14ac:dyDescent="0.35">
      <c r="A80" s="14">
        <v>84</v>
      </c>
      <c r="B80" s="66">
        <v>41640</v>
      </c>
    </row>
    <row r="81" spans="1:2" x14ac:dyDescent="0.35">
      <c r="A81" s="14">
        <v>85</v>
      </c>
      <c r="B81" s="66">
        <v>41671</v>
      </c>
    </row>
    <row r="82" spans="1:2" x14ac:dyDescent="0.35">
      <c r="A82" s="14">
        <v>86</v>
      </c>
      <c r="B82" s="66">
        <v>41699</v>
      </c>
    </row>
    <row r="83" spans="1:2" x14ac:dyDescent="0.35">
      <c r="A83" s="14">
        <v>87</v>
      </c>
      <c r="B83" s="66">
        <v>41730</v>
      </c>
    </row>
    <row r="84" spans="1:2" x14ac:dyDescent="0.35">
      <c r="A84" s="14">
        <v>88</v>
      </c>
      <c r="B84" s="66">
        <v>41760</v>
      </c>
    </row>
    <row r="85" spans="1:2" x14ac:dyDescent="0.35">
      <c r="A85" s="14">
        <v>89</v>
      </c>
      <c r="B85" s="66">
        <v>41791</v>
      </c>
    </row>
    <row r="86" spans="1:2" x14ac:dyDescent="0.35">
      <c r="A86" s="14">
        <v>90</v>
      </c>
      <c r="B86" s="66">
        <v>41821</v>
      </c>
    </row>
    <row r="87" spans="1:2" x14ac:dyDescent="0.35">
      <c r="A87" s="14">
        <v>91</v>
      </c>
      <c r="B87" s="66">
        <v>41852</v>
      </c>
    </row>
    <row r="88" spans="1:2" x14ac:dyDescent="0.35">
      <c r="A88" s="14">
        <v>92</v>
      </c>
      <c r="B88" s="66">
        <v>41883</v>
      </c>
    </row>
    <row r="89" spans="1:2" x14ac:dyDescent="0.35">
      <c r="A89" s="14">
        <v>93</v>
      </c>
      <c r="B89" s="66">
        <v>41913</v>
      </c>
    </row>
    <row r="90" spans="1:2" x14ac:dyDescent="0.35">
      <c r="A90" s="14">
        <v>94</v>
      </c>
      <c r="B90" s="66">
        <v>41944</v>
      </c>
    </row>
    <row r="91" spans="1:2" x14ac:dyDescent="0.35">
      <c r="A91" s="14">
        <v>95</v>
      </c>
      <c r="B91" s="66">
        <v>41974</v>
      </c>
    </row>
    <row r="92" spans="1:2" x14ac:dyDescent="0.35">
      <c r="A92" s="14">
        <v>96</v>
      </c>
      <c r="B92" s="66">
        <v>42004</v>
      </c>
    </row>
    <row r="93" spans="1:2" x14ac:dyDescent="0.35">
      <c r="A93" s="14">
        <v>97</v>
      </c>
      <c r="B93" s="66">
        <v>42005</v>
      </c>
    </row>
    <row r="94" spans="1:2" x14ac:dyDescent="0.35">
      <c r="A94" s="14">
        <v>98</v>
      </c>
      <c r="B94" s="66">
        <v>42036</v>
      </c>
    </row>
    <row r="95" spans="1:2" x14ac:dyDescent="0.35">
      <c r="A95" s="14">
        <v>99</v>
      </c>
      <c r="B95" s="66">
        <v>42064</v>
      </c>
    </row>
    <row r="96" spans="1:2" x14ac:dyDescent="0.35">
      <c r="A96" s="14">
        <v>100</v>
      </c>
      <c r="B96" s="66">
        <v>42095</v>
      </c>
    </row>
    <row r="97" spans="1:2" x14ac:dyDescent="0.35">
      <c r="A97" s="14">
        <v>101</v>
      </c>
      <c r="B97" s="66">
        <v>42125</v>
      </c>
    </row>
    <row r="98" spans="1:2" x14ac:dyDescent="0.35">
      <c r="A98" s="14">
        <v>102</v>
      </c>
      <c r="B98" s="66">
        <v>42156</v>
      </c>
    </row>
    <row r="99" spans="1:2" x14ac:dyDescent="0.35">
      <c r="A99" s="14">
        <v>103</v>
      </c>
      <c r="B99" s="66">
        <v>42186</v>
      </c>
    </row>
    <row r="100" spans="1:2" x14ac:dyDescent="0.35">
      <c r="A100" s="14">
        <v>104</v>
      </c>
      <c r="B100" s="66">
        <v>42217</v>
      </c>
    </row>
    <row r="101" spans="1:2" x14ac:dyDescent="0.35">
      <c r="A101" s="14">
        <v>105</v>
      </c>
      <c r="B101" s="66">
        <v>42248</v>
      </c>
    </row>
    <row r="102" spans="1:2" x14ac:dyDescent="0.35">
      <c r="A102" s="14">
        <v>106</v>
      </c>
      <c r="B102" s="66">
        <v>42278</v>
      </c>
    </row>
    <row r="103" spans="1:2" x14ac:dyDescent="0.35">
      <c r="A103" s="14">
        <v>107</v>
      </c>
      <c r="B103" s="66">
        <v>42309</v>
      </c>
    </row>
    <row r="104" spans="1:2" x14ac:dyDescent="0.35">
      <c r="A104" s="14">
        <v>108</v>
      </c>
      <c r="B104" s="66">
        <v>42339</v>
      </c>
    </row>
    <row r="105" spans="1:2" x14ac:dyDescent="0.35">
      <c r="A105" s="14">
        <v>109</v>
      </c>
      <c r="B105" s="66">
        <v>42369</v>
      </c>
    </row>
    <row r="106" spans="1:2" x14ac:dyDescent="0.35">
      <c r="A106" s="14">
        <v>110</v>
      </c>
      <c r="B106" s="66">
        <v>42370</v>
      </c>
    </row>
    <row r="107" spans="1:2" x14ac:dyDescent="0.35">
      <c r="A107" s="14">
        <v>111</v>
      </c>
      <c r="B107" s="66">
        <v>42401</v>
      </c>
    </row>
    <row r="108" spans="1:2" x14ac:dyDescent="0.35">
      <c r="A108" s="14">
        <v>112</v>
      </c>
      <c r="B108" s="66">
        <v>42430</v>
      </c>
    </row>
    <row r="109" spans="1:2" x14ac:dyDescent="0.35">
      <c r="A109" s="14">
        <v>113</v>
      </c>
      <c r="B109" s="66">
        <v>42461</v>
      </c>
    </row>
    <row r="110" spans="1:2" x14ac:dyDescent="0.35">
      <c r="A110" s="14">
        <v>114</v>
      </c>
      <c r="B110" s="66">
        <v>42491</v>
      </c>
    </row>
    <row r="111" spans="1:2" x14ac:dyDescent="0.35">
      <c r="A111" s="14">
        <v>115</v>
      </c>
      <c r="B111" s="66">
        <v>42522</v>
      </c>
    </row>
    <row r="112" spans="1:2" x14ac:dyDescent="0.35">
      <c r="A112" s="14">
        <v>116</v>
      </c>
      <c r="B112" s="66">
        <v>42552</v>
      </c>
    </row>
    <row r="113" spans="1:2" x14ac:dyDescent="0.35">
      <c r="A113" s="14">
        <v>117</v>
      </c>
      <c r="B113" s="66">
        <v>42583</v>
      </c>
    </row>
    <row r="114" spans="1:2" x14ac:dyDescent="0.35">
      <c r="A114" s="14">
        <v>118</v>
      </c>
      <c r="B114" s="66">
        <v>42614</v>
      </c>
    </row>
    <row r="115" spans="1:2" x14ac:dyDescent="0.35">
      <c r="A115" s="14">
        <v>119</v>
      </c>
      <c r="B115" s="66">
        <v>42644</v>
      </c>
    </row>
    <row r="116" spans="1:2" x14ac:dyDescent="0.35">
      <c r="A116" s="14">
        <v>120</v>
      </c>
      <c r="B116" s="66">
        <v>42675</v>
      </c>
    </row>
    <row r="117" spans="1:2" x14ac:dyDescent="0.35">
      <c r="A117" s="14">
        <v>121</v>
      </c>
      <c r="B117" s="66">
        <v>42705</v>
      </c>
    </row>
    <row r="118" spans="1:2" x14ac:dyDescent="0.35">
      <c r="A118" s="14">
        <v>122</v>
      </c>
      <c r="B118" s="66">
        <v>42735</v>
      </c>
    </row>
    <row r="119" spans="1:2" x14ac:dyDescent="0.35">
      <c r="A119" s="14">
        <v>123</v>
      </c>
      <c r="B119" s="66">
        <v>42736</v>
      </c>
    </row>
    <row r="120" spans="1:2" x14ac:dyDescent="0.35">
      <c r="A120" s="14">
        <v>124</v>
      </c>
      <c r="B120" s="66">
        <v>42767</v>
      </c>
    </row>
    <row r="121" spans="1:2" x14ac:dyDescent="0.35">
      <c r="A121" s="14">
        <v>125</v>
      </c>
      <c r="B121" s="66">
        <v>42795</v>
      </c>
    </row>
    <row r="122" spans="1:2" x14ac:dyDescent="0.35">
      <c r="A122" s="14">
        <v>126</v>
      </c>
      <c r="B122" s="66">
        <v>42826</v>
      </c>
    </row>
    <row r="123" spans="1:2" x14ac:dyDescent="0.35">
      <c r="A123" s="14">
        <v>127</v>
      </c>
      <c r="B123" s="66">
        <v>42856</v>
      </c>
    </row>
    <row r="124" spans="1:2" x14ac:dyDescent="0.35">
      <c r="A124" s="14">
        <v>128</v>
      </c>
      <c r="B124" s="66">
        <v>42887</v>
      </c>
    </row>
    <row r="125" spans="1:2" x14ac:dyDescent="0.35">
      <c r="A125" s="14">
        <v>129</v>
      </c>
      <c r="B125" s="66">
        <v>42917</v>
      </c>
    </row>
    <row r="126" spans="1:2" x14ac:dyDescent="0.35">
      <c r="A126" s="14">
        <v>130</v>
      </c>
      <c r="B126" s="66">
        <v>42948</v>
      </c>
    </row>
    <row r="127" spans="1:2" x14ac:dyDescent="0.35">
      <c r="A127" s="14">
        <v>131</v>
      </c>
      <c r="B127" s="66">
        <v>42979</v>
      </c>
    </row>
    <row r="128" spans="1:2" x14ac:dyDescent="0.35">
      <c r="A128" s="14">
        <v>132</v>
      </c>
      <c r="B128" s="66">
        <v>43009</v>
      </c>
    </row>
    <row r="129" spans="1:2" x14ac:dyDescent="0.35">
      <c r="A129" s="14">
        <v>133</v>
      </c>
      <c r="B129" s="66">
        <v>43040</v>
      </c>
    </row>
    <row r="130" spans="1:2" x14ac:dyDescent="0.35">
      <c r="A130" s="14">
        <v>134</v>
      </c>
      <c r="B130" s="66">
        <v>43070</v>
      </c>
    </row>
    <row r="131" spans="1:2" x14ac:dyDescent="0.35">
      <c r="A131" s="14">
        <v>135</v>
      </c>
      <c r="B131" s="66">
        <v>43100</v>
      </c>
    </row>
    <row r="132" spans="1:2" x14ac:dyDescent="0.35">
      <c r="A132" s="14">
        <v>136</v>
      </c>
      <c r="B132" s="66">
        <v>43101</v>
      </c>
    </row>
    <row r="133" spans="1:2" x14ac:dyDescent="0.35">
      <c r="A133" s="14">
        <v>137</v>
      </c>
      <c r="B133" s="66">
        <v>43132</v>
      </c>
    </row>
    <row r="134" spans="1:2" x14ac:dyDescent="0.35">
      <c r="A134" s="14">
        <v>138</v>
      </c>
      <c r="B134" s="66">
        <v>43160</v>
      </c>
    </row>
    <row r="135" spans="1:2" x14ac:dyDescent="0.35">
      <c r="A135" s="14">
        <v>139</v>
      </c>
      <c r="B135" s="66">
        <v>43191</v>
      </c>
    </row>
    <row r="136" spans="1:2" x14ac:dyDescent="0.35">
      <c r="A136" s="14">
        <v>140</v>
      </c>
      <c r="B136" s="66">
        <v>43221</v>
      </c>
    </row>
    <row r="137" spans="1:2" x14ac:dyDescent="0.35">
      <c r="A137" s="14">
        <v>141</v>
      </c>
      <c r="B137" s="66">
        <v>43252</v>
      </c>
    </row>
    <row r="138" spans="1:2" x14ac:dyDescent="0.35">
      <c r="A138" s="14">
        <v>142</v>
      </c>
      <c r="B138" s="66">
        <v>43282</v>
      </c>
    </row>
    <row r="139" spans="1:2" x14ac:dyDescent="0.35">
      <c r="A139" s="14">
        <v>143</v>
      </c>
      <c r="B139" s="66">
        <v>43313</v>
      </c>
    </row>
    <row r="140" spans="1:2" x14ac:dyDescent="0.35">
      <c r="A140" s="14">
        <v>144</v>
      </c>
      <c r="B140" s="66">
        <v>43344</v>
      </c>
    </row>
    <row r="141" spans="1:2" x14ac:dyDescent="0.35">
      <c r="A141" s="14">
        <v>145</v>
      </c>
      <c r="B141" s="66">
        <v>43374</v>
      </c>
    </row>
    <row r="142" spans="1:2" x14ac:dyDescent="0.35">
      <c r="A142" s="14">
        <v>146</v>
      </c>
      <c r="B142" s="66">
        <v>43405</v>
      </c>
    </row>
    <row r="143" spans="1:2" x14ac:dyDescent="0.35">
      <c r="A143" s="14">
        <v>147</v>
      </c>
      <c r="B143" s="66">
        <v>43435</v>
      </c>
    </row>
    <row r="144" spans="1:2" x14ac:dyDescent="0.35">
      <c r="A144" s="14">
        <v>148</v>
      </c>
      <c r="B144" s="66">
        <v>43465</v>
      </c>
    </row>
    <row r="145" spans="1:2" x14ac:dyDescent="0.35">
      <c r="A145" s="14">
        <v>149</v>
      </c>
      <c r="B145" s="66">
        <v>43466</v>
      </c>
    </row>
    <row r="146" spans="1:2" x14ac:dyDescent="0.35">
      <c r="A146" s="14">
        <v>150</v>
      </c>
      <c r="B146" s="66">
        <v>43497</v>
      </c>
    </row>
    <row r="147" spans="1:2" x14ac:dyDescent="0.35">
      <c r="A147" s="14">
        <v>151</v>
      </c>
      <c r="B147" s="66">
        <v>43525</v>
      </c>
    </row>
    <row r="148" spans="1:2" x14ac:dyDescent="0.35">
      <c r="A148" s="14">
        <v>152</v>
      </c>
      <c r="B148" s="66">
        <v>43556</v>
      </c>
    </row>
    <row r="149" spans="1:2" x14ac:dyDescent="0.35">
      <c r="A149" s="14">
        <v>153</v>
      </c>
      <c r="B149" s="66">
        <v>43586</v>
      </c>
    </row>
    <row r="150" spans="1:2" x14ac:dyDescent="0.35">
      <c r="A150" s="14">
        <v>154</v>
      </c>
      <c r="B150" s="66">
        <v>43617</v>
      </c>
    </row>
    <row r="151" spans="1:2" x14ac:dyDescent="0.35">
      <c r="A151" s="14">
        <v>155</v>
      </c>
      <c r="B151" s="66">
        <v>43647</v>
      </c>
    </row>
    <row r="152" spans="1:2" x14ac:dyDescent="0.35">
      <c r="A152" s="14">
        <v>156</v>
      </c>
      <c r="B152" s="66">
        <v>43678</v>
      </c>
    </row>
    <row r="153" spans="1:2" x14ac:dyDescent="0.35">
      <c r="A153" s="14">
        <v>157</v>
      </c>
      <c r="B153" s="66">
        <v>43709</v>
      </c>
    </row>
    <row r="154" spans="1:2" x14ac:dyDescent="0.35">
      <c r="A154" s="14">
        <v>158</v>
      </c>
      <c r="B154" s="66">
        <v>43739</v>
      </c>
    </row>
    <row r="155" spans="1:2" x14ac:dyDescent="0.35">
      <c r="A155" s="14">
        <v>159</v>
      </c>
      <c r="B155" s="66">
        <v>43770</v>
      </c>
    </row>
    <row r="156" spans="1:2" x14ac:dyDescent="0.35">
      <c r="A156" s="14">
        <v>160</v>
      </c>
      <c r="B156" s="66">
        <v>43800</v>
      </c>
    </row>
    <row r="157" spans="1:2" x14ac:dyDescent="0.35">
      <c r="A157" s="14">
        <v>161</v>
      </c>
      <c r="B157" s="66">
        <v>43830</v>
      </c>
    </row>
    <row r="158" spans="1:2" x14ac:dyDescent="0.35">
      <c r="A158" s="14">
        <v>162</v>
      </c>
      <c r="B158" s="66">
        <v>43831</v>
      </c>
    </row>
    <row r="159" spans="1:2" x14ac:dyDescent="0.35">
      <c r="A159" s="14">
        <v>163</v>
      </c>
      <c r="B159" s="66">
        <v>43862</v>
      </c>
    </row>
    <row r="160" spans="1:2" x14ac:dyDescent="0.35">
      <c r="A160" s="14">
        <v>164</v>
      </c>
      <c r="B160" s="66">
        <v>43891</v>
      </c>
    </row>
    <row r="161" spans="1:2" x14ac:dyDescent="0.35">
      <c r="A161" s="14">
        <v>165</v>
      </c>
      <c r="B161" s="66">
        <v>43922</v>
      </c>
    </row>
    <row r="162" spans="1:2" x14ac:dyDescent="0.35">
      <c r="A162" s="14">
        <v>166</v>
      </c>
      <c r="B162" s="66">
        <v>43952</v>
      </c>
    </row>
    <row r="163" spans="1:2" x14ac:dyDescent="0.35">
      <c r="A163" s="14">
        <v>167</v>
      </c>
      <c r="B163" s="66">
        <v>43983</v>
      </c>
    </row>
    <row r="164" spans="1:2" x14ac:dyDescent="0.35">
      <c r="A164" s="14">
        <v>168</v>
      </c>
      <c r="B164" s="66">
        <v>44013</v>
      </c>
    </row>
    <row r="165" spans="1:2" x14ac:dyDescent="0.35">
      <c r="A165" s="14">
        <v>169</v>
      </c>
      <c r="B165" s="66">
        <v>44044</v>
      </c>
    </row>
    <row r="166" spans="1:2" x14ac:dyDescent="0.35">
      <c r="A166" s="14">
        <v>170</v>
      </c>
      <c r="B166" s="66">
        <v>44075</v>
      </c>
    </row>
    <row r="167" spans="1:2" x14ac:dyDescent="0.35">
      <c r="A167" s="14">
        <v>171</v>
      </c>
      <c r="B167" s="66">
        <v>44105</v>
      </c>
    </row>
    <row r="168" spans="1:2" x14ac:dyDescent="0.35">
      <c r="A168" s="14">
        <v>172</v>
      </c>
      <c r="B168" s="66">
        <v>44136</v>
      </c>
    </row>
    <row r="169" spans="1:2" x14ac:dyDescent="0.35">
      <c r="A169" s="14">
        <v>173</v>
      </c>
      <c r="B169" s="66">
        <v>44166</v>
      </c>
    </row>
    <row r="170" spans="1:2" x14ac:dyDescent="0.35">
      <c r="A170" s="14">
        <v>174</v>
      </c>
      <c r="B170" s="66">
        <v>44196</v>
      </c>
    </row>
    <row r="171" spans="1:2" x14ac:dyDescent="0.35">
      <c r="A171" s="14">
        <v>175</v>
      </c>
      <c r="B171" s="66">
        <v>44197</v>
      </c>
    </row>
    <row r="172" spans="1:2" x14ac:dyDescent="0.35">
      <c r="A172" s="14">
        <v>176</v>
      </c>
      <c r="B172" s="66">
        <v>44228</v>
      </c>
    </row>
    <row r="173" spans="1:2" x14ac:dyDescent="0.35">
      <c r="A173" s="14">
        <v>177</v>
      </c>
      <c r="B173" s="66">
        <v>44256</v>
      </c>
    </row>
    <row r="174" spans="1:2" x14ac:dyDescent="0.35">
      <c r="A174" s="14">
        <v>178</v>
      </c>
      <c r="B174" s="66">
        <v>44287</v>
      </c>
    </row>
    <row r="175" spans="1:2" x14ac:dyDescent="0.35">
      <c r="A175" s="14">
        <v>179</v>
      </c>
      <c r="B175" s="66">
        <v>44317</v>
      </c>
    </row>
    <row r="176" spans="1:2" x14ac:dyDescent="0.35">
      <c r="A176" s="14">
        <v>180</v>
      </c>
      <c r="B176" s="66">
        <v>44348</v>
      </c>
    </row>
    <row r="177" spans="1:2" x14ac:dyDescent="0.35">
      <c r="A177" s="14">
        <v>181</v>
      </c>
      <c r="B177" s="66">
        <v>44378</v>
      </c>
    </row>
    <row r="178" spans="1:2" x14ac:dyDescent="0.35">
      <c r="A178" s="14">
        <v>182</v>
      </c>
      <c r="B178" s="66">
        <v>44409</v>
      </c>
    </row>
    <row r="179" spans="1:2" x14ac:dyDescent="0.35">
      <c r="A179" s="14">
        <v>183</v>
      </c>
      <c r="B179" s="66">
        <v>44440</v>
      </c>
    </row>
    <row r="180" spans="1:2" x14ac:dyDescent="0.35">
      <c r="A180" s="14">
        <v>184</v>
      </c>
      <c r="B180" s="66">
        <v>44470</v>
      </c>
    </row>
    <row r="181" spans="1:2" x14ac:dyDescent="0.35">
      <c r="A181" s="14">
        <v>185</v>
      </c>
      <c r="B181" s="66">
        <v>44501</v>
      </c>
    </row>
    <row r="182" spans="1:2" x14ac:dyDescent="0.35">
      <c r="A182" s="14">
        <v>186</v>
      </c>
      <c r="B182" s="66">
        <v>44531</v>
      </c>
    </row>
    <row r="183" spans="1:2" x14ac:dyDescent="0.35">
      <c r="A183" s="14">
        <v>187</v>
      </c>
      <c r="B183" s="66">
        <v>44561</v>
      </c>
    </row>
    <row r="184" spans="1:2" x14ac:dyDescent="0.35">
      <c r="A184" s="14">
        <v>188</v>
      </c>
      <c r="B184" s="66">
        <v>44562</v>
      </c>
    </row>
    <row r="185" spans="1:2" x14ac:dyDescent="0.35">
      <c r="A185" s="14">
        <v>189</v>
      </c>
      <c r="B185" s="66">
        <v>44593</v>
      </c>
    </row>
    <row r="186" spans="1:2" x14ac:dyDescent="0.35">
      <c r="A186" s="14">
        <v>190</v>
      </c>
      <c r="B186" s="66">
        <v>44621</v>
      </c>
    </row>
    <row r="187" spans="1:2" x14ac:dyDescent="0.35">
      <c r="A187" s="14">
        <v>191</v>
      </c>
      <c r="B187" s="66">
        <v>44652</v>
      </c>
    </row>
    <row r="188" spans="1:2" x14ac:dyDescent="0.35">
      <c r="A188" s="14">
        <v>192</v>
      </c>
      <c r="B188" s="66">
        <v>44682</v>
      </c>
    </row>
    <row r="189" spans="1:2" x14ac:dyDescent="0.35">
      <c r="A189" s="14">
        <v>193</v>
      </c>
      <c r="B189" s="66">
        <v>44713</v>
      </c>
    </row>
    <row r="190" spans="1:2" x14ac:dyDescent="0.35">
      <c r="A190" s="14">
        <v>194</v>
      </c>
      <c r="B190" s="66">
        <v>44743</v>
      </c>
    </row>
    <row r="191" spans="1:2" x14ac:dyDescent="0.35">
      <c r="A191" s="14">
        <v>195</v>
      </c>
      <c r="B191" s="66">
        <v>44774</v>
      </c>
    </row>
    <row r="192" spans="1:2" x14ac:dyDescent="0.35">
      <c r="A192" s="14">
        <v>196</v>
      </c>
      <c r="B192" s="66">
        <v>44805</v>
      </c>
    </row>
    <row r="193" spans="1:2" x14ac:dyDescent="0.35">
      <c r="A193" s="14">
        <v>197</v>
      </c>
      <c r="B193" s="66">
        <v>44835</v>
      </c>
    </row>
    <row r="194" spans="1:2" x14ac:dyDescent="0.35">
      <c r="A194" s="14">
        <v>198</v>
      </c>
      <c r="B194" s="66">
        <v>44866</v>
      </c>
    </row>
    <row r="195" spans="1:2" x14ac:dyDescent="0.35">
      <c r="A195" s="14">
        <v>199</v>
      </c>
      <c r="B195" s="66">
        <v>44896</v>
      </c>
    </row>
    <row r="196" spans="1:2" x14ac:dyDescent="0.35">
      <c r="A196" s="14">
        <v>200</v>
      </c>
      <c r="B196" s="66">
        <v>44926</v>
      </c>
    </row>
    <row r="197" spans="1:2" x14ac:dyDescent="0.35">
      <c r="A197" s="14">
        <v>201</v>
      </c>
      <c r="B197" s="66">
        <v>44927</v>
      </c>
    </row>
    <row r="198" spans="1:2" x14ac:dyDescent="0.35">
      <c r="A198" s="14">
        <v>202</v>
      </c>
      <c r="B198" s="66">
        <v>44958</v>
      </c>
    </row>
    <row r="199" spans="1:2" x14ac:dyDescent="0.35">
      <c r="A199" s="14">
        <v>203</v>
      </c>
      <c r="B199" s="66">
        <v>44986</v>
      </c>
    </row>
    <row r="200" spans="1:2" x14ac:dyDescent="0.35">
      <c r="A200" s="14">
        <v>204</v>
      </c>
      <c r="B200" s="66">
        <v>45017</v>
      </c>
    </row>
    <row r="201" spans="1:2" x14ac:dyDescent="0.35">
      <c r="A201" s="14">
        <v>205</v>
      </c>
      <c r="B201" s="66">
        <v>45047</v>
      </c>
    </row>
    <row r="202" spans="1:2" x14ac:dyDescent="0.35">
      <c r="A202" s="14">
        <v>206</v>
      </c>
      <c r="B202" s="66">
        <v>45078</v>
      </c>
    </row>
    <row r="203" spans="1:2" x14ac:dyDescent="0.35">
      <c r="A203" s="14">
        <v>207</v>
      </c>
      <c r="B203" s="66">
        <v>45108</v>
      </c>
    </row>
    <row r="204" spans="1:2" x14ac:dyDescent="0.35">
      <c r="A204" s="14">
        <v>208</v>
      </c>
      <c r="B204" s="66">
        <v>45139</v>
      </c>
    </row>
    <row r="205" spans="1:2" x14ac:dyDescent="0.35">
      <c r="A205" s="14">
        <v>209</v>
      </c>
      <c r="B205" s="66">
        <v>45170</v>
      </c>
    </row>
    <row r="206" spans="1:2" x14ac:dyDescent="0.35">
      <c r="A206" s="14">
        <v>210</v>
      </c>
      <c r="B206" s="66">
        <v>45200</v>
      </c>
    </row>
    <row r="207" spans="1:2" x14ac:dyDescent="0.35">
      <c r="A207" s="14">
        <v>211</v>
      </c>
      <c r="B207" s="66">
        <v>45231</v>
      </c>
    </row>
    <row r="208" spans="1:2" x14ac:dyDescent="0.35">
      <c r="A208" s="14">
        <v>212</v>
      </c>
      <c r="B208" s="66">
        <v>45261</v>
      </c>
    </row>
    <row r="209" spans="1:2" x14ac:dyDescent="0.35">
      <c r="A209" s="14">
        <v>213</v>
      </c>
      <c r="B209" s="66">
        <v>45291</v>
      </c>
    </row>
    <row r="210" spans="1:2" x14ac:dyDescent="0.35">
      <c r="A210" s="14">
        <v>214</v>
      </c>
      <c r="B210" s="66">
        <v>45292</v>
      </c>
    </row>
    <row r="211" spans="1:2" x14ac:dyDescent="0.35">
      <c r="A211" s="14">
        <v>215</v>
      </c>
      <c r="B211" s="66">
        <v>45323</v>
      </c>
    </row>
    <row r="212" spans="1:2" x14ac:dyDescent="0.35">
      <c r="A212" s="14">
        <v>216</v>
      </c>
      <c r="B212" s="66">
        <v>45352</v>
      </c>
    </row>
    <row r="213" spans="1:2" x14ac:dyDescent="0.35">
      <c r="A213" s="14">
        <v>217</v>
      </c>
      <c r="B213" s="66">
        <v>45383</v>
      </c>
    </row>
    <row r="214" spans="1:2" x14ac:dyDescent="0.35">
      <c r="A214" s="14">
        <v>218</v>
      </c>
      <c r="B214" s="66">
        <v>45413</v>
      </c>
    </row>
    <row r="215" spans="1:2" x14ac:dyDescent="0.35">
      <c r="A215" s="14">
        <v>219</v>
      </c>
      <c r="B215" s="66">
        <v>45444</v>
      </c>
    </row>
    <row r="216" spans="1:2" x14ac:dyDescent="0.35">
      <c r="A216" s="14">
        <v>220</v>
      </c>
      <c r="B216" s="66">
        <v>45474</v>
      </c>
    </row>
    <row r="217" spans="1:2" x14ac:dyDescent="0.35">
      <c r="A217" s="14">
        <v>221</v>
      </c>
      <c r="B217" s="66">
        <v>45505</v>
      </c>
    </row>
    <row r="218" spans="1:2" x14ac:dyDescent="0.35">
      <c r="A218" s="14">
        <v>222</v>
      </c>
      <c r="B218" s="66">
        <v>45536</v>
      </c>
    </row>
    <row r="219" spans="1:2" x14ac:dyDescent="0.35">
      <c r="A219" s="14">
        <v>223</v>
      </c>
      <c r="B219" s="66">
        <v>45566</v>
      </c>
    </row>
    <row r="220" spans="1:2" x14ac:dyDescent="0.35">
      <c r="A220" s="14">
        <v>224</v>
      </c>
      <c r="B220" s="66">
        <v>45597</v>
      </c>
    </row>
    <row r="221" spans="1:2" x14ac:dyDescent="0.35">
      <c r="A221" s="14">
        <v>225</v>
      </c>
      <c r="B221" s="66">
        <v>45627</v>
      </c>
    </row>
    <row r="222" spans="1:2" x14ac:dyDescent="0.35">
      <c r="A222" s="14">
        <v>226</v>
      </c>
      <c r="B222" s="66">
        <v>45657</v>
      </c>
    </row>
    <row r="223" spans="1:2" x14ac:dyDescent="0.35">
      <c r="A223" s="14">
        <v>227</v>
      </c>
      <c r="B223" s="66">
        <v>45658</v>
      </c>
    </row>
    <row r="224" spans="1:2" x14ac:dyDescent="0.35">
      <c r="A224" s="14">
        <v>228</v>
      </c>
      <c r="B224" s="66">
        <v>45689</v>
      </c>
    </row>
    <row r="225" spans="1:2" x14ac:dyDescent="0.35">
      <c r="A225" s="14">
        <v>229</v>
      </c>
      <c r="B225" s="66">
        <v>45717</v>
      </c>
    </row>
    <row r="226" spans="1:2" x14ac:dyDescent="0.35">
      <c r="A226" s="14">
        <v>230</v>
      </c>
      <c r="B226" s="66">
        <v>45748</v>
      </c>
    </row>
    <row r="227" spans="1:2" x14ac:dyDescent="0.35">
      <c r="A227" s="14">
        <v>231</v>
      </c>
      <c r="B227" s="66">
        <v>45778</v>
      </c>
    </row>
    <row r="228" spans="1:2" x14ac:dyDescent="0.35">
      <c r="A228" s="14">
        <v>232</v>
      </c>
      <c r="B228" s="66">
        <v>45809</v>
      </c>
    </row>
    <row r="229" spans="1:2" x14ac:dyDescent="0.35">
      <c r="A229" s="14">
        <v>233</v>
      </c>
      <c r="B229" s="66">
        <v>45839</v>
      </c>
    </row>
    <row r="230" spans="1:2" x14ac:dyDescent="0.35">
      <c r="A230" s="14">
        <v>234</v>
      </c>
      <c r="B230" s="66">
        <v>45870</v>
      </c>
    </row>
    <row r="231" spans="1:2" x14ac:dyDescent="0.35">
      <c r="A231" s="14">
        <v>235</v>
      </c>
      <c r="B231" s="66">
        <v>45901</v>
      </c>
    </row>
    <row r="232" spans="1:2" x14ac:dyDescent="0.35">
      <c r="A232" s="14">
        <v>236</v>
      </c>
      <c r="B232" s="66">
        <v>45931</v>
      </c>
    </row>
    <row r="233" spans="1:2" x14ac:dyDescent="0.35">
      <c r="A233" s="14">
        <v>237</v>
      </c>
      <c r="B233" s="66">
        <v>45962</v>
      </c>
    </row>
    <row r="234" spans="1:2" x14ac:dyDescent="0.35">
      <c r="A234" s="14">
        <v>238</v>
      </c>
      <c r="B234" s="66">
        <v>45992</v>
      </c>
    </row>
    <row r="235" spans="1:2" x14ac:dyDescent="0.35">
      <c r="A235" s="14">
        <v>239</v>
      </c>
      <c r="B235" s="66">
        <v>46022</v>
      </c>
    </row>
    <row r="236" spans="1:2" x14ac:dyDescent="0.35">
      <c r="A236" s="14">
        <v>240</v>
      </c>
      <c r="B236" s="66">
        <v>46023</v>
      </c>
    </row>
    <row r="237" spans="1:2" x14ac:dyDescent="0.35">
      <c r="A237" s="14">
        <v>241</v>
      </c>
      <c r="B237" s="66">
        <v>46054</v>
      </c>
    </row>
    <row r="238" spans="1:2" x14ac:dyDescent="0.35">
      <c r="A238" s="14">
        <v>242</v>
      </c>
      <c r="B238" s="66">
        <v>46082</v>
      </c>
    </row>
    <row r="239" spans="1:2" x14ac:dyDescent="0.35">
      <c r="A239" s="14">
        <v>243</v>
      </c>
      <c r="B239" s="66">
        <v>46113</v>
      </c>
    </row>
    <row r="240" spans="1:2" x14ac:dyDescent="0.35">
      <c r="A240" s="14">
        <v>244</v>
      </c>
      <c r="B240"/>
    </row>
    <row r="241" spans="1:2" x14ac:dyDescent="0.35">
      <c r="A241" s="14">
        <v>245</v>
      </c>
      <c r="B241"/>
    </row>
    <row r="242" spans="1:2" x14ac:dyDescent="0.35">
      <c r="A242" s="14">
        <v>246</v>
      </c>
      <c r="B242"/>
    </row>
    <row r="243" spans="1:2" x14ac:dyDescent="0.35">
      <c r="A243" s="14">
        <v>247</v>
      </c>
      <c r="B243"/>
    </row>
    <row r="244" spans="1:2" x14ac:dyDescent="0.35">
      <c r="A244" s="14">
        <v>248</v>
      </c>
      <c r="B244"/>
    </row>
    <row r="245" spans="1:2" x14ac:dyDescent="0.35">
      <c r="A245" s="14">
        <v>249</v>
      </c>
      <c r="B245"/>
    </row>
    <row r="246" spans="1:2" x14ac:dyDescent="0.35">
      <c r="A246" s="14">
        <v>250</v>
      </c>
      <c r="B246"/>
    </row>
    <row r="247" spans="1:2" x14ac:dyDescent="0.35">
      <c r="A247" s="14">
        <v>251</v>
      </c>
      <c r="B247"/>
    </row>
    <row r="248" spans="1:2" x14ac:dyDescent="0.35">
      <c r="A248" s="14">
        <v>252</v>
      </c>
      <c r="B248"/>
    </row>
    <row r="249" spans="1:2" x14ac:dyDescent="0.35">
      <c r="A249" s="14">
        <v>253</v>
      </c>
      <c r="B249"/>
    </row>
    <row r="250" spans="1:2" x14ac:dyDescent="0.35">
      <c r="A250" s="14">
        <v>254</v>
      </c>
      <c r="B250"/>
    </row>
    <row r="251" spans="1:2" x14ac:dyDescent="0.35">
      <c r="A251" s="14">
        <v>255</v>
      </c>
      <c r="B251"/>
    </row>
    <row r="252" spans="1:2" x14ac:dyDescent="0.35">
      <c r="A252" s="14">
        <v>256</v>
      </c>
      <c r="B252"/>
    </row>
    <row r="253" spans="1:2" x14ac:dyDescent="0.35">
      <c r="A253" s="14">
        <v>257</v>
      </c>
      <c r="B253"/>
    </row>
    <row r="254" spans="1:2" x14ac:dyDescent="0.35">
      <c r="A254" s="14">
        <v>258</v>
      </c>
      <c r="B254"/>
    </row>
    <row r="255" spans="1:2" x14ac:dyDescent="0.35">
      <c r="A255" s="14">
        <v>259</v>
      </c>
      <c r="B255"/>
    </row>
    <row r="256" spans="1:2" x14ac:dyDescent="0.35">
      <c r="A256" s="14">
        <v>260</v>
      </c>
      <c r="B256"/>
    </row>
    <row r="257" spans="1:2" x14ac:dyDescent="0.35">
      <c r="A257" s="14">
        <v>261</v>
      </c>
      <c r="B257"/>
    </row>
    <row r="258" spans="1:2" x14ac:dyDescent="0.35">
      <c r="A258" s="14">
        <v>262</v>
      </c>
      <c r="B258"/>
    </row>
    <row r="259" spans="1:2" x14ac:dyDescent="0.35">
      <c r="A259" s="14">
        <v>263</v>
      </c>
      <c r="B259"/>
    </row>
    <row r="260" spans="1:2" x14ac:dyDescent="0.35">
      <c r="A260" s="14">
        <v>264</v>
      </c>
      <c r="B260"/>
    </row>
    <row r="261" spans="1:2" x14ac:dyDescent="0.35">
      <c r="A261" s="14">
        <v>265</v>
      </c>
      <c r="B261"/>
    </row>
    <row r="262" spans="1:2" x14ac:dyDescent="0.35">
      <c r="A262" s="14">
        <v>266</v>
      </c>
      <c r="B262"/>
    </row>
    <row r="263" spans="1:2" x14ac:dyDescent="0.35">
      <c r="A263" s="14">
        <v>267</v>
      </c>
      <c r="B263"/>
    </row>
    <row r="264" spans="1:2" x14ac:dyDescent="0.35">
      <c r="A264" s="14">
        <v>268</v>
      </c>
      <c r="B264"/>
    </row>
    <row r="265" spans="1:2" x14ac:dyDescent="0.35">
      <c r="A265" s="14">
        <v>269</v>
      </c>
      <c r="B265"/>
    </row>
    <row r="266" spans="1:2" x14ac:dyDescent="0.35">
      <c r="A266" s="14">
        <v>270</v>
      </c>
      <c r="B266"/>
    </row>
    <row r="267" spans="1:2" x14ac:dyDescent="0.35">
      <c r="A267" s="14">
        <v>271</v>
      </c>
      <c r="B267"/>
    </row>
    <row r="268" spans="1:2" x14ac:dyDescent="0.35">
      <c r="A268" s="14">
        <v>272</v>
      </c>
      <c r="B268"/>
    </row>
    <row r="269" spans="1:2" x14ac:dyDescent="0.35">
      <c r="A269" s="14">
        <v>273</v>
      </c>
      <c r="B269"/>
    </row>
    <row r="270" spans="1:2" x14ac:dyDescent="0.35">
      <c r="A270" s="14">
        <v>274</v>
      </c>
      <c r="B270"/>
    </row>
    <row r="271" spans="1:2" x14ac:dyDescent="0.35">
      <c r="A271" s="14">
        <v>275</v>
      </c>
      <c r="B271"/>
    </row>
    <row r="272" spans="1:2" x14ac:dyDescent="0.35">
      <c r="A272" s="14">
        <v>276</v>
      </c>
      <c r="B272"/>
    </row>
    <row r="273" spans="1:2" x14ac:dyDescent="0.35">
      <c r="A273" s="14">
        <v>277</v>
      </c>
      <c r="B273"/>
    </row>
    <row r="274" spans="1:2" x14ac:dyDescent="0.35">
      <c r="A274" s="14">
        <v>278</v>
      </c>
      <c r="B274"/>
    </row>
    <row r="275" spans="1:2" x14ac:dyDescent="0.35">
      <c r="A275" s="14">
        <v>279</v>
      </c>
      <c r="B275"/>
    </row>
    <row r="276" spans="1:2" x14ac:dyDescent="0.35">
      <c r="A276" s="14">
        <v>280</v>
      </c>
      <c r="B276"/>
    </row>
    <row r="277" spans="1:2" x14ac:dyDescent="0.35">
      <c r="A277" s="14">
        <v>281</v>
      </c>
      <c r="B277"/>
    </row>
    <row r="278" spans="1:2" x14ac:dyDescent="0.35">
      <c r="A278" s="14">
        <v>282</v>
      </c>
      <c r="B278"/>
    </row>
    <row r="279" spans="1:2" x14ac:dyDescent="0.35">
      <c r="A279" s="14">
        <v>283</v>
      </c>
      <c r="B279"/>
    </row>
    <row r="280" spans="1:2" x14ac:dyDescent="0.35">
      <c r="A280" s="14">
        <v>284</v>
      </c>
      <c r="B280"/>
    </row>
    <row r="281" spans="1:2" x14ac:dyDescent="0.35">
      <c r="A281" s="14">
        <v>285</v>
      </c>
      <c r="B281"/>
    </row>
    <row r="282" spans="1:2" x14ac:dyDescent="0.35">
      <c r="A282" s="14">
        <v>286</v>
      </c>
      <c r="B282"/>
    </row>
    <row r="283" spans="1:2" x14ac:dyDescent="0.35">
      <c r="A283" s="14">
        <v>287</v>
      </c>
      <c r="B283"/>
    </row>
    <row r="284" spans="1:2" x14ac:dyDescent="0.35">
      <c r="A284" s="14">
        <v>288</v>
      </c>
      <c r="B284"/>
    </row>
    <row r="285" spans="1:2" x14ac:dyDescent="0.35">
      <c r="A285" s="14">
        <v>289</v>
      </c>
      <c r="B285"/>
    </row>
    <row r="286" spans="1:2" x14ac:dyDescent="0.35">
      <c r="A286" s="14">
        <v>290</v>
      </c>
      <c r="B286"/>
    </row>
    <row r="287" spans="1:2" x14ac:dyDescent="0.35">
      <c r="A287" s="14">
        <v>291</v>
      </c>
      <c r="B287"/>
    </row>
    <row r="288" spans="1:2" x14ac:dyDescent="0.35">
      <c r="A288" s="14">
        <v>292</v>
      </c>
      <c r="B288"/>
    </row>
    <row r="289" spans="1:2" x14ac:dyDescent="0.35">
      <c r="A289" s="14">
        <v>293</v>
      </c>
      <c r="B289"/>
    </row>
    <row r="290" spans="1:2" x14ac:dyDescent="0.35">
      <c r="A290" s="14">
        <v>294</v>
      </c>
      <c r="B290"/>
    </row>
    <row r="291" spans="1:2" x14ac:dyDescent="0.35">
      <c r="A291" s="14">
        <v>295</v>
      </c>
      <c r="B291"/>
    </row>
    <row r="292" spans="1:2" x14ac:dyDescent="0.35">
      <c r="A292" s="14">
        <v>296</v>
      </c>
      <c r="B292"/>
    </row>
    <row r="293" spans="1:2" x14ac:dyDescent="0.35">
      <c r="A293" s="14">
        <v>297</v>
      </c>
      <c r="B293"/>
    </row>
    <row r="294" spans="1:2" x14ac:dyDescent="0.35">
      <c r="A294" s="14">
        <v>298</v>
      </c>
      <c r="B294"/>
    </row>
    <row r="295" spans="1:2" x14ac:dyDescent="0.35">
      <c r="A295" s="14">
        <v>299</v>
      </c>
      <c r="B295"/>
    </row>
    <row r="296" spans="1:2" x14ac:dyDescent="0.35">
      <c r="A296" s="14">
        <v>300</v>
      </c>
      <c r="B296"/>
    </row>
    <row r="297" spans="1:2" x14ac:dyDescent="0.35">
      <c r="A297" s="14">
        <v>301</v>
      </c>
      <c r="B297"/>
    </row>
    <row r="298" spans="1:2" x14ac:dyDescent="0.35">
      <c r="A298" s="14">
        <v>302</v>
      </c>
      <c r="B298"/>
    </row>
    <row r="299" spans="1:2" x14ac:dyDescent="0.35">
      <c r="A299" s="14">
        <v>303</v>
      </c>
      <c r="B299"/>
    </row>
    <row r="300" spans="1:2" x14ac:dyDescent="0.35">
      <c r="A300" s="14">
        <v>304</v>
      </c>
      <c r="B300"/>
    </row>
    <row r="301" spans="1:2" x14ac:dyDescent="0.35">
      <c r="A301" s="14">
        <v>305</v>
      </c>
      <c r="B301"/>
    </row>
    <row r="302" spans="1:2" x14ac:dyDescent="0.35">
      <c r="A302" s="14">
        <v>306</v>
      </c>
      <c r="B302"/>
    </row>
    <row r="303" spans="1:2" x14ac:dyDescent="0.35">
      <c r="A303" s="14">
        <v>307</v>
      </c>
      <c r="B303"/>
    </row>
    <row r="304" spans="1:2" x14ac:dyDescent="0.35">
      <c r="A304" s="14">
        <v>308</v>
      </c>
      <c r="B304"/>
    </row>
    <row r="305" spans="1:2" x14ac:dyDescent="0.35">
      <c r="A305" s="14">
        <v>309</v>
      </c>
      <c r="B305"/>
    </row>
    <row r="306" spans="1:2" x14ac:dyDescent="0.35">
      <c r="A306" s="14">
        <v>310</v>
      </c>
      <c r="B306"/>
    </row>
    <row r="307" spans="1:2" x14ac:dyDescent="0.35">
      <c r="A307" s="14">
        <v>311</v>
      </c>
      <c r="B307"/>
    </row>
    <row r="308" spans="1:2" x14ac:dyDescent="0.35">
      <c r="A308" s="14">
        <v>312</v>
      </c>
      <c r="B308"/>
    </row>
    <row r="309" spans="1:2" x14ac:dyDescent="0.35">
      <c r="A309" s="14">
        <v>313</v>
      </c>
      <c r="B309"/>
    </row>
    <row r="310" spans="1:2" x14ac:dyDescent="0.35">
      <c r="A310" s="14">
        <v>314</v>
      </c>
      <c r="B310"/>
    </row>
    <row r="311" spans="1:2" x14ac:dyDescent="0.35">
      <c r="A311" s="14">
        <v>315</v>
      </c>
      <c r="B311"/>
    </row>
    <row r="312" spans="1:2" x14ac:dyDescent="0.35">
      <c r="A312" s="14">
        <v>316</v>
      </c>
      <c r="B312"/>
    </row>
    <row r="313" spans="1:2" x14ac:dyDescent="0.35">
      <c r="A313" s="14">
        <v>317</v>
      </c>
      <c r="B313"/>
    </row>
    <row r="314" spans="1:2" x14ac:dyDescent="0.35">
      <c r="A314" s="14">
        <v>318</v>
      </c>
      <c r="B314"/>
    </row>
    <row r="315" spans="1:2" x14ac:dyDescent="0.35">
      <c r="A315" s="14">
        <v>319</v>
      </c>
      <c r="B315"/>
    </row>
    <row r="316" spans="1:2" x14ac:dyDescent="0.35">
      <c r="A316" s="14">
        <v>320</v>
      </c>
      <c r="B316"/>
    </row>
    <row r="317" spans="1:2" x14ac:dyDescent="0.35">
      <c r="A317" s="14">
        <v>321</v>
      </c>
      <c r="B317"/>
    </row>
    <row r="318" spans="1:2" x14ac:dyDescent="0.35">
      <c r="A318" s="14">
        <v>322</v>
      </c>
      <c r="B318"/>
    </row>
    <row r="319" spans="1:2" x14ac:dyDescent="0.35">
      <c r="A319" s="14">
        <v>323</v>
      </c>
      <c r="B319"/>
    </row>
    <row r="320" spans="1:2" x14ac:dyDescent="0.35">
      <c r="A320" s="14">
        <v>324</v>
      </c>
      <c r="B320"/>
    </row>
    <row r="321" spans="1:2" x14ac:dyDescent="0.35">
      <c r="A321" s="14">
        <v>325</v>
      </c>
      <c r="B321"/>
    </row>
    <row r="322" spans="1:2" x14ac:dyDescent="0.35">
      <c r="A322" s="14">
        <v>326</v>
      </c>
      <c r="B322"/>
    </row>
    <row r="323" spans="1:2" x14ac:dyDescent="0.35">
      <c r="A323" s="14">
        <v>327</v>
      </c>
      <c r="B323"/>
    </row>
    <row r="324" spans="1:2" x14ac:dyDescent="0.35">
      <c r="A324" s="14">
        <v>328</v>
      </c>
      <c r="B324"/>
    </row>
    <row r="325" spans="1:2" x14ac:dyDescent="0.35">
      <c r="A325" s="14">
        <v>329</v>
      </c>
      <c r="B325"/>
    </row>
    <row r="326" spans="1:2" x14ac:dyDescent="0.35">
      <c r="A326" s="14">
        <v>330</v>
      </c>
      <c r="B326"/>
    </row>
    <row r="327" spans="1:2" x14ac:dyDescent="0.35">
      <c r="A327" s="14">
        <v>331</v>
      </c>
      <c r="B327"/>
    </row>
    <row r="328" spans="1:2" x14ac:dyDescent="0.35">
      <c r="A328" s="14">
        <v>332</v>
      </c>
      <c r="B328"/>
    </row>
    <row r="329" spans="1:2" x14ac:dyDescent="0.35">
      <c r="A329" s="14">
        <v>333</v>
      </c>
      <c r="B329"/>
    </row>
    <row r="330" spans="1:2" x14ac:dyDescent="0.35">
      <c r="A330" s="14">
        <v>334</v>
      </c>
      <c r="B330"/>
    </row>
    <row r="331" spans="1:2" x14ac:dyDescent="0.35">
      <c r="A331" s="14">
        <v>335</v>
      </c>
      <c r="B331"/>
    </row>
    <row r="332" spans="1:2" x14ac:dyDescent="0.35">
      <c r="A332" s="14">
        <v>336</v>
      </c>
      <c r="B332"/>
    </row>
    <row r="333" spans="1:2" x14ac:dyDescent="0.35">
      <c r="A333" s="14">
        <v>337</v>
      </c>
      <c r="B333"/>
    </row>
    <row r="334" spans="1:2" x14ac:dyDescent="0.35">
      <c r="A334" s="14">
        <v>338</v>
      </c>
      <c r="B334"/>
    </row>
    <row r="335" spans="1:2" x14ac:dyDescent="0.35">
      <c r="A335" s="14">
        <v>339</v>
      </c>
      <c r="B335"/>
    </row>
    <row r="336" spans="1:2" x14ac:dyDescent="0.35">
      <c r="A336" s="14">
        <v>340</v>
      </c>
      <c r="B336"/>
    </row>
    <row r="337" spans="1:2" x14ac:dyDescent="0.35">
      <c r="A337" s="14">
        <v>341</v>
      </c>
      <c r="B337"/>
    </row>
    <row r="338" spans="1:2" x14ac:dyDescent="0.35">
      <c r="A338" s="14">
        <v>342</v>
      </c>
      <c r="B338"/>
    </row>
    <row r="339" spans="1:2" x14ac:dyDescent="0.35">
      <c r="A339" s="14">
        <v>343</v>
      </c>
      <c r="B339"/>
    </row>
    <row r="340" spans="1:2" x14ac:dyDescent="0.35">
      <c r="A340" s="14">
        <v>344</v>
      </c>
      <c r="B340"/>
    </row>
    <row r="341" spans="1:2" x14ac:dyDescent="0.35">
      <c r="A341" s="14">
        <v>345</v>
      </c>
      <c r="B341"/>
    </row>
    <row r="342" spans="1:2" x14ac:dyDescent="0.35">
      <c r="A342" s="14">
        <v>346</v>
      </c>
      <c r="B342"/>
    </row>
    <row r="343" spans="1:2" x14ac:dyDescent="0.35">
      <c r="A343" s="14">
        <v>347</v>
      </c>
      <c r="B343"/>
    </row>
    <row r="344" spans="1:2" x14ac:dyDescent="0.35">
      <c r="A344" s="14">
        <v>348</v>
      </c>
      <c r="B344"/>
    </row>
    <row r="345" spans="1:2" x14ac:dyDescent="0.35">
      <c r="A345" s="14">
        <v>349</v>
      </c>
      <c r="B345"/>
    </row>
    <row r="346" spans="1:2" x14ac:dyDescent="0.35">
      <c r="A346" s="14">
        <v>350</v>
      </c>
      <c r="B346"/>
    </row>
    <row r="347" spans="1:2" x14ac:dyDescent="0.35">
      <c r="A347" s="14">
        <v>351</v>
      </c>
      <c r="B347"/>
    </row>
    <row r="348" spans="1:2" x14ac:dyDescent="0.35">
      <c r="A348" s="14">
        <v>352</v>
      </c>
      <c r="B348"/>
    </row>
    <row r="349" spans="1:2" x14ac:dyDescent="0.35">
      <c r="A349" s="14">
        <v>353</v>
      </c>
      <c r="B349"/>
    </row>
    <row r="350" spans="1:2" x14ac:dyDescent="0.35">
      <c r="A350" s="14">
        <v>354</v>
      </c>
      <c r="B350"/>
    </row>
    <row r="351" spans="1:2" x14ac:dyDescent="0.35">
      <c r="A351" s="14">
        <v>355</v>
      </c>
      <c r="B351"/>
    </row>
    <row r="352" spans="1:2" x14ac:dyDescent="0.35">
      <c r="A352" s="14">
        <v>356</v>
      </c>
      <c r="B352"/>
    </row>
    <row r="353" spans="1:2" x14ac:dyDescent="0.35">
      <c r="A353" s="14">
        <v>357</v>
      </c>
      <c r="B353"/>
    </row>
    <row r="354" spans="1:2" x14ac:dyDescent="0.35">
      <c r="A354" s="14">
        <v>358</v>
      </c>
      <c r="B354"/>
    </row>
    <row r="355" spans="1:2" x14ac:dyDescent="0.35">
      <c r="A355" s="14">
        <v>359</v>
      </c>
      <c r="B355"/>
    </row>
    <row r="356" spans="1:2" x14ac:dyDescent="0.35">
      <c r="A356" s="14">
        <v>360</v>
      </c>
      <c r="B356"/>
    </row>
    <row r="357" spans="1:2" x14ac:dyDescent="0.35">
      <c r="A357" s="14">
        <v>361</v>
      </c>
      <c r="B357"/>
    </row>
    <row r="358" spans="1:2" x14ac:dyDescent="0.35">
      <c r="A358" s="14">
        <v>362</v>
      </c>
      <c r="B358"/>
    </row>
    <row r="359" spans="1:2" x14ac:dyDescent="0.35">
      <c r="A359" s="14">
        <v>363</v>
      </c>
      <c r="B359"/>
    </row>
    <row r="360" spans="1:2" x14ac:dyDescent="0.35">
      <c r="A360" s="14">
        <v>364</v>
      </c>
      <c r="B360"/>
    </row>
    <row r="361" spans="1:2" x14ac:dyDescent="0.35">
      <c r="A361" s="14">
        <v>365</v>
      </c>
      <c r="B361"/>
    </row>
    <row r="362" spans="1:2" x14ac:dyDescent="0.35">
      <c r="A362" s="14">
        <v>366</v>
      </c>
      <c r="B362"/>
    </row>
    <row r="363" spans="1:2" x14ac:dyDescent="0.35">
      <c r="A363" s="14">
        <v>367</v>
      </c>
      <c r="B363"/>
    </row>
    <row r="364" spans="1:2" x14ac:dyDescent="0.35">
      <c r="A364" s="14">
        <v>368</v>
      </c>
      <c r="B364"/>
    </row>
    <row r="365" spans="1:2" x14ac:dyDescent="0.35">
      <c r="A365" s="14">
        <v>369</v>
      </c>
      <c r="B365"/>
    </row>
    <row r="366" spans="1:2" x14ac:dyDescent="0.35">
      <c r="A366" s="14">
        <v>370</v>
      </c>
      <c r="B366"/>
    </row>
    <row r="367" spans="1:2" x14ac:dyDescent="0.35">
      <c r="A367" s="14">
        <v>371</v>
      </c>
      <c r="B367"/>
    </row>
    <row r="368" spans="1:2" x14ac:dyDescent="0.35">
      <c r="A368" s="14">
        <v>372</v>
      </c>
      <c r="B368"/>
    </row>
    <row r="369" spans="1:2" x14ac:dyDescent="0.35">
      <c r="A369" s="14">
        <v>373</v>
      </c>
      <c r="B369"/>
    </row>
    <row r="370" spans="1:2" x14ac:dyDescent="0.35">
      <c r="A370" s="14">
        <v>374</v>
      </c>
      <c r="B370"/>
    </row>
    <row r="371" spans="1:2" x14ac:dyDescent="0.35">
      <c r="A371" s="14">
        <v>375</v>
      </c>
      <c r="B371"/>
    </row>
    <row r="372" spans="1:2" x14ac:dyDescent="0.35">
      <c r="A372" s="14">
        <v>376</v>
      </c>
      <c r="B372"/>
    </row>
    <row r="373" spans="1:2" x14ac:dyDescent="0.35">
      <c r="A373" s="14">
        <v>377</v>
      </c>
      <c r="B373"/>
    </row>
    <row r="374" spans="1:2" x14ac:dyDescent="0.35">
      <c r="A374" s="14">
        <v>378</v>
      </c>
      <c r="B374"/>
    </row>
    <row r="375" spans="1:2" x14ac:dyDescent="0.35">
      <c r="A375" s="14">
        <v>379</v>
      </c>
      <c r="B375"/>
    </row>
    <row r="376" spans="1:2" x14ac:dyDescent="0.35">
      <c r="A376" s="14">
        <v>380</v>
      </c>
      <c r="B376"/>
    </row>
    <row r="377" spans="1:2" x14ac:dyDescent="0.35">
      <c r="A377" s="14">
        <v>381</v>
      </c>
      <c r="B377"/>
    </row>
    <row r="378" spans="1:2" x14ac:dyDescent="0.35">
      <c r="A378" s="14">
        <v>382</v>
      </c>
      <c r="B378"/>
    </row>
    <row r="379" spans="1:2" x14ac:dyDescent="0.35">
      <c r="A379" s="14">
        <v>383</v>
      </c>
      <c r="B379"/>
    </row>
    <row r="380" spans="1:2" x14ac:dyDescent="0.35">
      <c r="A380" s="14">
        <v>384</v>
      </c>
      <c r="B380"/>
    </row>
    <row r="381" spans="1:2" x14ac:dyDescent="0.35">
      <c r="A381" s="14">
        <v>385</v>
      </c>
      <c r="B381"/>
    </row>
    <row r="382" spans="1:2" x14ac:dyDescent="0.35">
      <c r="A382" s="14">
        <v>386</v>
      </c>
      <c r="B382"/>
    </row>
    <row r="383" spans="1:2" x14ac:dyDescent="0.35">
      <c r="A383" s="14">
        <v>387</v>
      </c>
      <c r="B383"/>
    </row>
    <row r="384" spans="1:2" x14ac:dyDescent="0.35">
      <c r="A384" s="14">
        <v>388</v>
      </c>
      <c r="B384"/>
    </row>
    <row r="385" spans="1:2" x14ac:dyDescent="0.35">
      <c r="A385" s="14">
        <v>389</v>
      </c>
      <c r="B385"/>
    </row>
    <row r="386" spans="1:2" x14ac:dyDescent="0.35">
      <c r="A386" s="14">
        <v>390</v>
      </c>
      <c r="B386"/>
    </row>
    <row r="387" spans="1:2" x14ac:dyDescent="0.35">
      <c r="A387" s="14">
        <v>391</v>
      </c>
      <c r="B387"/>
    </row>
    <row r="388" spans="1:2" x14ac:dyDescent="0.35">
      <c r="A388" s="14">
        <v>392</v>
      </c>
      <c r="B388"/>
    </row>
    <row r="389" spans="1:2" x14ac:dyDescent="0.35">
      <c r="A389" s="14">
        <v>393</v>
      </c>
      <c r="B389"/>
    </row>
    <row r="390" spans="1:2" x14ac:dyDescent="0.35">
      <c r="A390" s="14">
        <v>394</v>
      </c>
      <c r="B390"/>
    </row>
    <row r="391" spans="1:2" x14ac:dyDescent="0.35">
      <c r="A391" s="14">
        <v>395</v>
      </c>
      <c r="B391"/>
    </row>
    <row r="392" spans="1:2" x14ac:dyDescent="0.35">
      <c r="A392" s="14">
        <v>396</v>
      </c>
      <c r="B392"/>
    </row>
    <row r="393" spans="1:2" x14ac:dyDescent="0.35">
      <c r="A393" s="14">
        <v>397</v>
      </c>
      <c r="B393"/>
    </row>
    <row r="394" spans="1:2" x14ac:dyDescent="0.35">
      <c r="A394" s="14">
        <v>398</v>
      </c>
      <c r="B394"/>
    </row>
    <row r="395" spans="1:2" x14ac:dyDescent="0.35">
      <c r="A395" s="14">
        <v>399</v>
      </c>
      <c r="B395"/>
    </row>
    <row r="396" spans="1:2" x14ac:dyDescent="0.35">
      <c r="A396" s="14">
        <v>400</v>
      </c>
      <c r="B396"/>
    </row>
    <row r="397" spans="1:2" x14ac:dyDescent="0.35">
      <c r="A397" s="14">
        <v>401</v>
      </c>
      <c r="B397"/>
    </row>
    <row r="398" spans="1:2" x14ac:dyDescent="0.35">
      <c r="A398" s="14">
        <v>402</v>
      </c>
      <c r="B398"/>
    </row>
    <row r="399" spans="1:2" x14ac:dyDescent="0.35">
      <c r="A399" s="14">
        <v>403</v>
      </c>
      <c r="B399"/>
    </row>
    <row r="400" spans="1:2" x14ac:dyDescent="0.35">
      <c r="A400" s="14">
        <v>404</v>
      </c>
      <c r="B400"/>
    </row>
    <row r="401" spans="1:2" x14ac:dyDescent="0.35">
      <c r="A401" s="14">
        <v>405</v>
      </c>
      <c r="B401"/>
    </row>
    <row r="402" spans="1:2" x14ac:dyDescent="0.35">
      <c r="A402" s="14">
        <v>406</v>
      </c>
      <c r="B402"/>
    </row>
    <row r="403" spans="1:2" x14ac:dyDescent="0.35">
      <c r="A403" s="14">
        <v>407</v>
      </c>
      <c r="B403"/>
    </row>
    <row r="404" spans="1:2" x14ac:dyDescent="0.35">
      <c r="A404" s="14">
        <v>408</v>
      </c>
      <c r="B404"/>
    </row>
    <row r="405" spans="1:2" x14ac:dyDescent="0.35">
      <c r="A405" s="14">
        <v>409</v>
      </c>
      <c r="B405"/>
    </row>
    <row r="406" spans="1:2" x14ac:dyDescent="0.35">
      <c r="A406" s="14">
        <v>410</v>
      </c>
      <c r="B406"/>
    </row>
    <row r="407" spans="1:2" x14ac:dyDescent="0.35">
      <c r="A407" s="14">
        <v>411</v>
      </c>
      <c r="B407"/>
    </row>
    <row r="408" spans="1:2" x14ac:dyDescent="0.35">
      <c r="A408" s="14">
        <v>412</v>
      </c>
      <c r="B408"/>
    </row>
    <row r="409" spans="1:2" x14ac:dyDescent="0.35">
      <c r="A409" s="14">
        <v>413</v>
      </c>
      <c r="B409"/>
    </row>
    <row r="410" spans="1:2" x14ac:dyDescent="0.35">
      <c r="A410" s="14">
        <v>414</v>
      </c>
      <c r="B410"/>
    </row>
    <row r="411" spans="1:2" x14ac:dyDescent="0.35">
      <c r="A411" s="14">
        <v>415</v>
      </c>
      <c r="B411"/>
    </row>
    <row r="412" spans="1:2" x14ac:dyDescent="0.35">
      <c r="A412" s="14">
        <v>416</v>
      </c>
      <c r="B412"/>
    </row>
    <row r="413" spans="1:2" x14ac:dyDescent="0.35">
      <c r="A413" s="14">
        <v>417</v>
      </c>
      <c r="B413"/>
    </row>
    <row r="414" spans="1:2" x14ac:dyDescent="0.35">
      <c r="A414" s="14">
        <v>418</v>
      </c>
      <c r="B414"/>
    </row>
    <row r="415" spans="1:2" x14ac:dyDescent="0.35">
      <c r="A415" s="14">
        <v>419</v>
      </c>
      <c r="B415"/>
    </row>
    <row r="416" spans="1:2" x14ac:dyDescent="0.35">
      <c r="A416" s="14">
        <v>420</v>
      </c>
      <c r="B416"/>
    </row>
    <row r="417" spans="1:2" x14ac:dyDescent="0.35">
      <c r="A417" s="14">
        <v>421</v>
      </c>
      <c r="B417"/>
    </row>
    <row r="418" spans="1:2" x14ac:dyDescent="0.35">
      <c r="A418" s="14">
        <v>422</v>
      </c>
      <c r="B418"/>
    </row>
    <row r="419" spans="1:2" x14ac:dyDescent="0.35">
      <c r="A419" s="14">
        <v>423</v>
      </c>
      <c r="B419"/>
    </row>
    <row r="420" spans="1:2" x14ac:dyDescent="0.35">
      <c r="A420" s="14">
        <v>424</v>
      </c>
      <c r="B420"/>
    </row>
    <row r="421" spans="1:2" x14ac:dyDescent="0.35">
      <c r="A421" s="14">
        <v>425</v>
      </c>
      <c r="B421"/>
    </row>
    <row r="422" spans="1:2" x14ac:dyDescent="0.35">
      <c r="A422" s="14">
        <v>426</v>
      </c>
      <c r="B422"/>
    </row>
    <row r="423" spans="1:2" x14ac:dyDescent="0.35">
      <c r="A423" s="14">
        <v>427</v>
      </c>
      <c r="B423"/>
    </row>
    <row r="424" spans="1:2" x14ac:dyDescent="0.35">
      <c r="A424" s="14">
        <v>428</v>
      </c>
      <c r="B424"/>
    </row>
    <row r="425" spans="1:2" x14ac:dyDescent="0.35">
      <c r="A425" s="14">
        <v>429</v>
      </c>
      <c r="B425"/>
    </row>
    <row r="426" spans="1:2" x14ac:dyDescent="0.35">
      <c r="A426" s="14">
        <v>430</v>
      </c>
      <c r="B426"/>
    </row>
    <row r="427" spans="1:2" x14ac:dyDescent="0.35">
      <c r="A427" s="14">
        <v>431</v>
      </c>
      <c r="B427"/>
    </row>
    <row r="428" spans="1:2" x14ac:dyDescent="0.35">
      <c r="A428" s="14">
        <v>432</v>
      </c>
      <c r="B428"/>
    </row>
    <row r="429" spans="1:2" x14ac:dyDescent="0.35">
      <c r="A429" s="14">
        <v>433</v>
      </c>
      <c r="B429"/>
    </row>
    <row r="430" spans="1:2" x14ac:dyDescent="0.35">
      <c r="A430" s="14">
        <v>434</v>
      </c>
      <c r="B430"/>
    </row>
    <row r="431" spans="1:2" x14ac:dyDescent="0.35">
      <c r="A431" s="14">
        <v>435</v>
      </c>
      <c r="B431"/>
    </row>
    <row r="432" spans="1:2" x14ac:dyDescent="0.35">
      <c r="A432" s="14">
        <v>436</v>
      </c>
      <c r="B432"/>
    </row>
    <row r="433" spans="1:2" x14ac:dyDescent="0.35">
      <c r="A433" s="14">
        <v>437</v>
      </c>
      <c r="B433"/>
    </row>
    <row r="434" spans="1:2" x14ac:dyDescent="0.35">
      <c r="A434" s="14">
        <v>438</v>
      </c>
      <c r="B434"/>
    </row>
    <row r="435" spans="1:2" x14ac:dyDescent="0.35">
      <c r="A435" s="14">
        <v>439</v>
      </c>
      <c r="B435"/>
    </row>
    <row r="436" spans="1:2" x14ac:dyDescent="0.35">
      <c r="A436" s="14">
        <v>440</v>
      </c>
      <c r="B436"/>
    </row>
    <row r="437" spans="1:2" x14ac:dyDescent="0.35">
      <c r="A437" s="14">
        <v>441</v>
      </c>
      <c r="B437"/>
    </row>
    <row r="438" spans="1:2" x14ac:dyDescent="0.35">
      <c r="A438" s="14">
        <v>442</v>
      </c>
      <c r="B438"/>
    </row>
    <row r="439" spans="1:2" x14ac:dyDescent="0.35">
      <c r="A439" s="14">
        <v>443</v>
      </c>
      <c r="B439"/>
    </row>
    <row r="440" spans="1:2" x14ac:dyDescent="0.35">
      <c r="A440" s="14">
        <v>444</v>
      </c>
      <c r="B440"/>
    </row>
    <row r="441" spans="1:2" x14ac:dyDescent="0.35">
      <c r="A441" s="14">
        <v>445</v>
      </c>
      <c r="B441"/>
    </row>
    <row r="442" spans="1:2" x14ac:dyDescent="0.35">
      <c r="A442" s="14">
        <v>446</v>
      </c>
      <c r="B442"/>
    </row>
    <row r="443" spans="1:2" x14ac:dyDescent="0.35">
      <c r="A443" s="14">
        <v>447</v>
      </c>
      <c r="B443"/>
    </row>
    <row r="444" spans="1:2" x14ac:dyDescent="0.35">
      <c r="A444" s="14">
        <v>448</v>
      </c>
      <c r="B444"/>
    </row>
    <row r="445" spans="1:2" x14ac:dyDescent="0.35">
      <c r="A445" s="14">
        <v>449</v>
      </c>
      <c r="B445"/>
    </row>
    <row r="446" spans="1:2" x14ac:dyDescent="0.35">
      <c r="A446" s="14">
        <v>450</v>
      </c>
      <c r="B446"/>
    </row>
    <row r="447" spans="1:2" x14ac:dyDescent="0.35">
      <c r="A447" s="14">
        <v>451</v>
      </c>
      <c r="B447"/>
    </row>
    <row r="448" spans="1:2" x14ac:dyDescent="0.35">
      <c r="A448" s="14">
        <v>452</v>
      </c>
      <c r="B448"/>
    </row>
    <row r="449" spans="1:2" x14ac:dyDescent="0.35">
      <c r="A449" s="14">
        <v>453</v>
      </c>
      <c r="B449"/>
    </row>
    <row r="450" spans="1:2" x14ac:dyDescent="0.35">
      <c r="A450" s="14">
        <v>454</v>
      </c>
      <c r="B450"/>
    </row>
    <row r="451" spans="1:2" x14ac:dyDescent="0.35">
      <c r="A451" s="14">
        <v>455</v>
      </c>
      <c r="B451"/>
    </row>
    <row r="452" spans="1:2" x14ac:dyDescent="0.35">
      <c r="A452" s="14">
        <v>456</v>
      </c>
      <c r="B452"/>
    </row>
    <row r="453" spans="1:2" x14ac:dyDescent="0.35">
      <c r="A453" s="14">
        <v>457</v>
      </c>
      <c r="B453"/>
    </row>
    <row r="454" spans="1:2" x14ac:dyDescent="0.35">
      <c r="A454" s="14">
        <v>458</v>
      </c>
      <c r="B454"/>
    </row>
    <row r="455" spans="1:2" x14ac:dyDescent="0.35">
      <c r="A455" s="14">
        <v>459</v>
      </c>
      <c r="B455"/>
    </row>
    <row r="456" spans="1:2" x14ac:dyDescent="0.35">
      <c r="A456" s="14">
        <v>460</v>
      </c>
      <c r="B456"/>
    </row>
    <row r="457" spans="1:2" x14ac:dyDescent="0.35">
      <c r="A457" s="14">
        <v>461</v>
      </c>
      <c r="B457"/>
    </row>
    <row r="458" spans="1:2" x14ac:dyDescent="0.35">
      <c r="A458" s="14">
        <v>462</v>
      </c>
      <c r="B458"/>
    </row>
    <row r="459" spans="1:2" x14ac:dyDescent="0.35">
      <c r="A459" s="14">
        <v>463</v>
      </c>
      <c r="B459"/>
    </row>
    <row r="460" spans="1:2" x14ac:dyDescent="0.35">
      <c r="A460" s="14">
        <v>464</v>
      </c>
      <c r="B460"/>
    </row>
    <row r="461" spans="1:2" x14ac:dyDescent="0.35">
      <c r="A461" s="14">
        <v>465</v>
      </c>
      <c r="B461"/>
    </row>
    <row r="462" spans="1:2" x14ac:dyDescent="0.35">
      <c r="A462" s="14">
        <v>466</v>
      </c>
      <c r="B462"/>
    </row>
    <row r="463" spans="1:2" x14ac:dyDescent="0.35">
      <c r="A463" s="14">
        <v>467</v>
      </c>
      <c r="B463"/>
    </row>
    <row r="464" spans="1:2" x14ac:dyDescent="0.35">
      <c r="A464" s="14">
        <v>468</v>
      </c>
      <c r="B464"/>
    </row>
    <row r="465" spans="1:2" x14ac:dyDescent="0.35">
      <c r="A465" s="14">
        <v>469</v>
      </c>
      <c r="B465"/>
    </row>
    <row r="466" spans="1:2" x14ac:dyDescent="0.35">
      <c r="A466" s="14">
        <v>470</v>
      </c>
      <c r="B466"/>
    </row>
    <row r="467" spans="1:2" x14ac:dyDescent="0.35">
      <c r="A467" s="14">
        <v>471</v>
      </c>
      <c r="B467"/>
    </row>
    <row r="468" spans="1:2" x14ac:dyDescent="0.35">
      <c r="A468" s="14">
        <v>472</v>
      </c>
      <c r="B468"/>
    </row>
    <row r="469" spans="1:2" x14ac:dyDescent="0.35">
      <c r="A469" s="14">
        <v>473</v>
      </c>
      <c r="B469"/>
    </row>
    <row r="470" spans="1:2" x14ac:dyDescent="0.35">
      <c r="A470" s="14">
        <v>474</v>
      </c>
      <c r="B470"/>
    </row>
    <row r="471" spans="1:2" x14ac:dyDescent="0.35">
      <c r="A471" s="14">
        <v>475</v>
      </c>
      <c r="B471"/>
    </row>
    <row r="472" spans="1:2" x14ac:dyDescent="0.35">
      <c r="A472" s="14">
        <v>476</v>
      </c>
      <c r="B472"/>
    </row>
    <row r="473" spans="1:2" x14ac:dyDescent="0.35">
      <c r="A473" s="14">
        <v>477</v>
      </c>
      <c r="B473"/>
    </row>
    <row r="474" spans="1:2" x14ac:dyDescent="0.35">
      <c r="A474" s="14">
        <v>478</v>
      </c>
      <c r="B474"/>
    </row>
    <row r="475" spans="1:2" x14ac:dyDescent="0.35">
      <c r="A475" s="14">
        <v>479</v>
      </c>
      <c r="B475"/>
    </row>
    <row r="476" spans="1:2" x14ac:dyDescent="0.35">
      <c r="A476" s="14">
        <v>480</v>
      </c>
      <c r="B476"/>
    </row>
    <row r="477" spans="1:2" x14ac:dyDescent="0.35">
      <c r="A477" s="14">
        <v>481</v>
      </c>
      <c r="B477"/>
    </row>
    <row r="478" spans="1:2" x14ac:dyDescent="0.35">
      <c r="A478" s="14">
        <v>482</v>
      </c>
      <c r="B478"/>
    </row>
    <row r="479" spans="1:2" x14ac:dyDescent="0.35">
      <c r="A479" s="14">
        <v>483</v>
      </c>
      <c r="B479"/>
    </row>
    <row r="480" spans="1:2" x14ac:dyDescent="0.35">
      <c r="A480" s="14">
        <v>484</v>
      </c>
      <c r="B480"/>
    </row>
    <row r="481" spans="1:2" x14ac:dyDescent="0.35">
      <c r="A481" s="14">
        <v>485</v>
      </c>
      <c r="B481"/>
    </row>
    <row r="482" spans="1:2" x14ac:dyDescent="0.35">
      <c r="A482" s="14">
        <v>486</v>
      </c>
      <c r="B482"/>
    </row>
    <row r="483" spans="1:2" x14ac:dyDescent="0.35">
      <c r="A483" s="14">
        <v>487</v>
      </c>
      <c r="B483"/>
    </row>
    <row r="484" spans="1:2" x14ac:dyDescent="0.35">
      <c r="A484" s="14">
        <v>488</v>
      </c>
      <c r="B484"/>
    </row>
    <row r="485" spans="1:2" x14ac:dyDescent="0.35">
      <c r="A485" s="14">
        <v>489</v>
      </c>
      <c r="B485"/>
    </row>
    <row r="486" spans="1:2" x14ac:dyDescent="0.35">
      <c r="A486" s="14">
        <v>490</v>
      </c>
      <c r="B486"/>
    </row>
    <row r="487" spans="1:2" x14ac:dyDescent="0.35">
      <c r="A487" s="14">
        <v>491</v>
      </c>
      <c r="B487"/>
    </row>
    <row r="488" spans="1:2" x14ac:dyDescent="0.35">
      <c r="A488" s="14">
        <v>492</v>
      </c>
      <c r="B488"/>
    </row>
    <row r="489" spans="1:2" x14ac:dyDescent="0.35">
      <c r="A489" s="14">
        <v>493</v>
      </c>
      <c r="B489"/>
    </row>
    <row r="490" spans="1:2" x14ac:dyDescent="0.35">
      <c r="A490" s="14">
        <v>494</v>
      </c>
      <c r="B490"/>
    </row>
    <row r="491" spans="1:2" x14ac:dyDescent="0.35">
      <c r="A491" s="14">
        <v>495</v>
      </c>
      <c r="B491"/>
    </row>
    <row r="492" spans="1:2" x14ac:dyDescent="0.35">
      <c r="A492" s="14">
        <v>496</v>
      </c>
      <c r="B492"/>
    </row>
    <row r="493" spans="1:2" x14ac:dyDescent="0.35">
      <c r="A493" s="14">
        <v>497</v>
      </c>
      <c r="B493"/>
    </row>
    <row r="494" spans="1:2" x14ac:dyDescent="0.35">
      <c r="A494" s="14">
        <v>498</v>
      </c>
      <c r="B494"/>
    </row>
    <row r="495" spans="1:2" x14ac:dyDescent="0.35">
      <c r="A495" s="14">
        <v>499</v>
      </c>
      <c r="B495"/>
    </row>
    <row r="496" spans="1:2" x14ac:dyDescent="0.35">
      <c r="A496" s="14">
        <v>500</v>
      </c>
      <c r="B496"/>
    </row>
    <row r="497" spans="2:2" x14ac:dyDescent="0.35">
      <c r="B497"/>
    </row>
    <row r="498" spans="2:2" x14ac:dyDescent="0.35">
      <c r="B498"/>
    </row>
    <row r="499" spans="2:2" x14ac:dyDescent="0.35">
      <c r="B499"/>
    </row>
    <row r="500" spans="2:2" x14ac:dyDescent="0.35">
      <c r="B500"/>
    </row>
    <row r="501" spans="2:2" x14ac:dyDescent="0.35">
      <c r="B501"/>
    </row>
    <row r="502" spans="2:2" x14ac:dyDescent="0.35">
      <c r="B502"/>
    </row>
    <row r="503" spans="2:2" x14ac:dyDescent="0.35">
      <c r="B503"/>
    </row>
    <row r="504" spans="2:2" x14ac:dyDescent="0.35">
      <c r="B504"/>
    </row>
    <row r="505" spans="2:2" x14ac:dyDescent="0.35">
      <c r="B505"/>
    </row>
    <row r="506" spans="2:2" x14ac:dyDescent="0.35">
      <c r="B506"/>
    </row>
    <row r="507" spans="2:2" x14ac:dyDescent="0.35">
      <c r="B507"/>
    </row>
    <row r="508" spans="2:2" x14ac:dyDescent="0.35">
      <c r="B508"/>
    </row>
    <row r="509" spans="2:2" x14ac:dyDescent="0.35">
      <c r="B509"/>
    </row>
    <row r="510" spans="2:2" x14ac:dyDescent="0.35">
      <c r="B510"/>
    </row>
    <row r="511" spans="2:2" x14ac:dyDescent="0.35">
      <c r="B511"/>
    </row>
    <row r="512" spans="2:2" x14ac:dyDescent="0.35">
      <c r="B512"/>
    </row>
    <row r="513" spans="2:2" x14ac:dyDescent="0.35">
      <c r="B513"/>
    </row>
    <row r="514" spans="2:2" x14ac:dyDescent="0.35">
      <c r="B514"/>
    </row>
    <row r="515" spans="2:2" x14ac:dyDescent="0.35">
      <c r="B515"/>
    </row>
    <row r="516" spans="2:2" x14ac:dyDescent="0.35">
      <c r="B516"/>
    </row>
    <row r="517" spans="2:2" x14ac:dyDescent="0.35">
      <c r="B517"/>
    </row>
    <row r="518" spans="2:2" x14ac:dyDescent="0.35">
      <c r="B518"/>
    </row>
    <row r="519" spans="2:2" x14ac:dyDescent="0.35">
      <c r="B519"/>
    </row>
    <row r="520" spans="2:2" x14ac:dyDescent="0.35">
      <c r="B520"/>
    </row>
    <row r="521" spans="2:2" x14ac:dyDescent="0.35">
      <c r="B521"/>
    </row>
    <row r="522" spans="2:2" x14ac:dyDescent="0.35">
      <c r="B522"/>
    </row>
    <row r="523" spans="2:2" x14ac:dyDescent="0.35">
      <c r="B523"/>
    </row>
    <row r="524" spans="2:2" x14ac:dyDescent="0.35">
      <c r="B524"/>
    </row>
    <row r="525" spans="2:2" x14ac:dyDescent="0.35">
      <c r="B525"/>
    </row>
    <row r="526" spans="2:2" x14ac:dyDescent="0.35">
      <c r="B526"/>
    </row>
    <row r="527" spans="2:2" x14ac:dyDescent="0.35">
      <c r="B527"/>
    </row>
    <row r="528" spans="2:2" x14ac:dyDescent="0.35">
      <c r="B528"/>
    </row>
    <row r="529" spans="2:2" x14ac:dyDescent="0.35">
      <c r="B529"/>
    </row>
    <row r="530" spans="2:2" x14ac:dyDescent="0.35">
      <c r="B530"/>
    </row>
    <row r="531" spans="2:2" x14ac:dyDescent="0.35">
      <c r="B531"/>
    </row>
    <row r="532" spans="2:2" x14ac:dyDescent="0.35">
      <c r="B532"/>
    </row>
    <row r="533" spans="2:2" x14ac:dyDescent="0.35">
      <c r="B533"/>
    </row>
    <row r="534" spans="2:2" x14ac:dyDescent="0.35">
      <c r="B534"/>
    </row>
    <row r="535" spans="2:2" x14ac:dyDescent="0.35">
      <c r="B535"/>
    </row>
    <row r="536" spans="2:2" x14ac:dyDescent="0.35">
      <c r="B536"/>
    </row>
    <row r="537" spans="2:2" x14ac:dyDescent="0.35">
      <c r="B537"/>
    </row>
    <row r="538" spans="2:2" x14ac:dyDescent="0.35">
      <c r="B538"/>
    </row>
    <row r="539" spans="2:2" x14ac:dyDescent="0.35">
      <c r="B539"/>
    </row>
    <row r="540" spans="2:2" x14ac:dyDescent="0.35">
      <c r="B540"/>
    </row>
    <row r="541" spans="2:2" x14ac:dyDescent="0.35">
      <c r="B541"/>
    </row>
    <row r="542" spans="2:2" x14ac:dyDescent="0.35">
      <c r="B542"/>
    </row>
    <row r="543" spans="2:2" x14ac:dyDescent="0.35">
      <c r="B543"/>
    </row>
    <row r="544" spans="2:2" x14ac:dyDescent="0.35">
      <c r="B544"/>
    </row>
    <row r="545" spans="2:2" x14ac:dyDescent="0.35">
      <c r="B545"/>
    </row>
    <row r="546" spans="2:2" x14ac:dyDescent="0.35">
      <c r="B546"/>
    </row>
    <row r="547" spans="2:2" x14ac:dyDescent="0.35">
      <c r="B547"/>
    </row>
    <row r="548" spans="2:2" x14ac:dyDescent="0.35">
      <c r="B548"/>
    </row>
    <row r="549" spans="2:2" x14ac:dyDescent="0.35">
      <c r="B549"/>
    </row>
    <row r="550" spans="2:2" x14ac:dyDescent="0.35">
      <c r="B550"/>
    </row>
    <row r="551" spans="2:2" x14ac:dyDescent="0.35">
      <c r="B551"/>
    </row>
    <row r="552" spans="2:2" x14ac:dyDescent="0.35">
      <c r="B552"/>
    </row>
    <row r="553" spans="2:2" x14ac:dyDescent="0.35">
      <c r="B553"/>
    </row>
    <row r="554" spans="2:2" x14ac:dyDescent="0.35">
      <c r="B554"/>
    </row>
    <row r="555" spans="2:2" x14ac:dyDescent="0.35">
      <c r="B555"/>
    </row>
    <row r="556" spans="2:2" x14ac:dyDescent="0.35">
      <c r="B556"/>
    </row>
    <row r="557" spans="2:2" x14ac:dyDescent="0.35">
      <c r="B557"/>
    </row>
    <row r="558" spans="2:2" x14ac:dyDescent="0.35">
      <c r="B558"/>
    </row>
    <row r="559" spans="2:2" x14ac:dyDescent="0.35">
      <c r="B559"/>
    </row>
    <row r="560" spans="2:2" x14ac:dyDescent="0.35">
      <c r="B560"/>
    </row>
    <row r="561" spans="2:2" x14ac:dyDescent="0.35">
      <c r="B561"/>
    </row>
    <row r="562" spans="2:2" x14ac:dyDescent="0.35">
      <c r="B562"/>
    </row>
    <row r="563" spans="2:2" x14ac:dyDescent="0.35">
      <c r="B563"/>
    </row>
    <row r="564" spans="2:2" x14ac:dyDescent="0.35">
      <c r="B564"/>
    </row>
    <row r="565" spans="2:2" x14ac:dyDescent="0.35">
      <c r="B565"/>
    </row>
    <row r="566" spans="2:2" x14ac:dyDescent="0.35">
      <c r="B566"/>
    </row>
    <row r="567" spans="2:2" x14ac:dyDescent="0.35">
      <c r="B567"/>
    </row>
    <row r="568" spans="2:2" x14ac:dyDescent="0.35">
      <c r="B568"/>
    </row>
    <row r="569" spans="2:2" x14ac:dyDescent="0.35">
      <c r="B569"/>
    </row>
    <row r="570" spans="2:2" x14ac:dyDescent="0.35">
      <c r="B570"/>
    </row>
    <row r="571" spans="2:2" x14ac:dyDescent="0.35">
      <c r="B571"/>
    </row>
    <row r="572" spans="2:2" x14ac:dyDescent="0.35">
      <c r="B572"/>
    </row>
    <row r="573" spans="2:2" x14ac:dyDescent="0.35">
      <c r="B573"/>
    </row>
    <row r="574" spans="2:2" x14ac:dyDescent="0.35">
      <c r="B574"/>
    </row>
    <row r="575" spans="2:2" x14ac:dyDescent="0.35">
      <c r="B575"/>
    </row>
    <row r="576" spans="2:2" x14ac:dyDescent="0.35">
      <c r="B576"/>
    </row>
    <row r="577" spans="2:2" x14ac:dyDescent="0.35">
      <c r="B577"/>
    </row>
    <row r="578" spans="2:2" x14ac:dyDescent="0.35">
      <c r="B578"/>
    </row>
    <row r="579" spans="2:2" x14ac:dyDescent="0.35">
      <c r="B579"/>
    </row>
    <row r="580" spans="2:2" x14ac:dyDescent="0.35">
      <c r="B580"/>
    </row>
    <row r="581" spans="2:2" x14ac:dyDescent="0.35">
      <c r="B581"/>
    </row>
    <row r="582" spans="2:2" x14ac:dyDescent="0.35">
      <c r="B582"/>
    </row>
    <row r="583" spans="2:2" x14ac:dyDescent="0.35">
      <c r="B583"/>
    </row>
    <row r="584" spans="2:2" x14ac:dyDescent="0.35">
      <c r="B584"/>
    </row>
    <row r="585" spans="2:2" x14ac:dyDescent="0.35">
      <c r="B585"/>
    </row>
    <row r="586" spans="2:2" x14ac:dyDescent="0.35">
      <c r="B586"/>
    </row>
    <row r="587" spans="2:2" x14ac:dyDescent="0.35">
      <c r="B587"/>
    </row>
    <row r="588" spans="2:2" x14ac:dyDescent="0.35">
      <c r="B588"/>
    </row>
    <row r="589" spans="2:2" x14ac:dyDescent="0.35">
      <c r="B589"/>
    </row>
    <row r="590" spans="2:2" x14ac:dyDescent="0.35">
      <c r="B590"/>
    </row>
    <row r="591" spans="2:2" x14ac:dyDescent="0.35">
      <c r="B591"/>
    </row>
    <row r="592" spans="2:2" x14ac:dyDescent="0.35">
      <c r="B592"/>
    </row>
    <row r="593" spans="2:2" x14ac:dyDescent="0.35">
      <c r="B593"/>
    </row>
    <row r="594" spans="2:2" x14ac:dyDescent="0.35">
      <c r="B594"/>
    </row>
    <row r="595" spans="2:2" x14ac:dyDescent="0.35">
      <c r="B595"/>
    </row>
    <row r="596" spans="2:2" x14ac:dyDescent="0.35">
      <c r="B596"/>
    </row>
    <row r="597" spans="2:2" x14ac:dyDescent="0.35">
      <c r="B597"/>
    </row>
    <row r="598" spans="2:2" x14ac:dyDescent="0.35">
      <c r="B598"/>
    </row>
    <row r="599" spans="2:2" x14ac:dyDescent="0.35">
      <c r="B599"/>
    </row>
    <row r="600" spans="2:2" x14ac:dyDescent="0.35">
      <c r="B600"/>
    </row>
    <row r="601" spans="2:2" x14ac:dyDescent="0.35">
      <c r="B601"/>
    </row>
    <row r="602" spans="2:2" x14ac:dyDescent="0.35">
      <c r="B602"/>
    </row>
    <row r="603" spans="2:2" x14ac:dyDescent="0.35">
      <c r="B603"/>
    </row>
    <row r="604" spans="2:2" x14ac:dyDescent="0.35">
      <c r="B604"/>
    </row>
    <row r="605" spans="2:2" x14ac:dyDescent="0.35">
      <c r="B605"/>
    </row>
    <row r="606" spans="2:2" x14ac:dyDescent="0.35">
      <c r="B606"/>
    </row>
    <row r="607" spans="2:2" x14ac:dyDescent="0.35">
      <c r="B607"/>
    </row>
    <row r="608" spans="2:2" x14ac:dyDescent="0.35">
      <c r="B608"/>
    </row>
    <row r="609" spans="2:2" x14ac:dyDescent="0.35">
      <c r="B609"/>
    </row>
    <row r="610" spans="2:2" x14ac:dyDescent="0.35">
      <c r="B610"/>
    </row>
    <row r="611" spans="2:2" x14ac:dyDescent="0.35">
      <c r="B611"/>
    </row>
    <row r="612" spans="2:2" x14ac:dyDescent="0.35">
      <c r="B612"/>
    </row>
    <row r="613" spans="2:2" x14ac:dyDescent="0.35">
      <c r="B613"/>
    </row>
    <row r="614" spans="2:2" x14ac:dyDescent="0.35">
      <c r="B614"/>
    </row>
    <row r="615" spans="2:2" x14ac:dyDescent="0.35">
      <c r="B615"/>
    </row>
    <row r="616" spans="2:2" x14ac:dyDescent="0.35">
      <c r="B616"/>
    </row>
    <row r="617" spans="2:2" x14ac:dyDescent="0.35">
      <c r="B617"/>
    </row>
    <row r="618" spans="2:2" x14ac:dyDescent="0.35">
      <c r="B618"/>
    </row>
    <row r="619" spans="2:2" x14ac:dyDescent="0.35">
      <c r="B619"/>
    </row>
    <row r="620" spans="2:2" x14ac:dyDescent="0.35">
      <c r="B620"/>
    </row>
    <row r="621" spans="2:2" x14ac:dyDescent="0.35">
      <c r="B621"/>
    </row>
    <row r="622" spans="2:2" x14ac:dyDescent="0.35">
      <c r="B622"/>
    </row>
    <row r="623" spans="2:2" x14ac:dyDescent="0.35">
      <c r="B623"/>
    </row>
    <row r="624" spans="2:2" x14ac:dyDescent="0.35">
      <c r="B624"/>
    </row>
    <row r="625" spans="2:2" x14ac:dyDescent="0.35">
      <c r="B625"/>
    </row>
    <row r="626" spans="2:2" x14ac:dyDescent="0.35">
      <c r="B626"/>
    </row>
    <row r="627" spans="2:2" x14ac:dyDescent="0.35">
      <c r="B627"/>
    </row>
    <row r="628" spans="2:2" x14ac:dyDescent="0.35">
      <c r="B628"/>
    </row>
    <row r="629" spans="2:2" x14ac:dyDescent="0.35">
      <c r="B629"/>
    </row>
    <row r="630" spans="2:2" x14ac:dyDescent="0.35">
      <c r="B630"/>
    </row>
    <row r="631" spans="2:2" x14ac:dyDescent="0.35">
      <c r="B631"/>
    </row>
    <row r="632" spans="2:2" x14ac:dyDescent="0.35">
      <c r="B632"/>
    </row>
    <row r="633" spans="2:2" x14ac:dyDescent="0.35">
      <c r="B633"/>
    </row>
    <row r="634" spans="2:2" x14ac:dyDescent="0.35">
      <c r="B634"/>
    </row>
    <row r="635" spans="2:2" x14ac:dyDescent="0.35">
      <c r="B635"/>
    </row>
    <row r="636" spans="2:2" x14ac:dyDescent="0.35">
      <c r="B636"/>
    </row>
    <row r="637" spans="2:2" x14ac:dyDescent="0.35">
      <c r="B637"/>
    </row>
    <row r="638" spans="2:2" x14ac:dyDescent="0.35">
      <c r="B638"/>
    </row>
    <row r="639" spans="2:2" x14ac:dyDescent="0.35">
      <c r="B639"/>
    </row>
    <row r="640" spans="2:2" x14ac:dyDescent="0.35">
      <c r="B640"/>
    </row>
    <row r="641" spans="2:2" x14ac:dyDescent="0.35">
      <c r="B641"/>
    </row>
    <row r="642" spans="2:2" x14ac:dyDescent="0.35">
      <c r="B642"/>
    </row>
    <row r="643" spans="2:2" x14ac:dyDescent="0.35">
      <c r="B643"/>
    </row>
    <row r="644" spans="2:2" x14ac:dyDescent="0.35">
      <c r="B644"/>
    </row>
    <row r="645" spans="2:2" x14ac:dyDescent="0.35">
      <c r="B645"/>
    </row>
    <row r="646" spans="2:2" x14ac:dyDescent="0.35">
      <c r="B646"/>
    </row>
    <row r="647" spans="2:2" x14ac:dyDescent="0.35">
      <c r="B647"/>
    </row>
    <row r="648" spans="2:2" x14ac:dyDescent="0.35">
      <c r="B648"/>
    </row>
    <row r="649" spans="2:2" x14ac:dyDescent="0.35">
      <c r="B649"/>
    </row>
    <row r="650" spans="2:2" x14ac:dyDescent="0.35">
      <c r="B650"/>
    </row>
    <row r="651" spans="2:2" x14ac:dyDescent="0.35">
      <c r="B651"/>
    </row>
    <row r="652" spans="2:2" x14ac:dyDescent="0.35">
      <c r="B652"/>
    </row>
    <row r="653" spans="2:2" x14ac:dyDescent="0.35">
      <c r="B653"/>
    </row>
    <row r="654" spans="2:2" x14ac:dyDescent="0.35">
      <c r="B654"/>
    </row>
    <row r="655" spans="2:2" x14ac:dyDescent="0.35">
      <c r="B655"/>
    </row>
    <row r="656" spans="2:2" x14ac:dyDescent="0.35">
      <c r="B656"/>
    </row>
    <row r="657" spans="2:2" x14ac:dyDescent="0.35">
      <c r="B657"/>
    </row>
    <row r="658" spans="2:2" x14ac:dyDescent="0.35">
      <c r="B658"/>
    </row>
    <row r="659" spans="2:2" x14ac:dyDescent="0.35">
      <c r="B659"/>
    </row>
    <row r="660" spans="2:2" x14ac:dyDescent="0.35">
      <c r="B660"/>
    </row>
    <row r="661" spans="2:2" x14ac:dyDescent="0.35">
      <c r="B661"/>
    </row>
    <row r="662" spans="2:2" x14ac:dyDescent="0.35">
      <c r="B662"/>
    </row>
    <row r="663" spans="2:2" x14ac:dyDescent="0.35">
      <c r="B663"/>
    </row>
    <row r="664" spans="2:2" x14ac:dyDescent="0.35">
      <c r="B664"/>
    </row>
    <row r="665" spans="2:2" x14ac:dyDescent="0.35">
      <c r="B665"/>
    </row>
    <row r="666" spans="2:2" x14ac:dyDescent="0.35">
      <c r="B666"/>
    </row>
    <row r="667" spans="2:2" x14ac:dyDescent="0.35">
      <c r="B667"/>
    </row>
    <row r="668" spans="2:2" x14ac:dyDescent="0.35">
      <c r="B668"/>
    </row>
    <row r="669" spans="2:2" x14ac:dyDescent="0.35">
      <c r="B669"/>
    </row>
    <row r="670" spans="2:2" x14ac:dyDescent="0.35">
      <c r="B670"/>
    </row>
    <row r="671" spans="2:2" x14ac:dyDescent="0.35">
      <c r="B671"/>
    </row>
    <row r="672" spans="2:2" x14ac:dyDescent="0.35">
      <c r="B672"/>
    </row>
    <row r="673" spans="2:2" x14ac:dyDescent="0.35">
      <c r="B673"/>
    </row>
    <row r="674" spans="2:2" x14ac:dyDescent="0.35">
      <c r="B674"/>
    </row>
    <row r="675" spans="2:2" x14ac:dyDescent="0.35">
      <c r="B675"/>
    </row>
    <row r="676" spans="2:2" x14ac:dyDescent="0.35">
      <c r="B676"/>
    </row>
    <row r="677" spans="2:2" x14ac:dyDescent="0.35">
      <c r="B677"/>
    </row>
    <row r="678" spans="2:2" x14ac:dyDescent="0.35">
      <c r="B678"/>
    </row>
    <row r="679" spans="2:2" x14ac:dyDescent="0.35">
      <c r="B679"/>
    </row>
    <row r="680" spans="2:2" x14ac:dyDescent="0.35">
      <c r="B680"/>
    </row>
    <row r="681" spans="2:2" x14ac:dyDescent="0.35">
      <c r="B681"/>
    </row>
    <row r="682" spans="2:2" x14ac:dyDescent="0.35">
      <c r="B682"/>
    </row>
    <row r="683" spans="2:2" x14ac:dyDescent="0.35">
      <c r="B683"/>
    </row>
    <row r="684" spans="2:2" x14ac:dyDescent="0.35">
      <c r="B684"/>
    </row>
    <row r="685" spans="2:2" x14ac:dyDescent="0.35">
      <c r="B685"/>
    </row>
    <row r="686" spans="2:2" x14ac:dyDescent="0.35">
      <c r="B686"/>
    </row>
    <row r="687" spans="2:2" x14ac:dyDescent="0.35">
      <c r="B687"/>
    </row>
    <row r="688" spans="2:2" x14ac:dyDescent="0.35">
      <c r="B688"/>
    </row>
    <row r="689" spans="2:2" x14ac:dyDescent="0.35">
      <c r="B689"/>
    </row>
    <row r="690" spans="2:2" x14ac:dyDescent="0.35">
      <c r="B690"/>
    </row>
    <row r="691" spans="2:2" x14ac:dyDescent="0.35">
      <c r="B691"/>
    </row>
    <row r="692" spans="2:2" x14ac:dyDescent="0.35">
      <c r="B692"/>
    </row>
    <row r="693" spans="2:2" x14ac:dyDescent="0.35">
      <c r="B693"/>
    </row>
    <row r="694" spans="2:2" x14ac:dyDescent="0.35">
      <c r="B694"/>
    </row>
    <row r="695" spans="2:2" x14ac:dyDescent="0.35">
      <c r="B695"/>
    </row>
    <row r="696" spans="2:2" x14ac:dyDescent="0.35">
      <c r="B696"/>
    </row>
    <row r="697" spans="2:2" x14ac:dyDescent="0.35">
      <c r="B697"/>
    </row>
    <row r="698" spans="2:2" x14ac:dyDescent="0.35">
      <c r="B698"/>
    </row>
    <row r="699" spans="2:2" x14ac:dyDescent="0.35">
      <c r="B699"/>
    </row>
    <row r="700" spans="2:2" x14ac:dyDescent="0.35">
      <c r="B700"/>
    </row>
    <row r="701" spans="2:2" x14ac:dyDescent="0.35">
      <c r="B701"/>
    </row>
    <row r="702" spans="2:2" x14ac:dyDescent="0.35">
      <c r="B702"/>
    </row>
    <row r="703" spans="2:2" x14ac:dyDescent="0.35">
      <c r="B703"/>
    </row>
    <row r="704" spans="2:2" x14ac:dyDescent="0.35">
      <c r="B704"/>
    </row>
    <row r="705" spans="2:2" x14ac:dyDescent="0.35">
      <c r="B705"/>
    </row>
    <row r="706" spans="2:2" x14ac:dyDescent="0.35">
      <c r="B706"/>
    </row>
    <row r="707" spans="2:2" x14ac:dyDescent="0.35">
      <c r="B707"/>
    </row>
    <row r="708" spans="2:2" x14ac:dyDescent="0.35">
      <c r="B708"/>
    </row>
    <row r="709" spans="2:2" x14ac:dyDescent="0.35">
      <c r="B709"/>
    </row>
    <row r="710" spans="2:2" x14ac:dyDescent="0.35">
      <c r="B710"/>
    </row>
    <row r="711" spans="2:2" x14ac:dyDescent="0.35">
      <c r="B711"/>
    </row>
    <row r="712" spans="2:2" x14ac:dyDescent="0.35">
      <c r="B712"/>
    </row>
    <row r="713" spans="2:2" x14ac:dyDescent="0.35">
      <c r="B713"/>
    </row>
    <row r="714" spans="2:2" x14ac:dyDescent="0.35">
      <c r="B714"/>
    </row>
    <row r="715" spans="2:2" x14ac:dyDescent="0.35">
      <c r="B715"/>
    </row>
    <row r="716" spans="2:2" x14ac:dyDescent="0.35">
      <c r="B716"/>
    </row>
    <row r="717" spans="2:2" x14ac:dyDescent="0.35">
      <c r="B717"/>
    </row>
    <row r="718" spans="2:2" x14ac:dyDescent="0.35">
      <c r="B718"/>
    </row>
    <row r="719" spans="2:2" x14ac:dyDescent="0.35">
      <c r="B719"/>
    </row>
    <row r="720" spans="2:2" x14ac:dyDescent="0.35">
      <c r="B720"/>
    </row>
    <row r="721" spans="2:2" x14ac:dyDescent="0.35">
      <c r="B721"/>
    </row>
    <row r="722" spans="2:2" x14ac:dyDescent="0.35">
      <c r="B722"/>
    </row>
    <row r="723" spans="2:2" x14ac:dyDescent="0.35">
      <c r="B723"/>
    </row>
    <row r="724" spans="2:2" x14ac:dyDescent="0.35">
      <c r="B724"/>
    </row>
    <row r="725" spans="2:2" x14ac:dyDescent="0.35">
      <c r="B725"/>
    </row>
    <row r="726" spans="2:2" x14ac:dyDescent="0.35">
      <c r="B726"/>
    </row>
    <row r="727" spans="2:2" x14ac:dyDescent="0.35">
      <c r="B727"/>
    </row>
    <row r="728" spans="2:2" x14ac:dyDescent="0.35">
      <c r="B728"/>
    </row>
    <row r="729" spans="2:2" x14ac:dyDescent="0.35">
      <c r="B729"/>
    </row>
    <row r="730" spans="2:2" x14ac:dyDescent="0.35">
      <c r="B730"/>
    </row>
    <row r="731" spans="2:2" x14ac:dyDescent="0.35">
      <c r="B731"/>
    </row>
    <row r="732" spans="2:2" x14ac:dyDescent="0.35">
      <c r="B732"/>
    </row>
    <row r="733" spans="2:2" x14ac:dyDescent="0.35">
      <c r="B733"/>
    </row>
    <row r="734" spans="2:2" x14ac:dyDescent="0.35">
      <c r="B734"/>
    </row>
    <row r="735" spans="2:2" x14ac:dyDescent="0.35">
      <c r="B735"/>
    </row>
    <row r="736" spans="2:2" x14ac:dyDescent="0.35">
      <c r="B736"/>
    </row>
    <row r="737" spans="2:2" x14ac:dyDescent="0.35">
      <c r="B737"/>
    </row>
    <row r="738" spans="2:2" x14ac:dyDescent="0.35">
      <c r="B738"/>
    </row>
    <row r="739" spans="2:2" x14ac:dyDescent="0.35">
      <c r="B739"/>
    </row>
    <row r="740" spans="2:2" x14ac:dyDescent="0.35">
      <c r="B740"/>
    </row>
    <row r="741" spans="2:2" x14ac:dyDescent="0.35">
      <c r="B741"/>
    </row>
    <row r="742" spans="2:2" x14ac:dyDescent="0.35">
      <c r="B742"/>
    </row>
    <row r="743" spans="2:2" x14ac:dyDescent="0.35">
      <c r="B743"/>
    </row>
    <row r="744" spans="2:2" x14ac:dyDescent="0.35">
      <c r="B744"/>
    </row>
    <row r="745" spans="2:2" x14ac:dyDescent="0.35">
      <c r="B745"/>
    </row>
    <row r="746" spans="2:2" x14ac:dyDescent="0.35">
      <c r="B746"/>
    </row>
    <row r="747" spans="2:2" x14ac:dyDescent="0.35">
      <c r="B747"/>
    </row>
    <row r="748" spans="2:2" x14ac:dyDescent="0.35">
      <c r="B748"/>
    </row>
    <row r="749" spans="2:2" x14ac:dyDescent="0.35">
      <c r="B749"/>
    </row>
    <row r="750" spans="2:2" x14ac:dyDescent="0.35">
      <c r="B750"/>
    </row>
    <row r="751" spans="2:2" x14ac:dyDescent="0.35">
      <c r="B751"/>
    </row>
    <row r="752" spans="2:2" x14ac:dyDescent="0.35">
      <c r="B752"/>
    </row>
    <row r="753" spans="2:2" x14ac:dyDescent="0.35">
      <c r="B753"/>
    </row>
    <row r="754" spans="2:2" x14ac:dyDescent="0.35">
      <c r="B754"/>
    </row>
    <row r="755" spans="2:2" x14ac:dyDescent="0.35">
      <c r="B755"/>
    </row>
    <row r="756" spans="2:2" x14ac:dyDescent="0.35">
      <c r="B756"/>
    </row>
    <row r="757" spans="2:2" x14ac:dyDescent="0.35">
      <c r="B757"/>
    </row>
    <row r="758" spans="2:2" x14ac:dyDescent="0.35">
      <c r="B758"/>
    </row>
    <row r="759" spans="2:2" x14ac:dyDescent="0.35">
      <c r="B759"/>
    </row>
    <row r="760" spans="2:2" x14ac:dyDescent="0.35">
      <c r="B760"/>
    </row>
    <row r="761" spans="2:2" x14ac:dyDescent="0.35">
      <c r="B761"/>
    </row>
    <row r="762" spans="2:2" x14ac:dyDescent="0.35">
      <c r="B762"/>
    </row>
    <row r="763" spans="2:2" x14ac:dyDescent="0.35">
      <c r="B763"/>
    </row>
    <row r="764" spans="2:2" x14ac:dyDescent="0.35">
      <c r="B764"/>
    </row>
    <row r="765" spans="2:2" x14ac:dyDescent="0.35">
      <c r="B765"/>
    </row>
    <row r="766" spans="2:2" x14ac:dyDescent="0.35">
      <c r="B766"/>
    </row>
    <row r="767" spans="2:2" x14ac:dyDescent="0.35">
      <c r="B767"/>
    </row>
    <row r="768" spans="2:2" x14ac:dyDescent="0.35">
      <c r="B768"/>
    </row>
    <row r="769" spans="2:2" x14ac:dyDescent="0.35">
      <c r="B769"/>
    </row>
    <row r="770" spans="2:2" x14ac:dyDescent="0.35">
      <c r="B770"/>
    </row>
    <row r="771" spans="2:2" x14ac:dyDescent="0.35">
      <c r="B771"/>
    </row>
    <row r="772" spans="2:2" x14ac:dyDescent="0.35">
      <c r="B772"/>
    </row>
    <row r="773" spans="2:2" x14ac:dyDescent="0.35">
      <c r="B773"/>
    </row>
    <row r="774" spans="2:2" x14ac:dyDescent="0.35">
      <c r="B774"/>
    </row>
    <row r="775" spans="2:2" x14ac:dyDescent="0.35">
      <c r="B775"/>
    </row>
    <row r="776" spans="2:2" x14ac:dyDescent="0.35">
      <c r="B776"/>
    </row>
    <row r="777" spans="2:2" x14ac:dyDescent="0.35">
      <c r="B777"/>
    </row>
    <row r="778" spans="2:2" x14ac:dyDescent="0.35">
      <c r="B778"/>
    </row>
    <row r="779" spans="2:2" x14ac:dyDescent="0.35">
      <c r="B779"/>
    </row>
    <row r="780" spans="2:2" x14ac:dyDescent="0.35">
      <c r="B780"/>
    </row>
    <row r="781" spans="2:2" x14ac:dyDescent="0.35">
      <c r="B781"/>
    </row>
    <row r="782" spans="2:2" x14ac:dyDescent="0.35">
      <c r="B782"/>
    </row>
    <row r="783" spans="2:2" x14ac:dyDescent="0.35">
      <c r="B783"/>
    </row>
    <row r="784" spans="2:2" x14ac:dyDescent="0.35">
      <c r="B784"/>
    </row>
    <row r="785" spans="2:2" x14ac:dyDescent="0.35">
      <c r="B785"/>
    </row>
    <row r="786" spans="2:2" x14ac:dyDescent="0.35">
      <c r="B786"/>
    </row>
    <row r="787" spans="2:2" x14ac:dyDescent="0.35">
      <c r="B787"/>
    </row>
    <row r="788" spans="2:2" x14ac:dyDescent="0.35">
      <c r="B788"/>
    </row>
    <row r="789" spans="2:2" x14ac:dyDescent="0.35">
      <c r="B789"/>
    </row>
    <row r="790" spans="2:2" x14ac:dyDescent="0.35">
      <c r="B790"/>
    </row>
    <row r="791" spans="2:2" x14ac:dyDescent="0.35">
      <c r="B791"/>
    </row>
    <row r="792" spans="2:2" x14ac:dyDescent="0.35">
      <c r="B792"/>
    </row>
    <row r="793" spans="2:2" x14ac:dyDescent="0.35">
      <c r="B793"/>
    </row>
    <row r="794" spans="2:2" x14ac:dyDescent="0.35">
      <c r="B794"/>
    </row>
    <row r="795" spans="2:2" x14ac:dyDescent="0.35">
      <c r="B795"/>
    </row>
    <row r="796" spans="2:2" x14ac:dyDescent="0.35">
      <c r="B796"/>
    </row>
    <row r="797" spans="2:2" x14ac:dyDescent="0.35">
      <c r="B797"/>
    </row>
    <row r="798" spans="2:2" x14ac:dyDescent="0.35">
      <c r="B798"/>
    </row>
    <row r="799" spans="2:2" x14ac:dyDescent="0.35">
      <c r="B799"/>
    </row>
    <row r="800" spans="2:2" x14ac:dyDescent="0.35">
      <c r="B800"/>
    </row>
    <row r="801" spans="2:2" x14ac:dyDescent="0.35">
      <c r="B801"/>
    </row>
    <row r="802" spans="2:2" x14ac:dyDescent="0.35">
      <c r="B802"/>
    </row>
    <row r="803" spans="2:2" x14ac:dyDescent="0.35">
      <c r="B803"/>
    </row>
    <row r="804" spans="2:2" x14ac:dyDescent="0.35">
      <c r="B804"/>
    </row>
    <row r="805" spans="2:2" x14ac:dyDescent="0.35">
      <c r="B805"/>
    </row>
    <row r="806" spans="2:2" x14ac:dyDescent="0.35">
      <c r="B806"/>
    </row>
    <row r="807" spans="2:2" x14ac:dyDescent="0.35">
      <c r="B807"/>
    </row>
    <row r="808" spans="2:2" x14ac:dyDescent="0.35">
      <c r="B808"/>
    </row>
    <row r="809" spans="2:2" x14ac:dyDescent="0.35">
      <c r="B809"/>
    </row>
    <row r="810" spans="2:2" x14ac:dyDescent="0.35">
      <c r="B810"/>
    </row>
    <row r="811" spans="2:2" x14ac:dyDescent="0.35">
      <c r="B811"/>
    </row>
    <row r="812" spans="2:2" x14ac:dyDescent="0.35">
      <c r="B812"/>
    </row>
    <row r="813" spans="2:2" x14ac:dyDescent="0.35">
      <c r="B813"/>
    </row>
    <row r="814" spans="2:2" x14ac:dyDescent="0.35">
      <c r="B814"/>
    </row>
    <row r="815" spans="2:2" x14ac:dyDescent="0.35">
      <c r="B815"/>
    </row>
    <row r="816" spans="2:2" x14ac:dyDescent="0.35">
      <c r="B816"/>
    </row>
    <row r="817" spans="2:2" x14ac:dyDescent="0.35">
      <c r="B817"/>
    </row>
    <row r="818" spans="2:2" x14ac:dyDescent="0.35">
      <c r="B818"/>
    </row>
    <row r="819" spans="2:2" x14ac:dyDescent="0.35">
      <c r="B819"/>
    </row>
    <row r="820" spans="2:2" x14ac:dyDescent="0.35">
      <c r="B820"/>
    </row>
    <row r="821" spans="2:2" x14ac:dyDescent="0.35">
      <c r="B821"/>
    </row>
    <row r="822" spans="2:2" x14ac:dyDescent="0.35">
      <c r="B822"/>
    </row>
    <row r="823" spans="2:2" x14ac:dyDescent="0.35">
      <c r="B823"/>
    </row>
    <row r="824" spans="2:2" x14ac:dyDescent="0.35">
      <c r="B824"/>
    </row>
    <row r="825" spans="2:2" x14ac:dyDescent="0.35">
      <c r="B825"/>
    </row>
    <row r="826" spans="2:2" x14ac:dyDescent="0.35">
      <c r="B826"/>
    </row>
    <row r="827" spans="2:2" x14ac:dyDescent="0.35">
      <c r="B827"/>
    </row>
    <row r="828" spans="2:2" x14ac:dyDescent="0.35">
      <c r="B828"/>
    </row>
    <row r="829" spans="2:2" x14ac:dyDescent="0.35">
      <c r="B829"/>
    </row>
    <row r="830" spans="2:2" x14ac:dyDescent="0.35">
      <c r="B830"/>
    </row>
    <row r="831" spans="2:2" x14ac:dyDescent="0.35">
      <c r="B831"/>
    </row>
    <row r="832" spans="2:2" x14ac:dyDescent="0.35">
      <c r="B832"/>
    </row>
    <row r="833" spans="2:2" x14ac:dyDescent="0.35">
      <c r="B833"/>
    </row>
    <row r="834" spans="2:2" x14ac:dyDescent="0.35">
      <c r="B834"/>
    </row>
    <row r="835" spans="2:2" x14ac:dyDescent="0.35">
      <c r="B835"/>
    </row>
    <row r="836" spans="2:2" x14ac:dyDescent="0.35">
      <c r="B836"/>
    </row>
    <row r="837" spans="2:2" x14ac:dyDescent="0.35">
      <c r="B837"/>
    </row>
    <row r="838" spans="2:2" x14ac:dyDescent="0.35">
      <c r="B838"/>
    </row>
    <row r="839" spans="2:2" x14ac:dyDescent="0.35">
      <c r="B839"/>
    </row>
    <row r="840" spans="2:2" x14ac:dyDescent="0.35">
      <c r="B840"/>
    </row>
    <row r="841" spans="2:2" x14ac:dyDescent="0.35">
      <c r="B841"/>
    </row>
    <row r="842" spans="2:2" x14ac:dyDescent="0.35">
      <c r="B842"/>
    </row>
    <row r="843" spans="2:2" x14ac:dyDescent="0.35">
      <c r="B843"/>
    </row>
    <row r="844" spans="2:2" x14ac:dyDescent="0.35">
      <c r="B844"/>
    </row>
    <row r="845" spans="2:2" x14ac:dyDescent="0.35">
      <c r="B845"/>
    </row>
    <row r="846" spans="2:2" x14ac:dyDescent="0.35">
      <c r="B846"/>
    </row>
    <row r="847" spans="2:2" x14ac:dyDescent="0.35">
      <c r="B847"/>
    </row>
    <row r="848" spans="2:2" x14ac:dyDescent="0.35">
      <c r="B848"/>
    </row>
    <row r="849" spans="2:2" x14ac:dyDescent="0.35">
      <c r="B849"/>
    </row>
    <row r="850" spans="2:2" x14ac:dyDescent="0.35">
      <c r="B850"/>
    </row>
    <row r="851" spans="2:2" x14ac:dyDescent="0.35">
      <c r="B851"/>
    </row>
    <row r="852" spans="2:2" x14ac:dyDescent="0.35">
      <c r="B852"/>
    </row>
    <row r="853" spans="2:2" x14ac:dyDescent="0.35">
      <c r="B853"/>
    </row>
    <row r="854" spans="2:2" x14ac:dyDescent="0.35">
      <c r="B854"/>
    </row>
    <row r="855" spans="2:2" x14ac:dyDescent="0.35">
      <c r="B855"/>
    </row>
    <row r="856" spans="2:2" x14ac:dyDescent="0.35">
      <c r="B856"/>
    </row>
    <row r="857" spans="2:2" x14ac:dyDescent="0.35">
      <c r="B857"/>
    </row>
    <row r="858" spans="2:2" x14ac:dyDescent="0.35">
      <c r="B858"/>
    </row>
    <row r="859" spans="2:2" x14ac:dyDescent="0.35">
      <c r="B859"/>
    </row>
    <row r="860" spans="2:2" x14ac:dyDescent="0.35">
      <c r="B860"/>
    </row>
    <row r="861" spans="2:2" x14ac:dyDescent="0.35">
      <c r="B861"/>
    </row>
    <row r="862" spans="2:2" x14ac:dyDescent="0.35">
      <c r="B862"/>
    </row>
    <row r="863" spans="2:2" x14ac:dyDescent="0.35">
      <c r="B863"/>
    </row>
    <row r="864" spans="2:2" x14ac:dyDescent="0.35">
      <c r="B864"/>
    </row>
    <row r="865" spans="2:2" x14ac:dyDescent="0.35">
      <c r="B865"/>
    </row>
    <row r="866" spans="2:2" x14ac:dyDescent="0.35">
      <c r="B866"/>
    </row>
    <row r="867" spans="2:2" x14ac:dyDescent="0.35">
      <c r="B867"/>
    </row>
    <row r="868" spans="2:2" x14ac:dyDescent="0.35">
      <c r="B868"/>
    </row>
    <row r="869" spans="2:2" x14ac:dyDescent="0.35">
      <c r="B869"/>
    </row>
    <row r="870" spans="2:2" x14ac:dyDescent="0.35">
      <c r="B870"/>
    </row>
    <row r="871" spans="2:2" x14ac:dyDescent="0.35">
      <c r="B871"/>
    </row>
    <row r="872" spans="2:2" x14ac:dyDescent="0.35">
      <c r="B872"/>
    </row>
    <row r="873" spans="2:2" x14ac:dyDescent="0.35">
      <c r="B873"/>
    </row>
    <row r="874" spans="2:2" x14ac:dyDescent="0.35">
      <c r="B874"/>
    </row>
    <row r="875" spans="2:2" x14ac:dyDescent="0.35">
      <c r="B875"/>
    </row>
    <row r="876" spans="2:2" x14ac:dyDescent="0.35">
      <c r="B876"/>
    </row>
    <row r="877" spans="2:2" x14ac:dyDescent="0.35">
      <c r="B877"/>
    </row>
    <row r="878" spans="2:2" x14ac:dyDescent="0.35">
      <c r="B878"/>
    </row>
    <row r="879" spans="2:2" x14ac:dyDescent="0.35">
      <c r="B879"/>
    </row>
    <row r="880" spans="2:2" x14ac:dyDescent="0.35">
      <c r="B880"/>
    </row>
    <row r="881" spans="2:2" x14ac:dyDescent="0.35">
      <c r="B881"/>
    </row>
    <row r="882" spans="2:2" x14ac:dyDescent="0.35">
      <c r="B882"/>
    </row>
    <row r="883" spans="2:2" x14ac:dyDescent="0.35">
      <c r="B883"/>
    </row>
    <row r="884" spans="2:2" x14ac:dyDescent="0.35">
      <c r="B884"/>
    </row>
    <row r="885" spans="2:2" x14ac:dyDescent="0.35">
      <c r="B885"/>
    </row>
    <row r="886" spans="2:2" x14ac:dyDescent="0.35">
      <c r="B886"/>
    </row>
    <row r="887" spans="2:2" x14ac:dyDescent="0.35">
      <c r="B887"/>
    </row>
    <row r="888" spans="2:2" x14ac:dyDescent="0.35">
      <c r="B888"/>
    </row>
    <row r="889" spans="2:2" x14ac:dyDescent="0.35">
      <c r="B889"/>
    </row>
    <row r="890" spans="2:2" x14ac:dyDescent="0.35">
      <c r="B890"/>
    </row>
    <row r="891" spans="2:2" x14ac:dyDescent="0.35">
      <c r="B891"/>
    </row>
    <row r="892" spans="2:2" x14ac:dyDescent="0.35">
      <c r="B892"/>
    </row>
    <row r="893" spans="2:2" x14ac:dyDescent="0.35">
      <c r="B893"/>
    </row>
    <row r="894" spans="2:2" x14ac:dyDescent="0.35">
      <c r="B894"/>
    </row>
    <row r="895" spans="2:2" x14ac:dyDescent="0.35">
      <c r="B895"/>
    </row>
    <row r="896" spans="2:2" x14ac:dyDescent="0.35">
      <c r="B896"/>
    </row>
    <row r="897" spans="2:2" x14ac:dyDescent="0.35">
      <c r="B897"/>
    </row>
    <row r="898" spans="2:2" x14ac:dyDescent="0.35">
      <c r="B898"/>
    </row>
    <row r="899" spans="2:2" x14ac:dyDescent="0.35">
      <c r="B899"/>
    </row>
    <row r="900" spans="2:2" x14ac:dyDescent="0.35">
      <c r="B900"/>
    </row>
    <row r="901" spans="2:2" x14ac:dyDescent="0.35">
      <c r="B901"/>
    </row>
    <row r="902" spans="2:2" x14ac:dyDescent="0.35">
      <c r="B902"/>
    </row>
    <row r="903" spans="2:2" x14ac:dyDescent="0.35">
      <c r="B903"/>
    </row>
    <row r="904" spans="2:2" x14ac:dyDescent="0.35">
      <c r="B904"/>
    </row>
    <row r="905" spans="2:2" x14ac:dyDescent="0.35">
      <c r="B905"/>
    </row>
    <row r="906" spans="2:2" x14ac:dyDescent="0.35">
      <c r="B906"/>
    </row>
    <row r="907" spans="2:2" x14ac:dyDescent="0.35">
      <c r="B907"/>
    </row>
    <row r="908" spans="2:2" x14ac:dyDescent="0.35">
      <c r="B908"/>
    </row>
    <row r="909" spans="2:2" x14ac:dyDescent="0.35">
      <c r="B909"/>
    </row>
    <row r="910" spans="2:2" x14ac:dyDescent="0.35">
      <c r="B910"/>
    </row>
    <row r="911" spans="2:2" x14ac:dyDescent="0.35">
      <c r="B911"/>
    </row>
    <row r="912" spans="2:2" x14ac:dyDescent="0.35">
      <c r="B912"/>
    </row>
    <row r="913" spans="2:2" x14ac:dyDescent="0.35">
      <c r="B913"/>
    </row>
    <row r="914" spans="2:2" x14ac:dyDescent="0.35">
      <c r="B914"/>
    </row>
    <row r="915" spans="2:2" x14ac:dyDescent="0.35">
      <c r="B915"/>
    </row>
    <row r="916" spans="2:2" x14ac:dyDescent="0.35">
      <c r="B916"/>
    </row>
    <row r="917" spans="2:2" x14ac:dyDescent="0.35">
      <c r="B917"/>
    </row>
    <row r="918" spans="2:2" x14ac:dyDescent="0.35">
      <c r="B918"/>
    </row>
    <row r="919" spans="2:2" x14ac:dyDescent="0.35">
      <c r="B919"/>
    </row>
    <row r="920" spans="2:2" x14ac:dyDescent="0.35">
      <c r="B920"/>
    </row>
    <row r="921" spans="2:2" x14ac:dyDescent="0.35">
      <c r="B921"/>
    </row>
    <row r="922" spans="2:2" x14ac:dyDescent="0.35">
      <c r="B922"/>
    </row>
    <row r="923" spans="2:2" x14ac:dyDescent="0.35">
      <c r="B923"/>
    </row>
    <row r="924" spans="2:2" x14ac:dyDescent="0.35">
      <c r="B924"/>
    </row>
    <row r="925" spans="2:2" x14ac:dyDescent="0.35">
      <c r="B925"/>
    </row>
    <row r="926" spans="2:2" x14ac:dyDescent="0.35">
      <c r="B926"/>
    </row>
    <row r="927" spans="2:2" x14ac:dyDescent="0.35">
      <c r="B927"/>
    </row>
    <row r="928" spans="2:2" x14ac:dyDescent="0.35">
      <c r="B928"/>
    </row>
    <row r="929" spans="2:2" x14ac:dyDescent="0.35">
      <c r="B929"/>
    </row>
    <row r="930" spans="2:2" x14ac:dyDescent="0.35">
      <c r="B930"/>
    </row>
    <row r="931" spans="2:2" x14ac:dyDescent="0.35">
      <c r="B931"/>
    </row>
    <row r="932" spans="2:2" x14ac:dyDescent="0.35">
      <c r="B932"/>
    </row>
    <row r="933" spans="2:2" x14ac:dyDescent="0.35">
      <c r="B933"/>
    </row>
    <row r="934" spans="2:2" x14ac:dyDescent="0.35">
      <c r="B934"/>
    </row>
    <row r="935" spans="2:2" x14ac:dyDescent="0.35">
      <c r="B935"/>
    </row>
    <row r="936" spans="2:2" x14ac:dyDescent="0.35">
      <c r="B936"/>
    </row>
    <row r="937" spans="2:2" x14ac:dyDescent="0.35">
      <c r="B937"/>
    </row>
    <row r="938" spans="2:2" x14ac:dyDescent="0.35">
      <c r="B938"/>
    </row>
    <row r="939" spans="2:2" x14ac:dyDescent="0.35">
      <c r="B939"/>
    </row>
    <row r="940" spans="2:2" x14ac:dyDescent="0.35">
      <c r="B940"/>
    </row>
    <row r="941" spans="2:2" x14ac:dyDescent="0.35">
      <c r="B941"/>
    </row>
    <row r="942" spans="2:2" x14ac:dyDescent="0.35">
      <c r="B942"/>
    </row>
    <row r="943" spans="2:2" x14ac:dyDescent="0.35">
      <c r="B943"/>
    </row>
    <row r="944" spans="2:2" x14ac:dyDescent="0.35">
      <c r="B944"/>
    </row>
    <row r="945" spans="2:2" x14ac:dyDescent="0.35">
      <c r="B945"/>
    </row>
    <row r="946" spans="2:2" x14ac:dyDescent="0.35">
      <c r="B946"/>
    </row>
    <row r="947" spans="2:2" x14ac:dyDescent="0.35">
      <c r="B947"/>
    </row>
    <row r="948" spans="2:2" x14ac:dyDescent="0.35">
      <c r="B948"/>
    </row>
    <row r="949" spans="2:2" x14ac:dyDescent="0.35">
      <c r="B949"/>
    </row>
    <row r="950" spans="2:2" x14ac:dyDescent="0.35">
      <c r="B950"/>
    </row>
    <row r="951" spans="2:2" x14ac:dyDescent="0.35">
      <c r="B951"/>
    </row>
    <row r="952" spans="2:2" x14ac:dyDescent="0.35">
      <c r="B952"/>
    </row>
    <row r="953" spans="2:2" x14ac:dyDescent="0.35">
      <c r="B953"/>
    </row>
    <row r="954" spans="2:2" x14ac:dyDescent="0.35">
      <c r="B954"/>
    </row>
    <row r="955" spans="2:2" x14ac:dyDescent="0.35">
      <c r="B955"/>
    </row>
    <row r="956" spans="2:2" x14ac:dyDescent="0.35">
      <c r="B956"/>
    </row>
    <row r="957" spans="2:2" x14ac:dyDescent="0.35">
      <c r="B957"/>
    </row>
    <row r="958" spans="2:2" x14ac:dyDescent="0.35">
      <c r="B958"/>
    </row>
    <row r="959" spans="2:2" x14ac:dyDescent="0.35">
      <c r="B959"/>
    </row>
    <row r="960" spans="2:2" x14ac:dyDescent="0.35">
      <c r="B960"/>
    </row>
    <row r="961" spans="2:2" x14ac:dyDescent="0.35">
      <c r="B961"/>
    </row>
    <row r="962" spans="2:2" x14ac:dyDescent="0.35">
      <c r="B962"/>
    </row>
    <row r="963" spans="2:2" x14ac:dyDescent="0.35">
      <c r="B963"/>
    </row>
    <row r="964" spans="2:2" x14ac:dyDescent="0.35">
      <c r="B964"/>
    </row>
    <row r="965" spans="2:2" x14ac:dyDescent="0.35">
      <c r="B965"/>
    </row>
    <row r="966" spans="2:2" x14ac:dyDescent="0.35">
      <c r="B966"/>
    </row>
    <row r="967" spans="2:2" x14ac:dyDescent="0.35">
      <c r="B967"/>
    </row>
    <row r="968" spans="2:2" x14ac:dyDescent="0.35">
      <c r="B968"/>
    </row>
    <row r="969" spans="2:2" x14ac:dyDescent="0.35">
      <c r="B969"/>
    </row>
    <row r="970" spans="2:2" x14ac:dyDescent="0.35">
      <c r="B970"/>
    </row>
    <row r="971" spans="2:2" x14ac:dyDescent="0.35">
      <c r="B971"/>
    </row>
    <row r="972" spans="2:2" x14ac:dyDescent="0.35">
      <c r="B972"/>
    </row>
    <row r="973" spans="2:2" x14ac:dyDescent="0.35">
      <c r="B973"/>
    </row>
    <row r="974" spans="2:2" x14ac:dyDescent="0.35">
      <c r="B974"/>
    </row>
    <row r="975" spans="2:2" x14ac:dyDescent="0.35">
      <c r="B975"/>
    </row>
    <row r="976" spans="2:2" x14ac:dyDescent="0.35">
      <c r="B976"/>
    </row>
    <row r="977" spans="2:2" x14ac:dyDescent="0.35">
      <c r="B977"/>
    </row>
    <row r="978" spans="2:2" x14ac:dyDescent="0.35">
      <c r="B978"/>
    </row>
    <row r="979" spans="2:2" x14ac:dyDescent="0.35">
      <c r="B979"/>
    </row>
    <row r="980" spans="2:2" x14ac:dyDescent="0.35">
      <c r="B980"/>
    </row>
    <row r="981" spans="2:2" x14ac:dyDescent="0.35">
      <c r="B981"/>
    </row>
    <row r="982" spans="2:2" x14ac:dyDescent="0.35">
      <c r="B982"/>
    </row>
    <row r="983" spans="2:2" x14ac:dyDescent="0.35">
      <c r="B983"/>
    </row>
    <row r="984" spans="2:2" x14ac:dyDescent="0.35">
      <c r="B984"/>
    </row>
    <row r="985" spans="2:2" x14ac:dyDescent="0.35">
      <c r="B985"/>
    </row>
    <row r="986" spans="2:2" x14ac:dyDescent="0.35">
      <c r="B986"/>
    </row>
    <row r="987" spans="2:2" x14ac:dyDescent="0.35">
      <c r="B987"/>
    </row>
    <row r="988" spans="2:2" x14ac:dyDescent="0.35">
      <c r="B988"/>
    </row>
    <row r="989" spans="2:2" x14ac:dyDescent="0.35">
      <c r="B989"/>
    </row>
    <row r="990" spans="2:2" x14ac:dyDescent="0.35">
      <c r="B990"/>
    </row>
    <row r="991" spans="2:2" x14ac:dyDescent="0.35">
      <c r="B991"/>
    </row>
    <row r="992" spans="2:2" x14ac:dyDescent="0.35">
      <c r="B992"/>
    </row>
    <row r="993" spans="2:2" x14ac:dyDescent="0.35">
      <c r="B993"/>
    </row>
    <row r="994" spans="2:2" x14ac:dyDescent="0.35">
      <c r="B994"/>
    </row>
    <row r="995" spans="2:2" x14ac:dyDescent="0.35">
      <c r="B995"/>
    </row>
    <row r="996" spans="2:2" x14ac:dyDescent="0.35">
      <c r="B996"/>
    </row>
    <row r="997" spans="2:2" x14ac:dyDescent="0.35">
      <c r="B997"/>
    </row>
    <row r="998" spans="2:2" x14ac:dyDescent="0.35">
      <c r="B998"/>
    </row>
    <row r="999" spans="2:2" x14ac:dyDescent="0.35">
      <c r="B999"/>
    </row>
    <row r="1000" spans="2:2" x14ac:dyDescent="0.35">
      <c r="B1000"/>
    </row>
    <row r="1001" spans="2:2" x14ac:dyDescent="0.35">
      <c r="B1001"/>
    </row>
    <row r="1002" spans="2:2" x14ac:dyDescent="0.35">
      <c r="B1002"/>
    </row>
    <row r="1003" spans="2:2" x14ac:dyDescent="0.35">
      <c r="B1003"/>
    </row>
    <row r="1004" spans="2:2" x14ac:dyDescent="0.35">
      <c r="B1004"/>
    </row>
    <row r="1005" spans="2:2" x14ac:dyDescent="0.35">
      <c r="B1005"/>
    </row>
    <row r="1006" spans="2:2" x14ac:dyDescent="0.35">
      <c r="B1006"/>
    </row>
    <row r="1007" spans="2:2" x14ac:dyDescent="0.35">
      <c r="B1007"/>
    </row>
    <row r="1008" spans="2:2" x14ac:dyDescent="0.35">
      <c r="B1008"/>
    </row>
    <row r="1009" spans="2:2" x14ac:dyDescent="0.35">
      <c r="B1009"/>
    </row>
    <row r="1010" spans="2:2" x14ac:dyDescent="0.35">
      <c r="B1010"/>
    </row>
    <row r="1011" spans="2:2" x14ac:dyDescent="0.35">
      <c r="B1011"/>
    </row>
    <row r="1012" spans="2:2" x14ac:dyDescent="0.35">
      <c r="B1012"/>
    </row>
    <row r="1013" spans="2:2" x14ac:dyDescent="0.35">
      <c r="B1013"/>
    </row>
    <row r="1014" spans="2:2" x14ac:dyDescent="0.35">
      <c r="B1014"/>
    </row>
    <row r="1015" spans="2:2" x14ac:dyDescent="0.35">
      <c r="B1015"/>
    </row>
    <row r="1016" spans="2:2" x14ac:dyDescent="0.35">
      <c r="B1016"/>
    </row>
    <row r="1017" spans="2:2" x14ac:dyDescent="0.35">
      <c r="B1017"/>
    </row>
    <row r="1018" spans="2:2" x14ac:dyDescent="0.35">
      <c r="B1018"/>
    </row>
    <row r="1019" spans="2:2" x14ac:dyDescent="0.35">
      <c r="B1019"/>
    </row>
    <row r="1020" spans="2:2" x14ac:dyDescent="0.35">
      <c r="B1020"/>
    </row>
    <row r="1021" spans="2:2" x14ac:dyDescent="0.35">
      <c r="B1021"/>
    </row>
    <row r="1022" spans="2:2" x14ac:dyDescent="0.35">
      <c r="B1022"/>
    </row>
    <row r="1023" spans="2:2" x14ac:dyDescent="0.35">
      <c r="B1023"/>
    </row>
    <row r="1024" spans="2:2" x14ac:dyDescent="0.35">
      <c r="B1024"/>
    </row>
    <row r="1025" spans="2:2" x14ac:dyDescent="0.35">
      <c r="B1025"/>
    </row>
    <row r="1026" spans="2:2" x14ac:dyDescent="0.35">
      <c r="B1026"/>
    </row>
    <row r="1027" spans="2:2" x14ac:dyDescent="0.35">
      <c r="B1027"/>
    </row>
    <row r="1028" spans="2:2" x14ac:dyDescent="0.35">
      <c r="B1028"/>
    </row>
    <row r="1029" spans="2:2" x14ac:dyDescent="0.35">
      <c r="B1029"/>
    </row>
    <row r="1030" spans="2:2" x14ac:dyDescent="0.35">
      <c r="B1030"/>
    </row>
    <row r="1031" spans="2:2" x14ac:dyDescent="0.35">
      <c r="B1031"/>
    </row>
    <row r="1032" spans="2:2" x14ac:dyDescent="0.35">
      <c r="B1032"/>
    </row>
    <row r="1033" spans="2:2" x14ac:dyDescent="0.35">
      <c r="B1033"/>
    </row>
    <row r="1034" spans="2:2" x14ac:dyDescent="0.35">
      <c r="B1034"/>
    </row>
    <row r="1035" spans="2:2" x14ac:dyDescent="0.35">
      <c r="B1035"/>
    </row>
    <row r="1036" spans="2:2" x14ac:dyDescent="0.35">
      <c r="B1036"/>
    </row>
    <row r="1037" spans="2:2" x14ac:dyDescent="0.35">
      <c r="B1037"/>
    </row>
    <row r="1038" spans="2:2" x14ac:dyDescent="0.35">
      <c r="B1038"/>
    </row>
    <row r="1039" spans="2:2" x14ac:dyDescent="0.35">
      <c r="B1039"/>
    </row>
    <row r="1040" spans="2:2" x14ac:dyDescent="0.35">
      <c r="B1040"/>
    </row>
    <row r="1041" spans="2:2" x14ac:dyDescent="0.35">
      <c r="B1041"/>
    </row>
    <row r="1042" spans="2:2" x14ac:dyDescent="0.35">
      <c r="B1042"/>
    </row>
    <row r="1043" spans="2:2" x14ac:dyDescent="0.35">
      <c r="B1043"/>
    </row>
    <row r="1044" spans="2:2" x14ac:dyDescent="0.35">
      <c r="B1044"/>
    </row>
    <row r="1045" spans="2:2" x14ac:dyDescent="0.35">
      <c r="B1045"/>
    </row>
    <row r="1046" spans="2:2" x14ac:dyDescent="0.35">
      <c r="B1046"/>
    </row>
    <row r="1047" spans="2:2" x14ac:dyDescent="0.35">
      <c r="B1047"/>
    </row>
    <row r="1048" spans="2:2" x14ac:dyDescent="0.35">
      <c r="B1048"/>
    </row>
    <row r="1049" spans="2:2" x14ac:dyDescent="0.35">
      <c r="B1049"/>
    </row>
    <row r="1050" spans="2:2" x14ac:dyDescent="0.35">
      <c r="B1050"/>
    </row>
    <row r="1051" spans="2:2" x14ac:dyDescent="0.35">
      <c r="B1051"/>
    </row>
    <row r="1052" spans="2:2" x14ac:dyDescent="0.35">
      <c r="B1052"/>
    </row>
    <row r="1053" spans="2:2" x14ac:dyDescent="0.35">
      <c r="B1053"/>
    </row>
    <row r="1054" spans="2:2" x14ac:dyDescent="0.35">
      <c r="B1054"/>
    </row>
    <row r="1055" spans="2:2" x14ac:dyDescent="0.35">
      <c r="B1055"/>
    </row>
    <row r="1056" spans="2:2" x14ac:dyDescent="0.35">
      <c r="B1056"/>
    </row>
    <row r="1057" spans="2:2" x14ac:dyDescent="0.35">
      <c r="B1057"/>
    </row>
    <row r="1058" spans="2:2" x14ac:dyDescent="0.35">
      <c r="B1058"/>
    </row>
    <row r="1059" spans="2:2" x14ac:dyDescent="0.35">
      <c r="B1059"/>
    </row>
    <row r="1060" spans="2:2" x14ac:dyDescent="0.35">
      <c r="B1060"/>
    </row>
    <row r="1061" spans="2:2" x14ac:dyDescent="0.35">
      <c r="B1061"/>
    </row>
    <row r="1062" spans="2:2" x14ac:dyDescent="0.35">
      <c r="B1062"/>
    </row>
    <row r="1063" spans="2:2" x14ac:dyDescent="0.35">
      <c r="B1063"/>
    </row>
    <row r="1064" spans="2:2" x14ac:dyDescent="0.35">
      <c r="B1064"/>
    </row>
    <row r="1065" spans="2:2" x14ac:dyDescent="0.35">
      <c r="B1065"/>
    </row>
    <row r="1066" spans="2:2" x14ac:dyDescent="0.35">
      <c r="B1066"/>
    </row>
    <row r="1067" spans="2:2" x14ac:dyDescent="0.35">
      <c r="B1067"/>
    </row>
    <row r="1068" spans="2:2" x14ac:dyDescent="0.35">
      <c r="B1068"/>
    </row>
    <row r="1069" spans="2:2" x14ac:dyDescent="0.35">
      <c r="B1069"/>
    </row>
    <row r="1070" spans="2:2" x14ac:dyDescent="0.35">
      <c r="B1070"/>
    </row>
    <row r="1071" spans="2:2" x14ac:dyDescent="0.35">
      <c r="B1071"/>
    </row>
    <row r="1072" spans="2:2" x14ac:dyDescent="0.35">
      <c r="B1072"/>
    </row>
    <row r="1073" spans="2:2" x14ac:dyDescent="0.35">
      <c r="B1073"/>
    </row>
    <row r="1074" spans="2:2" x14ac:dyDescent="0.35">
      <c r="B1074"/>
    </row>
    <row r="1075" spans="2:2" x14ac:dyDescent="0.35">
      <c r="B1075"/>
    </row>
    <row r="1076" spans="2:2" x14ac:dyDescent="0.35">
      <c r="B1076"/>
    </row>
    <row r="1077" spans="2:2" x14ac:dyDescent="0.35">
      <c r="B1077"/>
    </row>
    <row r="1078" spans="2:2" x14ac:dyDescent="0.35">
      <c r="B1078"/>
    </row>
    <row r="1079" spans="2:2" x14ac:dyDescent="0.35">
      <c r="B1079"/>
    </row>
    <row r="1080" spans="2:2" x14ac:dyDescent="0.35">
      <c r="B1080"/>
    </row>
    <row r="1081" spans="2:2" x14ac:dyDescent="0.35">
      <c r="B1081"/>
    </row>
    <row r="1082" spans="2:2" x14ac:dyDescent="0.35">
      <c r="B1082"/>
    </row>
    <row r="1083" spans="2:2" x14ac:dyDescent="0.35">
      <c r="B1083"/>
    </row>
    <row r="1084" spans="2:2" x14ac:dyDescent="0.35">
      <c r="B1084"/>
    </row>
    <row r="1085" spans="2:2" x14ac:dyDescent="0.35">
      <c r="B1085"/>
    </row>
    <row r="1086" spans="2:2" x14ac:dyDescent="0.35">
      <c r="B1086"/>
    </row>
    <row r="1087" spans="2:2" x14ac:dyDescent="0.35">
      <c r="B1087"/>
    </row>
    <row r="1088" spans="2:2" x14ac:dyDescent="0.35">
      <c r="B1088"/>
    </row>
    <row r="1089" spans="2:2" x14ac:dyDescent="0.35">
      <c r="B1089"/>
    </row>
    <row r="1090" spans="2:2" x14ac:dyDescent="0.35">
      <c r="B1090"/>
    </row>
    <row r="1091" spans="2:2" x14ac:dyDescent="0.35">
      <c r="B1091"/>
    </row>
    <row r="1092" spans="2:2" x14ac:dyDescent="0.35">
      <c r="B1092"/>
    </row>
    <row r="1093" spans="2:2" x14ac:dyDescent="0.35">
      <c r="B1093"/>
    </row>
    <row r="1094" spans="2:2" x14ac:dyDescent="0.35">
      <c r="B1094"/>
    </row>
    <row r="1095" spans="2:2" x14ac:dyDescent="0.35">
      <c r="B1095"/>
    </row>
    <row r="1096" spans="2:2" x14ac:dyDescent="0.35">
      <c r="B1096"/>
    </row>
    <row r="1097" spans="2:2" x14ac:dyDescent="0.35">
      <c r="B1097"/>
    </row>
    <row r="1098" spans="2:2" x14ac:dyDescent="0.35">
      <c r="B1098"/>
    </row>
    <row r="1099" spans="2:2" x14ac:dyDescent="0.35">
      <c r="B1099"/>
    </row>
    <row r="1100" spans="2:2" x14ac:dyDescent="0.35">
      <c r="B1100"/>
    </row>
    <row r="1101" spans="2:2" x14ac:dyDescent="0.35">
      <c r="B1101"/>
    </row>
    <row r="1102" spans="2:2" x14ac:dyDescent="0.35">
      <c r="B1102"/>
    </row>
    <row r="1103" spans="2:2" x14ac:dyDescent="0.35">
      <c r="B1103"/>
    </row>
    <row r="1104" spans="2:2" x14ac:dyDescent="0.35">
      <c r="B1104"/>
    </row>
    <row r="1105" spans="2:2" x14ac:dyDescent="0.35">
      <c r="B1105"/>
    </row>
    <row r="1106" spans="2:2" x14ac:dyDescent="0.35">
      <c r="B1106"/>
    </row>
    <row r="1107" spans="2:2" x14ac:dyDescent="0.35">
      <c r="B1107"/>
    </row>
    <row r="1108" spans="2:2" x14ac:dyDescent="0.35">
      <c r="B1108"/>
    </row>
    <row r="1109" spans="2:2" x14ac:dyDescent="0.35">
      <c r="B1109"/>
    </row>
    <row r="1110" spans="2:2" x14ac:dyDescent="0.35">
      <c r="B1110"/>
    </row>
    <row r="1111" spans="2:2" x14ac:dyDescent="0.35">
      <c r="B1111"/>
    </row>
    <row r="1112" spans="2:2" x14ac:dyDescent="0.35">
      <c r="B1112"/>
    </row>
    <row r="1113" spans="2:2" x14ac:dyDescent="0.35">
      <c r="B1113"/>
    </row>
    <row r="1114" spans="2:2" x14ac:dyDescent="0.35">
      <c r="B1114"/>
    </row>
    <row r="1115" spans="2:2" x14ac:dyDescent="0.35">
      <c r="B1115"/>
    </row>
    <row r="1116" spans="2:2" x14ac:dyDescent="0.35">
      <c r="B1116"/>
    </row>
    <row r="1117" spans="2:2" x14ac:dyDescent="0.35">
      <c r="B1117"/>
    </row>
    <row r="1118" spans="2:2" x14ac:dyDescent="0.35">
      <c r="B1118"/>
    </row>
    <row r="1119" spans="2:2" x14ac:dyDescent="0.35">
      <c r="B1119"/>
    </row>
    <row r="1120" spans="2:2" x14ac:dyDescent="0.35">
      <c r="B1120"/>
    </row>
    <row r="1121" spans="2:2" x14ac:dyDescent="0.35">
      <c r="B1121"/>
    </row>
    <row r="1122" spans="2:2" x14ac:dyDescent="0.35">
      <c r="B1122"/>
    </row>
    <row r="1123" spans="2:2" x14ac:dyDescent="0.35">
      <c r="B1123"/>
    </row>
    <row r="1124" spans="2:2" x14ac:dyDescent="0.35">
      <c r="B1124"/>
    </row>
    <row r="1125" spans="2:2" x14ac:dyDescent="0.35">
      <c r="B1125"/>
    </row>
    <row r="1126" spans="2:2" x14ac:dyDescent="0.35">
      <c r="B1126"/>
    </row>
    <row r="1127" spans="2:2" x14ac:dyDescent="0.35">
      <c r="B1127"/>
    </row>
    <row r="1128" spans="2:2" x14ac:dyDescent="0.35">
      <c r="B1128"/>
    </row>
    <row r="1129" spans="2:2" x14ac:dyDescent="0.35">
      <c r="B1129"/>
    </row>
    <row r="1130" spans="2:2" x14ac:dyDescent="0.35">
      <c r="B1130"/>
    </row>
    <row r="1131" spans="2:2" x14ac:dyDescent="0.35">
      <c r="B1131"/>
    </row>
    <row r="1132" spans="2:2" x14ac:dyDescent="0.35">
      <c r="B1132"/>
    </row>
    <row r="1133" spans="2:2" x14ac:dyDescent="0.35">
      <c r="B113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D31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19.81640625" style="12" customWidth="1"/>
    <col min="2" max="2" width="17.26953125" style="12" customWidth="1"/>
    <col min="3" max="16" width="15.1796875" style="12" customWidth="1"/>
    <col min="17" max="17" width="20.453125" style="12" customWidth="1"/>
    <col min="18" max="20" width="17.26953125" style="12" customWidth="1"/>
    <col min="21" max="21" width="9.7265625" style="12" customWidth="1"/>
    <col min="22" max="22" width="15.1796875" style="12" customWidth="1"/>
    <col min="23" max="23" width="9.7265625" style="12" customWidth="1"/>
    <col min="24" max="24" width="15.1796875" style="12" customWidth="1"/>
    <col min="25" max="25" width="9.7265625" style="12" customWidth="1"/>
    <col min="26" max="26" width="15.1796875" style="12" customWidth="1"/>
    <col min="27" max="27" width="9.7265625" style="12" customWidth="1"/>
    <col min="28" max="28" width="15.1796875" style="12" customWidth="1"/>
    <col min="29" max="29" width="9.7265625" style="12" customWidth="1"/>
    <col min="30" max="30" width="15.1796875" style="12" customWidth="1"/>
    <col min="31" max="31" width="9.7265625" style="12" customWidth="1"/>
    <col min="32" max="32" width="15.1796875" style="12" customWidth="1"/>
    <col min="33" max="33" width="9.7265625" style="12" customWidth="1"/>
    <col min="34" max="34" width="20.453125" style="12" customWidth="1"/>
    <col min="35" max="35" width="9.7265625" style="12" customWidth="1"/>
    <col min="36" max="36" width="17.26953125" style="12" customWidth="1"/>
    <col min="37" max="37" width="9.7265625" style="12" customWidth="1"/>
    <col min="38" max="38" width="24.7265625" style="12" bestFit="1" customWidth="1"/>
    <col min="39" max="39" width="15.1796875" style="12" customWidth="1"/>
    <col min="40" max="40" width="9.7265625" style="12" customWidth="1"/>
    <col min="41" max="41" width="24.7265625" style="12" bestFit="1" customWidth="1"/>
    <col min="42" max="42" width="15.1796875" style="12" customWidth="1"/>
    <col min="43" max="43" width="9.7265625" style="12" customWidth="1"/>
    <col min="44" max="44" width="24.7265625" style="12" bestFit="1" customWidth="1"/>
    <col min="45" max="45" width="15.1796875" style="12" customWidth="1"/>
    <col min="46" max="46" width="9.7265625" style="12" customWidth="1"/>
    <col min="47" max="47" width="24.7265625" style="12" bestFit="1" customWidth="1"/>
    <col min="48" max="48" width="15.1796875" style="12" customWidth="1"/>
    <col min="49" max="49" width="9.7265625" style="12" customWidth="1"/>
    <col min="50" max="50" width="24.7265625" style="12" bestFit="1" customWidth="1"/>
    <col min="51" max="51" width="20.453125" style="12" customWidth="1"/>
    <col min="52" max="52" width="9.7265625" style="12" customWidth="1"/>
    <col min="53" max="53" width="29.81640625" style="12" bestFit="1" customWidth="1"/>
    <col min="54" max="54" width="17.26953125" style="12" customWidth="1"/>
    <col min="55" max="55" width="20.453125" style="12" bestFit="1" customWidth="1"/>
    <col min="56" max="56" width="9.7265625" style="12" bestFit="1" customWidth="1"/>
    <col min="57" max="57" width="29.81640625" style="12" bestFit="1" customWidth="1"/>
    <col min="58" max="58" width="9.81640625" style="12" bestFit="1" customWidth="1"/>
    <col min="59" max="59" width="17.7265625" style="12" bestFit="1" customWidth="1"/>
    <col min="60" max="61" width="17.26953125" style="12" bestFit="1" customWidth="1"/>
    <col min="62" max="16384" width="11.453125" style="12"/>
  </cols>
  <sheetData>
    <row r="1" spans="1:4" x14ac:dyDescent="0.35">
      <c r="C1" t="s">
        <v>0</v>
      </c>
      <c r="D1" s="12" t="s">
        <v>24</v>
      </c>
    </row>
    <row r="2" spans="1:4" x14ac:dyDescent="0.35">
      <c r="A2" s="12">
        <v>1</v>
      </c>
      <c r="B2" t="s">
        <v>10</v>
      </c>
      <c r="C2" s="12">
        <v>2</v>
      </c>
      <c r="D2" s="12" t="str">
        <f>LOOKUP(C2,A2:B11)</f>
        <v>Burgenland</v>
      </c>
    </row>
    <row r="3" spans="1:4" x14ac:dyDescent="0.35">
      <c r="A3" s="12">
        <v>2</v>
      </c>
      <c r="B3" t="s">
        <v>1</v>
      </c>
      <c r="C3"/>
    </row>
    <row r="4" spans="1:4" x14ac:dyDescent="0.35">
      <c r="A4" s="12">
        <v>3</v>
      </c>
      <c r="B4" t="s">
        <v>2</v>
      </c>
      <c r="C4"/>
    </row>
    <row r="5" spans="1:4" x14ac:dyDescent="0.35">
      <c r="A5" s="12">
        <v>4</v>
      </c>
      <c r="B5" t="s">
        <v>3</v>
      </c>
      <c r="C5"/>
    </row>
    <row r="6" spans="1:4" x14ac:dyDescent="0.35">
      <c r="A6" s="12">
        <v>5</v>
      </c>
      <c r="B6" t="s">
        <v>4</v>
      </c>
      <c r="C6"/>
    </row>
    <row r="7" spans="1:4" x14ac:dyDescent="0.35">
      <c r="A7" s="12">
        <v>6</v>
      </c>
      <c r="B7" t="s">
        <v>5</v>
      </c>
      <c r="C7"/>
    </row>
    <row r="8" spans="1:4" x14ac:dyDescent="0.35">
      <c r="A8" s="12">
        <v>7</v>
      </c>
      <c r="B8" t="s">
        <v>6</v>
      </c>
      <c r="C8"/>
    </row>
    <row r="9" spans="1:4" x14ac:dyDescent="0.35">
      <c r="A9" s="12">
        <v>8</v>
      </c>
      <c r="B9" t="s">
        <v>7</v>
      </c>
      <c r="C9"/>
    </row>
    <row r="10" spans="1:4" x14ac:dyDescent="0.35">
      <c r="A10" s="12">
        <v>9</v>
      </c>
      <c r="B10" t="s">
        <v>8</v>
      </c>
      <c r="C10"/>
    </row>
    <row r="11" spans="1:4" x14ac:dyDescent="0.35">
      <c r="A11" s="12">
        <v>10</v>
      </c>
      <c r="B11" t="s">
        <v>9</v>
      </c>
      <c r="C11"/>
    </row>
    <row r="13" spans="1:4" x14ac:dyDescent="0.35">
      <c r="A13"/>
      <c r="B13"/>
    </row>
    <row r="14" spans="1:4" x14ac:dyDescent="0.35">
      <c r="A14"/>
      <c r="B14"/>
    </row>
    <row r="15" spans="1:4" x14ac:dyDescent="0.35">
      <c r="A15"/>
      <c r="B15"/>
    </row>
    <row r="16" spans="1:4" x14ac:dyDescent="0.35">
      <c r="A16"/>
      <c r="B16"/>
    </row>
    <row r="17" spans="1:2" x14ac:dyDescent="0.35">
      <c r="A17"/>
      <c r="B17"/>
    </row>
    <row r="18" spans="1:2" x14ac:dyDescent="0.35">
      <c r="A18"/>
      <c r="B18"/>
    </row>
    <row r="19" spans="1:2" x14ac:dyDescent="0.35">
      <c r="A19"/>
    </row>
    <row r="20" spans="1:2" x14ac:dyDescent="0.35">
      <c r="A20"/>
    </row>
    <row r="21" spans="1:2" x14ac:dyDescent="0.35">
      <c r="A21"/>
    </row>
    <row r="22" spans="1:2" x14ac:dyDescent="0.35">
      <c r="A22"/>
    </row>
    <row r="23" spans="1:2" x14ac:dyDescent="0.35">
      <c r="A23"/>
    </row>
    <row r="24" spans="1:2" x14ac:dyDescent="0.35">
      <c r="A24"/>
    </row>
    <row r="25" spans="1:2" x14ac:dyDescent="0.35">
      <c r="A25"/>
    </row>
    <row r="26" spans="1:2" x14ac:dyDescent="0.35">
      <c r="A26"/>
    </row>
    <row r="27" spans="1:2" x14ac:dyDescent="0.35">
      <c r="A27"/>
    </row>
    <row r="28" spans="1:2" x14ac:dyDescent="0.35">
      <c r="A28"/>
    </row>
    <row r="29" spans="1:2" x14ac:dyDescent="0.35">
      <c r="A29"/>
    </row>
    <row r="30" spans="1:2" x14ac:dyDescent="0.35">
      <c r="A30"/>
    </row>
    <row r="31" spans="1:2" x14ac:dyDescent="0.35">
      <c r="A3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C001-8F0D-4A4E-A99D-4D6CDFCC51B6}">
  <sheetPr codeName="Tabelle5"/>
  <dimension ref="A1:ZZ34"/>
  <sheetViews>
    <sheetView topLeftCell="IB1" workbookViewId="0">
      <selection activeCell="IJ10" sqref="IJ10"/>
    </sheetView>
  </sheetViews>
  <sheetFormatPr baseColWidth="10" defaultRowHeight="12.5" x14ac:dyDescent="0.25"/>
  <cols>
    <col min="1" max="1" width="25.453125" bestFit="1" customWidth="1"/>
    <col min="3" max="3" width="23.453125" bestFit="1" customWidth="1"/>
    <col min="4" max="4" width="26.1796875" bestFit="1" customWidth="1"/>
    <col min="5" max="5" width="25.36328125" bestFit="1" customWidth="1"/>
    <col min="6" max="6" width="22.6328125" bestFit="1" customWidth="1"/>
    <col min="7" max="243" width="9.90625" bestFit="1" customWidth="1"/>
    <col min="244" max="257" width="9.81640625" bestFit="1" customWidth="1"/>
    <col min="258" max="258" width="11.54296875" bestFit="1" customWidth="1"/>
    <col min="259" max="275" width="9.81640625" bestFit="1" customWidth="1"/>
    <col min="276" max="276" width="11.54296875" bestFit="1" customWidth="1"/>
    <col min="277" max="293" width="9.81640625" bestFit="1" customWidth="1"/>
    <col min="294" max="294" width="11.54296875" bestFit="1" customWidth="1"/>
    <col min="295" max="311" width="9.81640625" bestFit="1" customWidth="1"/>
    <col min="312" max="312" width="11.54296875" bestFit="1" customWidth="1"/>
    <col min="313" max="329" width="9.81640625" bestFit="1" customWidth="1"/>
    <col min="330" max="330" width="11.54296875" bestFit="1" customWidth="1"/>
    <col min="331" max="347" width="9.81640625" bestFit="1" customWidth="1"/>
    <col min="348" max="348" width="11.54296875" bestFit="1" customWidth="1"/>
    <col min="349" max="365" width="9.81640625" bestFit="1" customWidth="1"/>
    <col min="366" max="366" width="11.54296875" bestFit="1" customWidth="1"/>
    <col min="367" max="383" width="9.81640625" bestFit="1" customWidth="1"/>
    <col min="384" max="384" width="11.54296875" bestFit="1" customWidth="1"/>
    <col min="385" max="401" width="9.81640625" bestFit="1" customWidth="1"/>
    <col min="402" max="402" width="11.54296875" bestFit="1" customWidth="1"/>
    <col min="403" max="419" width="9.81640625" bestFit="1" customWidth="1"/>
    <col min="420" max="420" width="11.54296875" bestFit="1" customWidth="1"/>
    <col min="421" max="437" width="9.81640625" bestFit="1" customWidth="1"/>
    <col min="438" max="438" width="11.54296875" bestFit="1" customWidth="1"/>
    <col min="439" max="455" width="9.81640625" bestFit="1" customWidth="1"/>
    <col min="456" max="456" width="11.54296875" bestFit="1" customWidth="1"/>
    <col min="457" max="473" width="9.81640625" bestFit="1" customWidth="1"/>
    <col min="474" max="474" width="11.54296875" bestFit="1" customWidth="1"/>
    <col min="475" max="491" width="9.81640625" bestFit="1" customWidth="1"/>
    <col min="492" max="492" width="11.54296875" bestFit="1" customWidth="1"/>
    <col min="493" max="509" width="9.81640625" bestFit="1" customWidth="1"/>
    <col min="510" max="510" width="11.54296875" bestFit="1" customWidth="1"/>
    <col min="511" max="527" width="9.81640625" bestFit="1" customWidth="1"/>
    <col min="528" max="528" width="11.54296875" bestFit="1" customWidth="1"/>
    <col min="529" max="545" width="9.81640625" bestFit="1" customWidth="1"/>
    <col min="546" max="546" width="11.54296875" bestFit="1" customWidth="1"/>
    <col min="547" max="563" width="9.81640625" bestFit="1" customWidth="1"/>
    <col min="564" max="564" width="11.54296875" bestFit="1" customWidth="1"/>
    <col min="565" max="581" width="9.81640625" bestFit="1" customWidth="1"/>
    <col min="582" max="582" width="11.54296875" bestFit="1" customWidth="1"/>
    <col min="583" max="599" width="9.81640625" bestFit="1" customWidth="1"/>
    <col min="600" max="600" width="11.54296875" bestFit="1" customWidth="1"/>
    <col min="601" max="617" width="9.81640625" bestFit="1" customWidth="1"/>
    <col min="618" max="618" width="11.54296875" bestFit="1" customWidth="1"/>
    <col min="619" max="635" width="9.81640625" bestFit="1" customWidth="1"/>
    <col min="636" max="636" width="11.54296875" bestFit="1" customWidth="1"/>
    <col min="637" max="653" width="9.81640625" bestFit="1" customWidth="1"/>
    <col min="654" max="654" width="11.54296875" bestFit="1" customWidth="1"/>
    <col min="655" max="671" width="9.81640625" bestFit="1" customWidth="1"/>
    <col min="672" max="672" width="11.54296875" bestFit="1" customWidth="1"/>
    <col min="673" max="689" width="9.81640625" bestFit="1" customWidth="1"/>
    <col min="690" max="690" width="11.54296875" bestFit="1" customWidth="1"/>
    <col min="691" max="707" width="9.81640625" bestFit="1" customWidth="1"/>
    <col min="708" max="708" width="11.54296875" bestFit="1" customWidth="1"/>
    <col min="709" max="725" width="9.81640625" bestFit="1" customWidth="1"/>
    <col min="726" max="726" width="11.54296875" bestFit="1" customWidth="1"/>
    <col min="727" max="743" width="9.81640625" bestFit="1" customWidth="1"/>
    <col min="744" max="744" width="11.54296875" bestFit="1" customWidth="1"/>
    <col min="745" max="761" width="9.81640625" bestFit="1" customWidth="1"/>
    <col min="762" max="762" width="11.54296875" bestFit="1" customWidth="1"/>
    <col min="763" max="779" width="9.81640625" bestFit="1" customWidth="1"/>
    <col min="780" max="780" width="11.54296875" bestFit="1" customWidth="1"/>
    <col min="781" max="797" width="9.81640625" bestFit="1" customWidth="1"/>
    <col min="798" max="798" width="11.54296875" bestFit="1" customWidth="1"/>
    <col min="799" max="815" width="9.81640625" bestFit="1" customWidth="1"/>
    <col min="816" max="816" width="11.54296875" bestFit="1" customWidth="1"/>
    <col min="817" max="833" width="9.81640625" bestFit="1" customWidth="1"/>
    <col min="834" max="834" width="11.54296875" bestFit="1" customWidth="1"/>
    <col min="835" max="851" width="9.81640625" bestFit="1" customWidth="1"/>
    <col min="852" max="852" width="11.54296875" bestFit="1" customWidth="1"/>
    <col min="853" max="869" width="9.81640625" bestFit="1" customWidth="1"/>
    <col min="870" max="870" width="11.54296875" bestFit="1" customWidth="1"/>
    <col min="871" max="887" width="9.81640625" bestFit="1" customWidth="1"/>
    <col min="888" max="888" width="11.54296875" bestFit="1" customWidth="1"/>
    <col min="889" max="905" width="9.81640625" bestFit="1" customWidth="1"/>
    <col min="906" max="906" width="11.54296875" bestFit="1" customWidth="1"/>
    <col min="907" max="923" width="9.81640625" bestFit="1" customWidth="1"/>
    <col min="924" max="924" width="11.54296875" bestFit="1" customWidth="1"/>
    <col min="925" max="941" width="9.81640625" bestFit="1" customWidth="1"/>
    <col min="942" max="942" width="11.54296875" bestFit="1" customWidth="1"/>
    <col min="943" max="959" width="9.81640625" bestFit="1" customWidth="1"/>
    <col min="960" max="960" width="11.54296875" bestFit="1" customWidth="1"/>
    <col min="961" max="977" width="9.81640625" bestFit="1" customWidth="1"/>
    <col min="978" max="978" width="11.54296875" bestFit="1" customWidth="1"/>
    <col min="979" max="995" width="9.81640625" bestFit="1" customWidth="1"/>
    <col min="996" max="996" width="11.54296875" bestFit="1" customWidth="1"/>
    <col min="997" max="1013" width="9.81640625" bestFit="1" customWidth="1"/>
    <col min="1014" max="1014" width="11.54296875" bestFit="1" customWidth="1"/>
    <col min="1015" max="1031" width="9.81640625" bestFit="1" customWidth="1"/>
    <col min="1032" max="1032" width="11.54296875" bestFit="1" customWidth="1"/>
    <col min="1033" max="1049" width="9.81640625" bestFit="1" customWidth="1"/>
    <col min="1050" max="1050" width="11.54296875" bestFit="1" customWidth="1"/>
    <col min="1051" max="1067" width="9.81640625" bestFit="1" customWidth="1"/>
    <col min="1068" max="1068" width="11.54296875" bestFit="1" customWidth="1"/>
    <col min="1069" max="1085" width="9.81640625" bestFit="1" customWidth="1"/>
    <col min="1086" max="1086" width="11.54296875" bestFit="1" customWidth="1"/>
    <col min="1087" max="1103" width="9.81640625" bestFit="1" customWidth="1"/>
    <col min="1104" max="1104" width="11.54296875" bestFit="1" customWidth="1"/>
    <col min="1105" max="1121" width="9.81640625" bestFit="1" customWidth="1"/>
    <col min="1122" max="1122" width="11.54296875" bestFit="1" customWidth="1"/>
    <col min="1123" max="1139" width="9.81640625" bestFit="1" customWidth="1"/>
    <col min="1140" max="1140" width="11.54296875" bestFit="1" customWidth="1"/>
    <col min="1141" max="1157" width="9.81640625" bestFit="1" customWidth="1"/>
    <col min="1158" max="1158" width="11.54296875" bestFit="1" customWidth="1"/>
    <col min="1159" max="1175" width="9.81640625" bestFit="1" customWidth="1"/>
    <col min="1176" max="1176" width="11.54296875" bestFit="1" customWidth="1"/>
    <col min="1177" max="1193" width="9.81640625" bestFit="1" customWidth="1"/>
    <col min="1194" max="1194" width="11.54296875" bestFit="1" customWidth="1"/>
    <col min="1195" max="1211" width="9.81640625" bestFit="1" customWidth="1"/>
    <col min="1212" max="1212" width="11.54296875" bestFit="1" customWidth="1"/>
    <col min="1213" max="1229" width="9.81640625" bestFit="1" customWidth="1"/>
    <col min="1230" max="1230" width="11.54296875" bestFit="1" customWidth="1"/>
    <col min="1231" max="1247" width="9.81640625" bestFit="1" customWidth="1"/>
    <col min="1248" max="1248" width="11.54296875" bestFit="1" customWidth="1"/>
    <col min="1249" max="1265" width="9.81640625" bestFit="1" customWidth="1"/>
    <col min="1266" max="1266" width="11.54296875" bestFit="1" customWidth="1"/>
    <col min="1267" max="1283" width="9.81640625" bestFit="1" customWidth="1"/>
    <col min="1284" max="1284" width="11.54296875" bestFit="1" customWidth="1"/>
    <col min="1285" max="1301" width="9.81640625" bestFit="1" customWidth="1"/>
    <col min="1302" max="1302" width="11.54296875" bestFit="1" customWidth="1"/>
    <col min="1303" max="1319" width="9.81640625" bestFit="1" customWidth="1"/>
    <col min="1320" max="1320" width="11.54296875" bestFit="1" customWidth="1"/>
    <col min="1321" max="1337" width="9.81640625" bestFit="1" customWidth="1"/>
    <col min="1338" max="1338" width="11.54296875" bestFit="1" customWidth="1"/>
    <col min="1339" max="1355" width="9.81640625" bestFit="1" customWidth="1"/>
    <col min="1356" max="1356" width="11.54296875" bestFit="1" customWidth="1"/>
    <col min="1357" max="1373" width="9.81640625" bestFit="1" customWidth="1"/>
    <col min="1374" max="1374" width="11.54296875" bestFit="1" customWidth="1"/>
    <col min="1375" max="1391" width="9.81640625" bestFit="1" customWidth="1"/>
    <col min="1392" max="1392" width="11.54296875" bestFit="1" customWidth="1"/>
    <col min="1393" max="1409" width="9.81640625" bestFit="1" customWidth="1"/>
    <col min="1410" max="1410" width="11.54296875" bestFit="1" customWidth="1"/>
    <col min="1411" max="1427" width="9.81640625" bestFit="1" customWidth="1"/>
    <col min="1428" max="1428" width="11.54296875" bestFit="1" customWidth="1"/>
    <col min="1429" max="1445" width="9.81640625" bestFit="1" customWidth="1"/>
    <col min="1446" max="1446" width="11.54296875" bestFit="1" customWidth="1"/>
    <col min="1447" max="1463" width="9.81640625" bestFit="1" customWidth="1"/>
    <col min="1464" max="1464" width="11.54296875" bestFit="1" customWidth="1"/>
    <col min="1465" max="1481" width="9.81640625" bestFit="1" customWidth="1"/>
    <col min="1482" max="1482" width="11.54296875" bestFit="1" customWidth="1"/>
    <col min="1483" max="1499" width="9.81640625" bestFit="1" customWidth="1"/>
    <col min="1500" max="1500" width="11.54296875" bestFit="1" customWidth="1"/>
    <col min="1501" max="1517" width="9.81640625" bestFit="1" customWidth="1"/>
    <col min="1518" max="1518" width="11.54296875" bestFit="1" customWidth="1"/>
    <col min="1519" max="1535" width="9.81640625" bestFit="1" customWidth="1"/>
    <col min="1536" max="1536" width="11.54296875" bestFit="1" customWidth="1"/>
    <col min="1537" max="1553" width="9.81640625" bestFit="1" customWidth="1"/>
    <col min="1554" max="1554" width="11.54296875" bestFit="1" customWidth="1"/>
    <col min="1555" max="1571" width="9.81640625" bestFit="1" customWidth="1"/>
    <col min="1572" max="1572" width="11.54296875" bestFit="1" customWidth="1"/>
    <col min="1573" max="1589" width="9.81640625" bestFit="1" customWidth="1"/>
    <col min="1590" max="1590" width="11.54296875" bestFit="1" customWidth="1"/>
    <col min="1591" max="1607" width="9.81640625" bestFit="1" customWidth="1"/>
    <col min="1608" max="1608" width="11.54296875" bestFit="1" customWidth="1"/>
    <col min="1609" max="1625" width="9.81640625" bestFit="1" customWidth="1"/>
    <col min="1626" max="1626" width="11.54296875" bestFit="1" customWidth="1"/>
    <col min="1627" max="1643" width="9.81640625" bestFit="1" customWidth="1"/>
    <col min="1644" max="1644" width="11.54296875" bestFit="1" customWidth="1"/>
    <col min="1645" max="1661" width="9.81640625" bestFit="1" customWidth="1"/>
    <col min="1662" max="1662" width="11.54296875" bestFit="1" customWidth="1"/>
    <col min="1663" max="1679" width="9.81640625" bestFit="1" customWidth="1"/>
    <col min="1680" max="1680" width="11.54296875" bestFit="1" customWidth="1"/>
    <col min="1681" max="1697" width="9.81640625" bestFit="1" customWidth="1"/>
    <col min="1698" max="1698" width="11.54296875" bestFit="1" customWidth="1"/>
    <col min="1699" max="1715" width="9.81640625" bestFit="1" customWidth="1"/>
    <col min="1716" max="1716" width="11.54296875" bestFit="1" customWidth="1"/>
    <col min="1717" max="1733" width="9.81640625" bestFit="1" customWidth="1"/>
    <col min="1734" max="1734" width="11.54296875" bestFit="1" customWidth="1"/>
    <col min="1735" max="1751" width="9.81640625" bestFit="1" customWidth="1"/>
    <col min="1752" max="1752" width="11.54296875" bestFit="1" customWidth="1"/>
    <col min="1753" max="1769" width="9.81640625" bestFit="1" customWidth="1"/>
    <col min="1770" max="1770" width="11.54296875" bestFit="1" customWidth="1"/>
    <col min="1771" max="1787" width="9.81640625" bestFit="1" customWidth="1"/>
    <col min="1788" max="1788" width="11.54296875" bestFit="1" customWidth="1"/>
    <col min="1789" max="1805" width="9.81640625" bestFit="1" customWidth="1"/>
    <col min="1806" max="1806" width="11.54296875" bestFit="1" customWidth="1"/>
    <col min="1807" max="1823" width="9.81640625" bestFit="1" customWidth="1"/>
    <col min="1824" max="1824" width="11.54296875" bestFit="1" customWidth="1"/>
    <col min="1825" max="1841" width="9.81640625" bestFit="1" customWidth="1"/>
    <col min="1842" max="1842" width="11.54296875" bestFit="1" customWidth="1"/>
    <col min="1843" max="1859" width="9.81640625" bestFit="1" customWidth="1"/>
    <col min="1860" max="1860" width="11.54296875" bestFit="1" customWidth="1"/>
    <col min="1861" max="1877" width="9.81640625" bestFit="1" customWidth="1"/>
    <col min="1878" max="1878" width="11.54296875" bestFit="1" customWidth="1"/>
    <col min="1879" max="1895" width="9.81640625" bestFit="1" customWidth="1"/>
    <col min="1896" max="1896" width="11.54296875" bestFit="1" customWidth="1"/>
    <col min="1897" max="1913" width="9.81640625" bestFit="1" customWidth="1"/>
    <col min="1914" max="1914" width="11.54296875" bestFit="1" customWidth="1"/>
    <col min="1915" max="1931" width="9.81640625" bestFit="1" customWidth="1"/>
    <col min="1932" max="1932" width="11.54296875" bestFit="1" customWidth="1"/>
    <col min="1933" max="1949" width="9.81640625" bestFit="1" customWidth="1"/>
    <col min="1950" max="1950" width="11.54296875" bestFit="1" customWidth="1"/>
    <col min="1951" max="1967" width="9.81640625" bestFit="1" customWidth="1"/>
    <col min="1968" max="1968" width="11.54296875" bestFit="1" customWidth="1"/>
    <col min="1969" max="1985" width="9.81640625" bestFit="1" customWidth="1"/>
    <col min="1986" max="1986" width="11.54296875" bestFit="1" customWidth="1"/>
    <col min="1987" max="2003" width="9.81640625" bestFit="1" customWidth="1"/>
    <col min="2004" max="2004" width="11.54296875" bestFit="1" customWidth="1"/>
    <col min="2005" max="2021" width="9.81640625" bestFit="1" customWidth="1"/>
    <col min="2022" max="2022" width="11.54296875" bestFit="1" customWidth="1"/>
    <col min="2023" max="2039" width="9.81640625" bestFit="1" customWidth="1"/>
    <col min="2040" max="2040" width="11.54296875" bestFit="1" customWidth="1"/>
    <col min="2041" max="2057" width="9.81640625" bestFit="1" customWidth="1"/>
    <col min="2058" max="2058" width="11.54296875" bestFit="1" customWidth="1"/>
    <col min="2059" max="2075" width="9.81640625" bestFit="1" customWidth="1"/>
    <col min="2076" max="2076" width="11.54296875" bestFit="1" customWidth="1"/>
    <col min="2077" max="2093" width="9.81640625" bestFit="1" customWidth="1"/>
    <col min="2094" max="2094" width="11.54296875" bestFit="1" customWidth="1"/>
    <col min="2095" max="2111" width="9.81640625" bestFit="1" customWidth="1"/>
    <col min="2112" max="2112" width="11.54296875" bestFit="1" customWidth="1"/>
    <col min="2113" max="2129" width="9.81640625" bestFit="1" customWidth="1"/>
    <col min="2130" max="2130" width="11.54296875" bestFit="1" customWidth="1"/>
    <col min="2131" max="2147" width="9.81640625" bestFit="1" customWidth="1"/>
    <col min="2148" max="2148" width="11.54296875" bestFit="1" customWidth="1"/>
    <col min="2149" max="2165" width="9.81640625" bestFit="1" customWidth="1"/>
    <col min="2166" max="2166" width="11.54296875" bestFit="1" customWidth="1"/>
    <col min="2167" max="2183" width="9.81640625" bestFit="1" customWidth="1"/>
    <col min="2184" max="2184" width="11.54296875" bestFit="1" customWidth="1"/>
    <col min="2185" max="2201" width="9.81640625" bestFit="1" customWidth="1"/>
    <col min="2202" max="2202" width="11.54296875" bestFit="1" customWidth="1"/>
    <col min="2203" max="2219" width="9.81640625" bestFit="1" customWidth="1"/>
    <col min="2220" max="2220" width="11.54296875" bestFit="1" customWidth="1"/>
    <col min="2221" max="2237" width="9.81640625" bestFit="1" customWidth="1"/>
    <col min="2238" max="2238" width="11.54296875" bestFit="1" customWidth="1"/>
    <col min="2239" max="2255" width="9.81640625" bestFit="1" customWidth="1"/>
    <col min="2256" max="2256" width="11.54296875" bestFit="1" customWidth="1"/>
    <col min="2257" max="2273" width="9.81640625" bestFit="1" customWidth="1"/>
    <col min="2274" max="2274" width="11.54296875" bestFit="1" customWidth="1"/>
    <col min="2275" max="2291" width="9.81640625" bestFit="1" customWidth="1"/>
    <col min="2292" max="2292" width="11.54296875" bestFit="1" customWidth="1"/>
    <col min="2293" max="2309" width="9.81640625" bestFit="1" customWidth="1"/>
    <col min="2310" max="2310" width="11.54296875" bestFit="1" customWidth="1"/>
    <col min="2311" max="2327" width="9.81640625" bestFit="1" customWidth="1"/>
    <col min="2328" max="2328" width="11.54296875" bestFit="1" customWidth="1"/>
    <col min="2329" max="2345" width="9.81640625" bestFit="1" customWidth="1"/>
    <col min="2346" max="2346" width="11.54296875" bestFit="1" customWidth="1"/>
    <col min="2347" max="2363" width="9.81640625" bestFit="1" customWidth="1"/>
    <col min="2364" max="2364" width="11.54296875" bestFit="1" customWidth="1"/>
    <col min="2365" max="2381" width="9.81640625" bestFit="1" customWidth="1"/>
    <col min="2382" max="2382" width="11.54296875" bestFit="1" customWidth="1"/>
    <col min="2383" max="2399" width="9.81640625" bestFit="1" customWidth="1"/>
    <col min="2400" max="2400" width="11.54296875" bestFit="1" customWidth="1"/>
    <col min="2401" max="2417" width="9.81640625" bestFit="1" customWidth="1"/>
    <col min="2418" max="2418" width="11.54296875" bestFit="1" customWidth="1"/>
    <col min="2419" max="2435" width="9.81640625" bestFit="1" customWidth="1"/>
    <col min="2436" max="2436" width="11.54296875" bestFit="1" customWidth="1"/>
    <col min="2437" max="2453" width="9.81640625" bestFit="1" customWidth="1"/>
    <col min="2454" max="2454" width="11.54296875" bestFit="1" customWidth="1"/>
    <col min="2455" max="2471" width="9.81640625" bestFit="1" customWidth="1"/>
    <col min="2472" max="2472" width="11.54296875" bestFit="1" customWidth="1"/>
    <col min="2473" max="2489" width="9.81640625" bestFit="1" customWidth="1"/>
    <col min="2490" max="2490" width="11.54296875" bestFit="1" customWidth="1"/>
    <col min="2491" max="2507" width="9.81640625" bestFit="1" customWidth="1"/>
    <col min="2508" max="2508" width="11.54296875" bestFit="1" customWidth="1"/>
    <col min="2509" max="2525" width="9.81640625" bestFit="1" customWidth="1"/>
    <col min="2526" max="2526" width="11.54296875" bestFit="1" customWidth="1"/>
    <col min="2527" max="2543" width="9.81640625" bestFit="1" customWidth="1"/>
    <col min="2544" max="2544" width="11.54296875" bestFit="1" customWidth="1"/>
    <col min="2545" max="2561" width="9.81640625" bestFit="1" customWidth="1"/>
    <col min="2562" max="2562" width="11.54296875" bestFit="1" customWidth="1"/>
    <col min="2563" max="2579" width="9.81640625" bestFit="1" customWidth="1"/>
    <col min="2580" max="2580" width="11.54296875" bestFit="1" customWidth="1"/>
    <col min="2581" max="2597" width="9.81640625" bestFit="1" customWidth="1"/>
    <col min="2598" max="2598" width="11.54296875" bestFit="1" customWidth="1"/>
    <col min="2599" max="2615" width="9.81640625" bestFit="1" customWidth="1"/>
    <col min="2616" max="2616" width="11.54296875" bestFit="1" customWidth="1"/>
    <col min="2617" max="2633" width="9.81640625" bestFit="1" customWidth="1"/>
    <col min="2634" max="2634" width="11.54296875" bestFit="1" customWidth="1"/>
    <col min="2635" max="2651" width="9.81640625" bestFit="1" customWidth="1"/>
    <col min="2652" max="2652" width="11.54296875" bestFit="1" customWidth="1"/>
    <col min="2653" max="2669" width="9.81640625" bestFit="1" customWidth="1"/>
    <col min="2670" max="2670" width="11.54296875" bestFit="1" customWidth="1"/>
    <col min="2671" max="2687" width="9.81640625" bestFit="1" customWidth="1"/>
    <col min="2688" max="2688" width="11.54296875" bestFit="1" customWidth="1"/>
    <col min="2689" max="2705" width="9.81640625" bestFit="1" customWidth="1"/>
    <col min="2706" max="2706" width="11.54296875" bestFit="1" customWidth="1"/>
    <col min="2707" max="2723" width="9.81640625" bestFit="1" customWidth="1"/>
    <col min="2724" max="2724" width="11.54296875" bestFit="1" customWidth="1"/>
    <col min="2725" max="2741" width="9.81640625" bestFit="1" customWidth="1"/>
    <col min="2742" max="2742" width="11.54296875" bestFit="1" customWidth="1"/>
    <col min="2743" max="2759" width="9.81640625" bestFit="1" customWidth="1"/>
    <col min="2760" max="2760" width="11.54296875" bestFit="1" customWidth="1"/>
    <col min="2761" max="2777" width="9.81640625" bestFit="1" customWidth="1"/>
    <col min="2778" max="2778" width="11.54296875" bestFit="1" customWidth="1"/>
    <col min="2779" max="2795" width="9.81640625" bestFit="1" customWidth="1"/>
    <col min="2796" max="2796" width="11.54296875" bestFit="1" customWidth="1"/>
    <col min="2797" max="2813" width="9.81640625" bestFit="1" customWidth="1"/>
    <col min="2814" max="2814" width="11.54296875" bestFit="1" customWidth="1"/>
    <col min="2815" max="2831" width="9.81640625" bestFit="1" customWidth="1"/>
    <col min="2832" max="2832" width="11.54296875" bestFit="1" customWidth="1"/>
    <col min="2833" max="2849" width="9.81640625" bestFit="1" customWidth="1"/>
    <col min="2850" max="2850" width="11.54296875" bestFit="1" customWidth="1"/>
    <col min="2851" max="2867" width="9.81640625" bestFit="1" customWidth="1"/>
    <col min="2868" max="2868" width="11.54296875" bestFit="1" customWidth="1"/>
    <col min="2869" max="2885" width="9.81640625" bestFit="1" customWidth="1"/>
    <col min="2886" max="2886" width="11.54296875" bestFit="1" customWidth="1"/>
    <col min="2887" max="2903" width="9.81640625" bestFit="1" customWidth="1"/>
    <col min="2904" max="2904" width="11.54296875" bestFit="1" customWidth="1"/>
    <col min="2905" max="2921" width="9.81640625" bestFit="1" customWidth="1"/>
    <col min="2922" max="2922" width="11.54296875" bestFit="1" customWidth="1"/>
    <col min="2923" max="2939" width="9.81640625" bestFit="1" customWidth="1"/>
    <col min="2940" max="2940" width="11.54296875" bestFit="1" customWidth="1"/>
    <col min="2941" max="2957" width="9.81640625" bestFit="1" customWidth="1"/>
    <col min="2958" max="2958" width="11.54296875" bestFit="1" customWidth="1"/>
    <col min="2959" max="2975" width="9.81640625" bestFit="1" customWidth="1"/>
    <col min="2976" max="2976" width="11.54296875" bestFit="1" customWidth="1"/>
    <col min="2977" max="2993" width="9.81640625" bestFit="1" customWidth="1"/>
    <col min="2994" max="2994" width="11.54296875" bestFit="1" customWidth="1"/>
    <col min="2995" max="3011" width="9.81640625" bestFit="1" customWidth="1"/>
    <col min="3012" max="3012" width="11.54296875" bestFit="1" customWidth="1"/>
    <col min="3013" max="3029" width="9.81640625" bestFit="1" customWidth="1"/>
    <col min="3030" max="3030" width="11.54296875" bestFit="1" customWidth="1"/>
    <col min="3031" max="3047" width="9.81640625" bestFit="1" customWidth="1"/>
    <col min="3048" max="3048" width="11.54296875" bestFit="1" customWidth="1"/>
    <col min="3049" max="3065" width="9.81640625" bestFit="1" customWidth="1"/>
    <col min="3066" max="3066" width="11.54296875" bestFit="1" customWidth="1"/>
    <col min="3067" max="3083" width="9.81640625" bestFit="1" customWidth="1"/>
    <col min="3084" max="3084" width="11.54296875" bestFit="1" customWidth="1"/>
    <col min="3085" max="3101" width="9.81640625" bestFit="1" customWidth="1"/>
    <col min="3102" max="3102" width="11.54296875" bestFit="1" customWidth="1"/>
    <col min="3103" max="3119" width="9.81640625" bestFit="1" customWidth="1"/>
    <col min="3120" max="3120" width="11.54296875" bestFit="1" customWidth="1"/>
    <col min="3121" max="3137" width="9.81640625" bestFit="1" customWidth="1"/>
    <col min="3138" max="3138" width="11.54296875" bestFit="1" customWidth="1"/>
    <col min="3139" max="3155" width="9.81640625" bestFit="1" customWidth="1"/>
    <col min="3156" max="3156" width="11.54296875" bestFit="1" customWidth="1"/>
    <col min="3157" max="3173" width="9.81640625" bestFit="1" customWidth="1"/>
    <col min="3174" max="3174" width="11.54296875" bestFit="1" customWidth="1"/>
    <col min="3175" max="3191" width="9.81640625" bestFit="1" customWidth="1"/>
    <col min="3192" max="3192" width="11.54296875" bestFit="1" customWidth="1"/>
    <col min="3193" max="3209" width="9.81640625" bestFit="1" customWidth="1"/>
    <col min="3210" max="3210" width="11.54296875" bestFit="1" customWidth="1"/>
    <col min="3211" max="3227" width="9.81640625" bestFit="1" customWidth="1"/>
    <col min="3228" max="3228" width="11.54296875" bestFit="1" customWidth="1"/>
    <col min="3229" max="3245" width="9.81640625" bestFit="1" customWidth="1"/>
    <col min="3246" max="3246" width="11.54296875" bestFit="1" customWidth="1"/>
    <col min="3247" max="3263" width="9.81640625" bestFit="1" customWidth="1"/>
    <col min="3264" max="3264" width="11.54296875" bestFit="1" customWidth="1"/>
    <col min="3265" max="3281" width="9.81640625" bestFit="1" customWidth="1"/>
    <col min="3282" max="3282" width="11.54296875" bestFit="1" customWidth="1"/>
    <col min="3283" max="3299" width="9.81640625" bestFit="1" customWidth="1"/>
    <col min="3300" max="3300" width="11.54296875" bestFit="1" customWidth="1"/>
    <col min="3301" max="3317" width="9.81640625" bestFit="1" customWidth="1"/>
    <col min="3318" max="3318" width="11.54296875" bestFit="1" customWidth="1"/>
    <col min="3319" max="3335" width="9.81640625" bestFit="1" customWidth="1"/>
    <col min="3336" max="3336" width="11.54296875" bestFit="1" customWidth="1"/>
    <col min="3337" max="3353" width="9.81640625" bestFit="1" customWidth="1"/>
    <col min="3354" max="3354" width="11.54296875" bestFit="1" customWidth="1"/>
    <col min="3355" max="3371" width="9.81640625" bestFit="1" customWidth="1"/>
    <col min="3372" max="3372" width="11.54296875" bestFit="1" customWidth="1"/>
    <col min="3373" max="3389" width="9.81640625" bestFit="1" customWidth="1"/>
    <col min="3390" max="3390" width="11.54296875" bestFit="1" customWidth="1"/>
    <col min="3391" max="3407" width="9.81640625" bestFit="1" customWidth="1"/>
    <col min="3408" max="3408" width="11.54296875" bestFit="1" customWidth="1"/>
    <col min="3409" max="3425" width="9.81640625" bestFit="1" customWidth="1"/>
    <col min="3426" max="3426" width="11.54296875" bestFit="1" customWidth="1"/>
    <col min="3427" max="3443" width="9.81640625" bestFit="1" customWidth="1"/>
    <col min="3444" max="3444" width="11.54296875" bestFit="1" customWidth="1"/>
    <col min="3445" max="3461" width="9.81640625" bestFit="1" customWidth="1"/>
    <col min="3462" max="3462" width="11.54296875" bestFit="1" customWidth="1"/>
    <col min="3463" max="3479" width="9.81640625" bestFit="1" customWidth="1"/>
    <col min="3480" max="3480" width="11.54296875" bestFit="1" customWidth="1"/>
    <col min="3481" max="3497" width="9.81640625" bestFit="1" customWidth="1"/>
    <col min="3498" max="3498" width="11.54296875" bestFit="1" customWidth="1"/>
    <col min="3499" max="3515" width="9.81640625" bestFit="1" customWidth="1"/>
    <col min="3516" max="3516" width="11.54296875" bestFit="1" customWidth="1"/>
    <col min="3517" max="3533" width="9.81640625" bestFit="1" customWidth="1"/>
    <col min="3534" max="3534" width="11.54296875" bestFit="1" customWidth="1"/>
    <col min="3535" max="3551" width="9.81640625" bestFit="1" customWidth="1"/>
    <col min="3552" max="3552" width="11.54296875" bestFit="1" customWidth="1"/>
    <col min="3553" max="3569" width="9.81640625" bestFit="1" customWidth="1"/>
    <col min="3570" max="3570" width="11.54296875" bestFit="1" customWidth="1"/>
    <col min="3571" max="3587" width="9.81640625" bestFit="1" customWidth="1"/>
    <col min="3588" max="3588" width="11.54296875" bestFit="1" customWidth="1"/>
    <col min="3589" max="3605" width="9.81640625" bestFit="1" customWidth="1"/>
    <col min="3606" max="3606" width="11.54296875" bestFit="1" customWidth="1"/>
    <col min="3607" max="3623" width="9.81640625" bestFit="1" customWidth="1"/>
    <col min="3624" max="3624" width="11.54296875" bestFit="1" customWidth="1"/>
    <col min="3625" max="3641" width="9.81640625" bestFit="1" customWidth="1"/>
    <col min="3642" max="3642" width="11.54296875" bestFit="1" customWidth="1"/>
    <col min="3643" max="3659" width="9.81640625" bestFit="1" customWidth="1"/>
    <col min="3660" max="3660" width="11.54296875" bestFit="1" customWidth="1"/>
    <col min="3661" max="3677" width="9.81640625" bestFit="1" customWidth="1"/>
    <col min="3678" max="3678" width="11.54296875" bestFit="1" customWidth="1"/>
    <col min="3679" max="3695" width="9.81640625" bestFit="1" customWidth="1"/>
    <col min="3696" max="3696" width="11.54296875" bestFit="1" customWidth="1"/>
    <col min="3697" max="3713" width="9.81640625" bestFit="1" customWidth="1"/>
    <col min="3714" max="3714" width="11.54296875" bestFit="1" customWidth="1"/>
    <col min="3715" max="3731" width="9.81640625" bestFit="1" customWidth="1"/>
    <col min="3732" max="3732" width="11.54296875" bestFit="1" customWidth="1"/>
    <col min="3733" max="3749" width="9.81640625" bestFit="1" customWidth="1"/>
    <col min="3750" max="3750" width="11.54296875" bestFit="1" customWidth="1"/>
    <col min="3751" max="3767" width="9.81640625" bestFit="1" customWidth="1"/>
    <col min="3768" max="3768" width="11.54296875" bestFit="1" customWidth="1"/>
    <col min="3769" max="3785" width="9.81640625" bestFit="1" customWidth="1"/>
    <col min="3786" max="3786" width="11.54296875" bestFit="1" customWidth="1"/>
    <col min="3787" max="3803" width="9.81640625" bestFit="1" customWidth="1"/>
    <col min="3804" max="3804" width="11.54296875" bestFit="1" customWidth="1"/>
    <col min="3805" max="3821" width="9.81640625" bestFit="1" customWidth="1"/>
    <col min="3822" max="3822" width="11.54296875" bestFit="1" customWidth="1"/>
    <col min="3823" max="3839" width="9.81640625" bestFit="1" customWidth="1"/>
    <col min="3840" max="3840" width="11.54296875" bestFit="1" customWidth="1"/>
    <col min="3841" max="3857" width="9.81640625" bestFit="1" customWidth="1"/>
    <col min="3858" max="3858" width="11.54296875" bestFit="1" customWidth="1"/>
    <col min="3859" max="3875" width="9.81640625" bestFit="1" customWidth="1"/>
    <col min="3876" max="3876" width="11.54296875" bestFit="1" customWidth="1"/>
    <col min="3877" max="3893" width="9.81640625" bestFit="1" customWidth="1"/>
    <col min="3894" max="3894" width="11.54296875" bestFit="1" customWidth="1"/>
    <col min="3895" max="3911" width="9.81640625" bestFit="1" customWidth="1"/>
    <col min="3912" max="3912" width="11.54296875" bestFit="1" customWidth="1"/>
    <col min="3913" max="3929" width="9.81640625" bestFit="1" customWidth="1"/>
    <col min="3930" max="3930" width="11.54296875" bestFit="1" customWidth="1"/>
    <col min="3931" max="3947" width="9.81640625" bestFit="1" customWidth="1"/>
    <col min="3948" max="3948" width="11.54296875" bestFit="1" customWidth="1"/>
    <col min="3949" max="3965" width="9.81640625" bestFit="1" customWidth="1"/>
    <col min="3966" max="3966" width="11.54296875" bestFit="1" customWidth="1"/>
    <col min="3967" max="3983" width="9.81640625" bestFit="1" customWidth="1"/>
    <col min="3984" max="3984" width="11.54296875" bestFit="1" customWidth="1"/>
    <col min="3985" max="4001" width="9.81640625" bestFit="1" customWidth="1"/>
    <col min="4002" max="4002" width="11.54296875" bestFit="1" customWidth="1"/>
    <col min="4003" max="4019" width="9.81640625" bestFit="1" customWidth="1"/>
    <col min="4020" max="4020" width="11.54296875" bestFit="1" customWidth="1"/>
    <col min="4021" max="4037" width="9.81640625" bestFit="1" customWidth="1"/>
    <col min="4038" max="4038" width="11.54296875" bestFit="1" customWidth="1"/>
    <col min="4039" max="4055" width="9.81640625" bestFit="1" customWidth="1"/>
    <col min="4056" max="4056" width="11.54296875" bestFit="1" customWidth="1"/>
    <col min="4057" max="4073" width="9.81640625" bestFit="1" customWidth="1"/>
    <col min="4074" max="4074" width="11.54296875" bestFit="1" customWidth="1"/>
    <col min="4075" max="4091" width="9.81640625" bestFit="1" customWidth="1"/>
  </cols>
  <sheetData>
    <row r="1" spans="1:702" ht="13.5" x14ac:dyDescent="0.3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  <c r="AW1" s="1">
        <v>49</v>
      </c>
      <c r="AX1" s="1">
        <v>50</v>
      </c>
      <c r="AY1" s="1">
        <v>51</v>
      </c>
      <c r="AZ1" s="1">
        <v>52</v>
      </c>
      <c r="BA1" s="1">
        <v>53</v>
      </c>
      <c r="BB1" s="1">
        <v>54</v>
      </c>
      <c r="BC1" s="1">
        <v>55</v>
      </c>
      <c r="BD1" s="1">
        <v>56</v>
      </c>
      <c r="BE1" s="1">
        <v>57</v>
      </c>
      <c r="BF1" s="1">
        <v>58</v>
      </c>
      <c r="BG1" s="1">
        <v>59</v>
      </c>
      <c r="BH1" s="1">
        <v>60</v>
      </c>
      <c r="BI1" s="1">
        <v>61</v>
      </c>
      <c r="BJ1" s="1">
        <v>62</v>
      </c>
      <c r="BK1" s="1">
        <v>63</v>
      </c>
      <c r="BL1" s="1">
        <v>64</v>
      </c>
      <c r="BM1" s="1">
        <v>65</v>
      </c>
      <c r="BN1" s="1">
        <v>66</v>
      </c>
      <c r="BO1" s="1">
        <v>67</v>
      </c>
      <c r="BP1" s="1">
        <v>68</v>
      </c>
      <c r="BQ1" s="1">
        <v>69</v>
      </c>
      <c r="BR1" s="1">
        <v>70</v>
      </c>
      <c r="BS1" s="1">
        <v>71</v>
      </c>
      <c r="BT1" s="1">
        <v>72</v>
      </c>
      <c r="BU1" s="1">
        <v>73</v>
      </c>
      <c r="BV1" s="1">
        <v>74</v>
      </c>
      <c r="BW1" s="1">
        <v>75</v>
      </c>
      <c r="BX1" s="1">
        <v>76</v>
      </c>
      <c r="BY1" s="1">
        <v>77</v>
      </c>
      <c r="BZ1" s="1">
        <v>78</v>
      </c>
      <c r="CA1" s="1">
        <v>79</v>
      </c>
      <c r="CB1" s="1">
        <v>80</v>
      </c>
      <c r="CC1" s="1">
        <v>81</v>
      </c>
      <c r="CD1" s="1">
        <v>82</v>
      </c>
      <c r="CE1" s="1">
        <v>83</v>
      </c>
      <c r="CF1" s="1">
        <v>84</v>
      </c>
      <c r="CG1" s="1">
        <v>85</v>
      </c>
      <c r="CH1" s="1">
        <v>86</v>
      </c>
      <c r="CI1" s="1">
        <v>87</v>
      </c>
      <c r="CJ1" s="1">
        <v>88</v>
      </c>
      <c r="CK1" s="1">
        <v>89</v>
      </c>
      <c r="CL1" s="1">
        <v>90</v>
      </c>
      <c r="CM1" s="1">
        <v>91</v>
      </c>
      <c r="CN1" s="1">
        <v>92</v>
      </c>
      <c r="CO1" s="1">
        <v>93</v>
      </c>
      <c r="CP1" s="1">
        <v>94</v>
      </c>
      <c r="CQ1" s="1">
        <v>95</v>
      </c>
      <c r="CR1" s="1">
        <v>96</v>
      </c>
      <c r="CS1" s="1">
        <v>97</v>
      </c>
      <c r="CT1" s="1">
        <v>98</v>
      </c>
      <c r="CU1" s="1">
        <v>99</v>
      </c>
      <c r="CV1" s="1">
        <v>100</v>
      </c>
      <c r="CW1" s="1">
        <v>101</v>
      </c>
      <c r="CX1" s="1">
        <v>102</v>
      </c>
      <c r="CY1" s="1">
        <v>103</v>
      </c>
      <c r="CZ1" s="1">
        <v>104</v>
      </c>
      <c r="DA1" s="1">
        <v>105</v>
      </c>
      <c r="DB1" s="1">
        <v>106</v>
      </c>
      <c r="DC1" s="1">
        <v>107</v>
      </c>
      <c r="DD1" s="1">
        <v>108</v>
      </c>
      <c r="DE1" s="1">
        <v>109</v>
      </c>
      <c r="DF1" s="1">
        <v>110</v>
      </c>
      <c r="DG1" s="1">
        <v>111</v>
      </c>
      <c r="DH1" s="1">
        <v>112</v>
      </c>
      <c r="DI1" s="1">
        <v>113</v>
      </c>
      <c r="DJ1" s="1">
        <v>114</v>
      </c>
      <c r="DK1" s="1">
        <v>115</v>
      </c>
      <c r="DL1" s="1">
        <v>116</v>
      </c>
      <c r="DM1" s="1">
        <v>117</v>
      </c>
      <c r="DN1" s="1">
        <v>118</v>
      </c>
      <c r="DO1" s="1">
        <v>119</v>
      </c>
      <c r="DP1" s="1">
        <v>120</v>
      </c>
      <c r="DQ1" s="1">
        <v>121</v>
      </c>
      <c r="DR1" s="1">
        <v>122</v>
      </c>
      <c r="DS1" s="1">
        <v>123</v>
      </c>
      <c r="DT1" s="1">
        <v>124</v>
      </c>
      <c r="DU1" s="1">
        <v>125</v>
      </c>
      <c r="DV1" s="1">
        <v>126</v>
      </c>
      <c r="DW1" s="1">
        <v>127</v>
      </c>
      <c r="DX1" s="1">
        <v>128</v>
      </c>
      <c r="DY1" s="1">
        <v>129</v>
      </c>
      <c r="DZ1" s="1">
        <v>130</v>
      </c>
      <c r="EA1" s="1">
        <v>131</v>
      </c>
      <c r="EB1" s="1">
        <v>132</v>
      </c>
      <c r="EC1" s="1">
        <v>133</v>
      </c>
      <c r="ED1" s="1">
        <v>134</v>
      </c>
      <c r="EE1" s="1">
        <v>135</v>
      </c>
      <c r="EF1" s="1">
        <v>136</v>
      </c>
      <c r="EG1" s="1">
        <v>137</v>
      </c>
      <c r="EH1" s="1">
        <v>138</v>
      </c>
      <c r="EI1" s="1">
        <v>139</v>
      </c>
      <c r="EJ1" s="1">
        <v>140</v>
      </c>
      <c r="EK1" s="1">
        <v>141</v>
      </c>
      <c r="EL1" s="1">
        <v>142</v>
      </c>
      <c r="EM1" s="1">
        <v>143</v>
      </c>
      <c r="EN1" s="1">
        <v>144</v>
      </c>
      <c r="EO1" s="1">
        <v>145</v>
      </c>
      <c r="EP1" s="1">
        <v>146</v>
      </c>
      <c r="EQ1" s="1">
        <v>147</v>
      </c>
      <c r="ER1" s="1">
        <v>148</v>
      </c>
      <c r="ES1" s="1">
        <v>149</v>
      </c>
      <c r="ET1" s="1">
        <v>150</v>
      </c>
      <c r="EU1" s="1">
        <v>151</v>
      </c>
      <c r="EV1" s="1">
        <v>152</v>
      </c>
      <c r="EW1" s="1">
        <v>153</v>
      </c>
      <c r="EX1" s="1">
        <v>154</v>
      </c>
      <c r="EY1" s="1">
        <v>155</v>
      </c>
      <c r="EZ1" s="1">
        <v>156</v>
      </c>
      <c r="FA1" s="1">
        <v>157</v>
      </c>
      <c r="FB1" s="1">
        <v>158</v>
      </c>
      <c r="FC1" s="1">
        <v>159</v>
      </c>
      <c r="FD1" s="1">
        <v>160</v>
      </c>
      <c r="FE1" s="1">
        <v>161</v>
      </c>
      <c r="FF1" s="1">
        <v>162</v>
      </c>
      <c r="FG1" s="1">
        <v>163</v>
      </c>
      <c r="FH1" s="1">
        <v>164</v>
      </c>
      <c r="FI1" s="1">
        <v>165</v>
      </c>
      <c r="FJ1" s="1">
        <v>166</v>
      </c>
      <c r="FK1" s="1">
        <v>167</v>
      </c>
      <c r="FL1" s="1">
        <v>168</v>
      </c>
      <c r="FM1" s="1">
        <v>169</v>
      </c>
      <c r="FN1" s="1">
        <v>170</v>
      </c>
      <c r="FO1" s="1">
        <v>171</v>
      </c>
      <c r="FP1" s="1">
        <v>172</v>
      </c>
      <c r="FQ1" s="1">
        <v>173</v>
      </c>
      <c r="FR1" s="1">
        <v>174</v>
      </c>
      <c r="FS1" s="1">
        <v>175</v>
      </c>
      <c r="FT1" s="1">
        <v>176</v>
      </c>
      <c r="FU1" s="1">
        <v>177</v>
      </c>
      <c r="FV1" s="1">
        <v>178</v>
      </c>
      <c r="FW1" s="1">
        <v>179</v>
      </c>
      <c r="FX1" s="1">
        <v>180</v>
      </c>
      <c r="FY1" s="1">
        <v>181</v>
      </c>
      <c r="FZ1" s="1">
        <v>182</v>
      </c>
      <c r="GA1" s="1">
        <v>183</v>
      </c>
      <c r="GB1" s="1">
        <v>184</v>
      </c>
      <c r="GC1" s="1">
        <v>185</v>
      </c>
      <c r="GD1" s="1">
        <v>186</v>
      </c>
      <c r="GE1" s="1">
        <v>187</v>
      </c>
      <c r="GF1" s="1">
        <v>188</v>
      </c>
      <c r="GG1" s="1">
        <v>189</v>
      </c>
      <c r="GH1" s="1">
        <v>190</v>
      </c>
      <c r="GI1" s="1">
        <v>191</v>
      </c>
      <c r="GJ1" s="1">
        <v>192</v>
      </c>
      <c r="GK1" s="1">
        <v>193</v>
      </c>
      <c r="GL1" s="1">
        <v>194</v>
      </c>
      <c r="GM1" s="1">
        <v>195</v>
      </c>
      <c r="GN1" s="1">
        <v>196</v>
      </c>
      <c r="GO1" s="1">
        <v>197</v>
      </c>
      <c r="GP1" s="1">
        <v>198</v>
      </c>
      <c r="GQ1" s="1">
        <v>199</v>
      </c>
      <c r="GR1" s="1">
        <v>200</v>
      </c>
      <c r="GS1" s="1">
        <v>201</v>
      </c>
      <c r="GT1" s="1">
        <v>202</v>
      </c>
      <c r="GU1" s="1">
        <v>203</v>
      </c>
      <c r="GV1" s="1">
        <v>204</v>
      </c>
      <c r="GW1" s="1">
        <v>205</v>
      </c>
      <c r="GX1" s="1">
        <v>206</v>
      </c>
      <c r="GY1" s="1">
        <v>207</v>
      </c>
      <c r="GZ1" s="1">
        <v>208</v>
      </c>
      <c r="HA1" s="1">
        <v>209</v>
      </c>
      <c r="HB1" s="1">
        <v>210</v>
      </c>
      <c r="HC1" s="1">
        <v>211</v>
      </c>
      <c r="HD1" s="1">
        <v>212</v>
      </c>
      <c r="HE1" s="1">
        <v>213</v>
      </c>
      <c r="HF1" s="1">
        <v>214</v>
      </c>
      <c r="HG1" s="1">
        <v>215</v>
      </c>
      <c r="HH1" s="1">
        <v>216</v>
      </c>
      <c r="HI1" s="1">
        <v>217</v>
      </c>
      <c r="HJ1" s="1">
        <v>218</v>
      </c>
      <c r="HK1" s="1">
        <v>219</v>
      </c>
      <c r="HL1" s="1">
        <v>220</v>
      </c>
      <c r="HM1" s="1">
        <v>221</v>
      </c>
      <c r="HN1" s="1">
        <v>222</v>
      </c>
      <c r="HO1" s="1">
        <v>223</v>
      </c>
      <c r="HP1" s="1">
        <v>224</v>
      </c>
      <c r="HQ1" s="1">
        <v>225</v>
      </c>
      <c r="HR1" s="1">
        <v>226</v>
      </c>
      <c r="HS1" s="1">
        <v>227</v>
      </c>
      <c r="HT1" s="1">
        <v>228</v>
      </c>
      <c r="HU1" s="1">
        <v>229</v>
      </c>
      <c r="HV1" s="1">
        <v>230</v>
      </c>
      <c r="HW1" s="1">
        <v>231</v>
      </c>
      <c r="HX1" s="1">
        <v>232</v>
      </c>
      <c r="HY1" s="1">
        <v>233</v>
      </c>
      <c r="HZ1" s="1">
        <v>234</v>
      </c>
      <c r="IA1" s="1">
        <v>235</v>
      </c>
      <c r="IB1" s="1">
        <v>236</v>
      </c>
      <c r="IC1" s="1">
        <v>237</v>
      </c>
      <c r="ID1" s="1">
        <v>238</v>
      </c>
      <c r="IE1" s="1">
        <v>239</v>
      </c>
      <c r="IF1" s="1">
        <v>240</v>
      </c>
      <c r="IG1" s="1">
        <v>241</v>
      </c>
      <c r="IH1" s="1">
        <v>242</v>
      </c>
      <c r="II1" s="1">
        <v>243</v>
      </c>
      <c r="IJ1" s="1">
        <v>244</v>
      </c>
      <c r="IK1" s="1">
        <v>245</v>
      </c>
      <c r="IL1" s="1">
        <v>246</v>
      </c>
      <c r="IM1" s="1">
        <v>247</v>
      </c>
      <c r="IN1" s="1">
        <v>248</v>
      </c>
      <c r="IO1" s="1">
        <v>249</v>
      </c>
      <c r="IP1" s="1">
        <v>250</v>
      </c>
      <c r="IQ1" s="1">
        <v>251</v>
      </c>
      <c r="IR1" s="1">
        <v>252</v>
      </c>
      <c r="IS1" s="1">
        <v>253</v>
      </c>
      <c r="IT1" s="1">
        <v>254</v>
      </c>
      <c r="IU1" s="1">
        <v>255</v>
      </c>
      <c r="IV1" s="1">
        <v>256</v>
      </c>
      <c r="IW1" s="1">
        <v>257</v>
      </c>
      <c r="IX1" s="1">
        <v>258</v>
      </c>
      <c r="IY1" s="1">
        <v>259</v>
      </c>
      <c r="IZ1" s="1">
        <v>260</v>
      </c>
      <c r="JA1" s="1">
        <v>261</v>
      </c>
      <c r="JB1" s="1">
        <v>262</v>
      </c>
      <c r="JC1" s="1">
        <v>263</v>
      </c>
      <c r="JD1" s="1">
        <v>264</v>
      </c>
      <c r="JE1" s="1">
        <v>265</v>
      </c>
      <c r="JF1" s="1">
        <v>266</v>
      </c>
      <c r="JG1" s="1">
        <v>267</v>
      </c>
      <c r="JH1" s="1">
        <v>268</v>
      </c>
      <c r="JI1" s="1">
        <v>269</v>
      </c>
      <c r="JJ1" s="1">
        <v>270</v>
      </c>
      <c r="JK1" s="1">
        <v>271</v>
      </c>
      <c r="JL1" s="1">
        <v>272</v>
      </c>
      <c r="JM1" s="1">
        <v>273</v>
      </c>
      <c r="JN1" s="1">
        <v>274</v>
      </c>
      <c r="JO1" s="1">
        <v>275</v>
      </c>
      <c r="JP1" s="1">
        <v>276</v>
      </c>
      <c r="JQ1" s="1">
        <v>277</v>
      </c>
      <c r="JR1" s="1">
        <v>278</v>
      </c>
      <c r="JS1" s="1">
        <v>279</v>
      </c>
      <c r="JT1" s="1">
        <v>280</v>
      </c>
      <c r="JU1" s="1">
        <v>281</v>
      </c>
      <c r="JV1" s="1">
        <v>282</v>
      </c>
      <c r="JW1" s="1">
        <v>283</v>
      </c>
      <c r="JX1" s="1">
        <v>284</v>
      </c>
      <c r="JY1" s="1">
        <v>285</v>
      </c>
      <c r="JZ1" s="1">
        <v>286</v>
      </c>
      <c r="KA1" s="1">
        <v>287</v>
      </c>
      <c r="KB1" s="1">
        <v>288</v>
      </c>
      <c r="KC1" s="1">
        <v>289</v>
      </c>
      <c r="KD1" s="1">
        <v>290</v>
      </c>
      <c r="KE1" s="1">
        <v>291</v>
      </c>
      <c r="KF1" s="1">
        <v>292</v>
      </c>
      <c r="KG1" s="1">
        <v>293</v>
      </c>
      <c r="KH1" s="1">
        <v>294</v>
      </c>
      <c r="KI1" s="1">
        <v>295</v>
      </c>
      <c r="KJ1" s="1">
        <v>296</v>
      </c>
      <c r="KK1" s="1">
        <v>297</v>
      </c>
      <c r="KL1" s="1">
        <v>298</v>
      </c>
      <c r="KM1" s="1">
        <v>299</v>
      </c>
      <c r="KN1" s="1">
        <v>300</v>
      </c>
      <c r="KO1" s="1">
        <v>301</v>
      </c>
      <c r="KP1" s="1">
        <v>302</v>
      </c>
      <c r="KQ1" s="1">
        <v>303</v>
      </c>
      <c r="KR1" s="1">
        <v>304</v>
      </c>
      <c r="KS1" s="1">
        <v>305</v>
      </c>
      <c r="KT1" s="1">
        <v>306</v>
      </c>
      <c r="KU1" s="1">
        <v>307</v>
      </c>
      <c r="KV1" s="1">
        <v>308</v>
      </c>
      <c r="KW1" s="1">
        <v>309</v>
      </c>
      <c r="KX1" s="1">
        <v>310</v>
      </c>
      <c r="KY1" s="1">
        <v>311</v>
      </c>
      <c r="KZ1" s="1">
        <v>312</v>
      </c>
      <c r="LA1" s="1">
        <v>313</v>
      </c>
      <c r="LB1" s="1">
        <v>314</v>
      </c>
      <c r="LC1" s="1">
        <v>315</v>
      </c>
      <c r="LD1" s="1">
        <v>316</v>
      </c>
      <c r="LE1" s="1">
        <v>317</v>
      </c>
      <c r="LF1" s="1">
        <v>318</v>
      </c>
      <c r="LG1" s="1">
        <v>319</v>
      </c>
      <c r="LH1" s="1">
        <v>320</v>
      </c>
      <c r="LI1" s="1">
        <v>321</v>
      </c>
      <c r="LJ1" s="1">
        <v>322</v>
      </c>
      <c r="LK1" s="1">
        <v>323</v>
      </c>
      <c r="LL1" s="1">
        <v>324</v>
      </c>
      <c r="LM1" s="1">
        <v>325</v>
      </c>
      <c r="LN1" s="1">
        <v>326</v>
      </c>
      <c r="LO1" s="1">
        <v>327</v>
      </c>
      <c r="LP1" s="1">
        <v>328</v>
      </c>
      <c r="LQ1" s="1">
        <v>329</v>
      </c>
      <c r="LR1" s="1">
        <v>330</v>
      </c>
      <c r="LS1" s="1">
        <v>331</v>
      </c>
      <c r="LT1" s="1">
        <v>332</v>
      </c>
      <c r="LU1" s="1">
        <v>333</v>
      </c>
      <c r="LV1" s="1">
        <v>334</v>
      </c>
      <c r="LW1" s="1">
        <v>335</v>
      </c>
      <c r="LX1" s="1">
        <v>336</v>
      </c>
      <c r="LY1" s="1">
        <v>337</v>
      </c>
      <c r="LZ1" s="1">
        <v>338</v>
      </c>
      <c r="MA1" s="1">
        <v>339</v>
      </c>
      <c r="MB1" s="1">
        <v>340</v>
      </c>
      <c r="MC1" s="1">
        <v>341</v>
      </c>
      <c r="MD1" s="1">
        <v>342</v>
      </c>
      <c r="ME1" s="1">
        <v>343</v>
      </c>
      <c r="MF1" s="1">
        <v>344</v>
      </c>
      <c r="MG1" s="1">
        <v>345</v>
      </c>
      <c r="MH1" s="1">
        <v>346</v>
      </c>
      <c r="MI1" s="1">
        <v>347</v>
      </c>
      <c r="MJ1" s="1">
        <v>348</v>
      </c>
      <c r="MK1" s="1">
        <v>349</v>
      </c>
      <c r="ML1" s="1">
        <v>350</v>
      </c>
      <c r="MM1" s="1">
        <v>351</v>
      </c>
      <c r="MN1" s="1">
        <v>352</v>
      </c>
      <c r="MO1" s="1">
        <v>353</v>
      </c>
      <c r="MP1" s="1">
        <v>354</v>
      </c>
      <c r="MQ1" s="1">
        <v>355</v>
      </c>
      <c r="MR1" s="1">
        <v>356</v>
      </c>
      <c r="MS1" s="1">
        <v>357</v>
      </c>
      <c r="MT1" s="1">
        <v>358</v>
      </c>
      <c r="MU1" s="1">
        <v>359</v>
      </c>
      <c r="MV1" s="1">
        <v>360</v>
      </c>
      <c r="MW1" s="1">
        <v>361</v>
      </c>
      <c r="MX1" s="1">
        <v>362</v>
      </c>
      <c r="MY1" s="1">
        <v>363</v>
      </c>
      <c r="MZ1" s="1">
        <v>364</v>
      </c>
      <c r="NA1" s="1">
        <v>365</v>
      </c>
      <c r="NB1" s="1">
        <v>366</v>
      </c>
      <c r="NC1" s="1">
        <v>367</v>
      </c>
      <c r="ND1" s="1">
        <v>368</v>
      </c>
      <c r="NE1" s="1">
        <v>369</v>
      </c>
      <c r="NF1" s="1">
        <v>370</v>
      </c>
      <c r="NG1" s="1">
        <v>371</v>
      </c>
      <c r="NH1" s="1">
        <v>372</v>
      </c>
      <c r="NI1" s="1">
        <v>373</v>
      </c>
      <c r="NJ1" s="1">
        <v>374</v>
      </c>
      <c r="NK1" s="1">
        <v>375</v>
      </c>
      <c r="NL1" s="1">
        <v>376</v>
      </c>
      <c r="NM1" s="1">
        <v>377</v>
      </c>
      <c r="NN1" s="1">
        <v>378</v>
      </c>
      <c r="NO1" s="1">
        <v>379</v>
      </c>
      <c r="NP1" s="1">
        <v>380</v>
      </c>
      <c r="NQ1" s="1">
        <v>381</v>
      </c>
      <c r="NR1" s="1">
        <v>382</v>
      </c>
      <c r="NS1" s="1">
        <v>383</v>
      </c>
      <c r="NT1" s="1">
        <v>384</v>
      </c>
      <c r="NU1" s="1">
        <v>385</v>
      </c>
      <c r="NV1" s="1">
        <v>386</v>
      </c>
      <c r="NW1" s="1">
        <v>387</v>
      </c>
      <c r="NX1" s="1">
        <v>388</v>
      </c>
      <c r="NY1" s="1">
        <v>389</v>
      </c>
      <c r="NZ1" s="1">
        <v>390</v>
      </c>
      <c r="OA1" s="1">
        <v>391</v>
      </c>
      <c r="OB1" s="1">
        <v>392</v>
      </c>
      <c r="OC1" s="1">
        <v>393</v>
      </c>
      <c r="OD1" s="1">
        <v>394</v>
      </c>
      <c r="OE1" s="1">
        <v>395</v>
      </c>
      <c r="OF1" s="1">
        <v>396</v>
      </c>
      <c r="OG1" s="1">
        <v>397</v>
      </c>
      <c r="OH1" s="1">
        <v>398</v>
      </c>
      <c r="OI1" s="1">
        <v>399</v>
      </c>
      <c r="OJ1" s="1">
        <v>400</v>
      </c>
      <c r="OK1" s="1">
        <v>401</v>
      </c>
      <c r="OL1" s="1">
        <v>402</v>
      </c>
      <c r="OM1" s="1">
        <v>403</v>
      </c>
      <c r="ON1" s="1">
        <v>404</v>
      </c>
      <c r="OO1" s="1">
        <v>405</v>
      </c>
      <c r="OP1" s="1">
        <v>406</v>
      </c>
      <c r="OQ1" s="1">
        <v>407</v>
      </c>
      <c r="OR1" s="1">
        <v>408</v>
      </c>
      <c r="OS1" s="1">
        <v>409</v>
      </c>
      <c r="OT1" s="1">
        <v>410</v>
      </c>
      <c r="OU1" s="1">
        <v>411</v>
      </c>
      <c r="OV1" s="1">
        <v>412</v>
      </c>
      <c r="OW1" s="1">
        <v>413</v>
      </c>
      <c r="OX1" s="1">
        <v>414</v>
      </c>
      <c r="OY1" s="1">
        <v>415</v>
      </c>
      <c r="OZ1" s="1">
        <v>416</v>
      </c>
      <c r="PA1" s="1">
        <v>417</v>
      </c>
      <c r="PB1" s="1">
        <v>418</v>
      </c>
      <c r="PC1" s="1">
        <v>419</v>
      </c>
      <c r="PD1" s="1">
        <v>420</v>
      </c>
      <c r="PE1" s="1">
        <v>421</v>
      </c>
      <c r="PF1" s="1">
        <v>422</v>
      </c>
      <c r="PG1" s="1">
        <v>423</v>
      </c>
      <c r="PH1" s="1">
        <v>424</v>
      </c>
      <c r="PI1" s="1">
        <v>425</v>
      </c>
      <c r="PJ1" s="1">
        <v>426</v>
      </c>
      <c r="PK1" s="1">
        <v>427</v>
      </c>
      <c r="PL1" s="1">
        <v>428</v>
      </c>
      <c r="PM1" s="1">
        <v>429</v>
      </c>
      <c r="PN1" s="1">
        <v>430</v>
      </c>
      <c r="PO1" s="1">
        <v>431</v>
      </c>
      <c r="PP1" s="1">
        <v>432</v>
      </c>
      <c r="PQ1" s="1">
        <v>433</v>
      </c>
      <c r="PR1" s="1">
        <v>434</v>
      </c>
      <c r="PS1" s="1">
        <v>435</v>
      </c>
      <c r="PT1" s="1">
        <v>436</v>
      </c>
      <c r="PU1" s="1">
        <v>437</v>
      </c>
      <c r="PV1" s="1">
        <v>438</v>
      </c>
      <c r="PW1" s="1">
        <v>439</v>
      </c>
      <c r="PX1" s="1">
        <v>440</v>
      </c>
      <c r="PY1" s="1">
        <v>441</v>
      </c>
      <c r="PZ1" s="1">
        <v>442</v>
      </c>
      <c r="QA1" s="1">
        <v>443</v>
      </c>
      <c r="QB1" s="1">
        <v>444</v>
      </c>
      <c r="QC1" s="1">
        <v>445</v>
      </c>
      <c r="QD1" s="1">
        <v>446</v>
      </c>
      <c r="QE1" s="1">
        <v>447</v>
      </c>
      <c r="QF1" s="1">
        <v>448</v>
      </c>
      <c r="QG1" s="1">
        <v>449</v>
      </c>
      <c r="QH1" s="1">
        <v>450</v>
      </c>
      <c r="QI1" s="1">
        <v>451</v>
      </c>
      <c r="QJ1" s="1">
        <v>452</v>
      </c>
      <c r="QK1" s="1">
        <v>453</v>
      </c>
      <c r="QL1" s="1">
        <v>454</v>
      </c>
      <c r="QM1" s="1">
        <v>455</v>
      </c>
      <c r="QN1" s="1">
        <v>456</v>
      </c>
      <c r="QO1" s="1">
        <v>457</v>
      </c>
      <c r="QP1" s="1">
        <v>458</v>
      </c>
      <c r="QQ1" s="1">
        <v>459</v>
      </c>
      <c r="QR1" s="1">
        <v>460</v>
      </c>
      <c r="QS1" s="1">
        <v>461</v>
      </c>
      <c r="QT1" s="1">
        <v>462</v>
      </c>
      <c r="QU1" s="1">
        <v>463</v>
      </c>
      <c r="QV1" s="1">
        <v>464</v>
      </c>
      <c r="QW1" s="1">
        <v>465</v>
      </c>
      <c r="QX1" s="1">
        <v>466</v>
      </c>
      <c r="QY1" s="1">
        <v>467</v>
      </c>
      <c r="QZ1" s="1">
        <v>468</v>
      </c>
      <c r="RA1" s="1">
        <v>469</v>
      </c>
      <c r="RB1" s="1">
        <v>470</v>
      </c>
      <c r="RC1" s="1">
        <v>471</v>
      </c>
      <c r="RD1" s="1">
        <v>472</v>
      </c>
      <c r="RE1" s="1">
        <v>473</v>
      </c>
      <c r="RF1" s="1">
        <v>474</v>
      </c>
      <c r="RG1" s="1">
        <v>475</v>
      </c>
      <c r="RH1" s="1">
        <v>476</v>
      </c>
      <c r="RI1" s="1">
        <v>477</v>
      </c>
      <c r="RJ1" s="1">
        <v>478</v>
      </c>
      <c r="RK1" s="1">
        <v>479</v>
      </c>
      <c r="RL1" s="1">
        <v>480</v>
      </c>
      <c r="RM1" s="1">
        <v>481</v>
      </c>
      <c r="RN1" s="1">
        <v>482</v>
      </c>
      <c r="RO1" s="1">
        <v>483</v>
      </c>
      <c r="RP1" s="1">
        <v>484</v>
      </c>
      <c r="RQ1" s="1">
        <v>485</v>
      </c>
      <c r="RR1" s="1">
        <v>486</v>
      </c>
      <c r="RS1" s="1">
        <v>487</v>
      </c>
      <c r="RT1" s="1">
        <v>488</v>
      </c>
      <c r="RU1" s="1">
        <v>489</v>
      </c>
      <c r="RV1" s="1">
        <v>490</v>
      </c>
      <c r="RW1" s="1">
        <v>491</v>
      </c>
      <c r="RX1" s="1">
        <v>492</v>
      </c>
      <c r="RY1" s="1">
        <v>493</v>
      </c>
      <c r="RZ1" s="1">
        <v>494</v>
      </c>
      <c r="SA1" s="1">
        <v>495</v>
      </c>
      <c r="SB1" s="1">
        <v>496</v>
      </c>
      <c r="SC1" s="1">
        <v>497</v>
      </c>
      <c r="SD1" s="1">
        <v>498</v>
      </c>
      <c r="SE1" s="1">
        <v>499</v>
      </c>
      <c r="SF1" s="1">
        <v>500</v>
      </c>
      <c r="SG1" s="1">
        <v>501</v>
      </c>
      <c r="SH1" s="1">
        <v>502</v>
      </c>
      <c r="SI1" s="1">
        <v>503</v>
      </c>
      <c r="SJ1" s="1">
        <v>504</v>
      </c>
      <c r="SK1" s="1">
        <v>505</v>
      </c>
      <c r="SL1" s="1">
        <v>506</v>
      </c>
      <c r="SM1" s="1">
        <v>507</v>
      </c>
      <c r="SN1" s="1">
        <v>508</v>
      </c>
      <c r="SO1" s="1">
        <v>509</v>
      </c>
      <c r="SP1" s="1">
        <v>510</v>
      </c>
      <c r="SQ1" s="1">
        <v>511</v>
      </c>
      <c r="SR1" s="1">
        <v>512</v>
      </c>
      <c r="SS1" s="1">
        <v>513</v>
      </c>
      <c r="ST1" s="1">
        <v>514</v>
      </c>
      <c r="SU1" s="1">
        <v>515</v>
      </c>
      <c r="SV1" s="1">
        <v>516</v>
      </c>
      <c r="SW1" s="1">
        <v>517</v>
      </c>
      <c r="SX1" s="1">
        <v>518</v>
      </c>
      <c r="SY1" s="1">
        <v>519</v>
      </c>
      <c r="SZ1" s="1">
        <v>520</v>
      </c>
      <c r="TA1" s="1">
        <v>521</v>
      </c>
      <c r="TB1" s="1">
        <v>522</v>
      </c>
      <c r="TC1" s="1">
        <v>523</v>
      </c>
      <c r="TD1" s="1">
        <v>524</v>
      </c>
      <c r="TE1" s="1">
        <v>525</v>
      </c>
      <c r="TF1" s="1">
        <v>526</v>
      </c>
      <c r="TG1" s="1">
        <v>527</v>
      </c>
      <c r="TH1" s="1">
        <v>528</v>
      </c>
      <c r="TI1" s="1">
        <v>529</v>
      </c>
      <c r="TJ1" s="1">
        <v>530</v>
      </c>
      <c r="TK1" s="1">
        <v>531</v>
      </c>
      <c r="TL1" s="1">
        <v>532</v>
      </c>
      <c r="TM1" s="1">
        <v>533</v>
      </c>
      <c r="TN1" s="1">
        <v>534</v>
      </c>
      <c r="TO1" s="1">
        <v>535</v>
      </c>
      <c r="TP1" s="1">
        <v>536</v>
      </c>
      <c r="TQ1" s="1">
        <v>537</v>
      </c>
      <c r="TR1" s="1">
        <v>538</v>
      </c>
      <c r="TS1" s="1">
        <v>539</v>
      </c>
      <c r="TT1" s="1">
        <v>540</v>
      </c>
      <c r="TU1" s="1">
        <v>541</v>
      </c>
      <c r="TV1" s="1">
        <v>542</v>
      </c>
      <c r="TW1" s="1">
        <v>543</v>
      </c>
      <c r="TX1" s="1">
        <v>544</v>
      </c>
      <c r="TY1" s="1">
        <v>545</v>
      </c>
      <c r="TZ1" s="1">
        <v>546</v>
      </c>
      <c r="UA1" s="1">
        <v>547</v>
      </c>
      <c r="UB1" s="1">
        <v>548</v>
      </c>
      <c r="UC1" s="1">
        <v>549</v>
      </c>
      <c r="UD1" s="1">
        <v>550</v>
      </c>
      <c r="UE1" s="1">
        <v>551</v>
      </c>
      <c r="UF1" s="1">
        <v>552</v>
      </c>
      <c r="UG1" s="1">
        <v>553</v>
      </c>
      <c r="UH1" s="1">
        <v>554</v>
      </c>
      <c r="UI1" s="1">
        <v>555</v>
      </c>
      <c r="UJ1" s="1">
        <v>556</v>
      </c>
      <c r="UK1" s="1">
        <v>557</v>
      </c>
      <c r="UL1" s="1">
        <v>558</v>
      </c>
      <c r="UM1" s="1">
        <v>559</v>
      </c>
      <c r="UN1" s="1">
        <v>560</v>
      </c>
      <c r="UO1" s="1">
        <v>561</v>
      </c>
      <c r="UP1" s="1">
        <v>562</v>
      </c>
      <c r="UQ1" s="1">
        <v>563</v>
      </c>
      <c r="UR1" s="1">
        <v>564</v>
      </c>
      <c r="US1" s="1">
        <v>565</v>
      </c>
      <c r="UT1" s="1">
        <v>566</v>
      </c>
      <c r="UU1" s="1">
        <v>567</v>
      </c>
      <c r="UV1" s="1">
        <v>568</v>
      </c>
      <c r="UW1" s="1">
        <v>569</v>
      </c>
      <c r="UX1" s="1">
        <v>570</v>
      </c>
      <c r="UY1" s="1">
        <v>571</v>
      </c>
      <c r="UZ1" s="1">
        <v>572</v>
      </c>
      <c r="VA1" s="1">
        <v>573</v>
      </c>
      <c r="VB1" s="1">
        <v>574</v>
      </c>
      <c r="VC1" s="1">
        <v>575</v>
      </c>
      <c r="VD1" s="1">
        <v>576</v>
      </c>
      <c r="VE1" s="1">
        <v>577</v>
      </c>
      <c r="VF1" s="1">
        <v>578</v>
      </c>
      <c r="VG1" s="1">
        <v>579</v>
      </c>
      <c r="VH1" s="1">
        <v>580</v>
      </c>
      <c r="VI1" s="1">
        <v>581</v>
      </c>
      <c r="VJ1" s="1">
        <v>582</v>
      </c>
      <c r="VK1" s="1">
        <v>583</v>
      </c>
      <c r="VL1" s="1">
        <v>584</v>
      </c>
      <c r="VM1" s="1">
        <v>585</v>
      </c>
      <c r="VN1" s="1">
        <v>586</v>
      </c>
      <c r="VO1" s="1">
        <v>587</v>
      </c>
      <c r="VP1" s="1">
        <v>588</v>
      </c>
      <c r="VQ1" s="1">
        <v>589</v>
      </c>
      <c r="VR1" s="1">
        <v>590</v>
      </c>
      <c r="VS1" s="1">
        <v>591</v>
      </c>
      <c r="VT1" s="1">
        <v>592</v>
      </c>
      <c r="VU1" s="1">
        <v>593</v>
      </c>
      <c r="VV1" s="1">
        <v>594</v>
      </c>
      <c r="VW1" s="1">
        <v>595</v>
      </c>
      <c r="VX1" s="1">
        <v>596</v>
      </c>
      <c r="VY1" s="1">
        <v>597</v>
      </c>
      <c r="VZ1" s="1">
        <v>598</v>
      </c>
      <c r="WA1" s="1">
        <v>599</v>
      </c>
      <c r="WB1" s="1">
        <v>600</v>
      </c>
      <c r="WC1" s="1">
        <v>601</v>
      </c>
      <c r="WD1" s="1">
        <v>602</v>
      </c>
      <c r="WE1" s="1">
        <v>603</v>
      </c>
      <c r="WF1" s="1">
        <v>604</v>
      </c>
      <c r="WG1" s="1">
        <v>605</v>
      </c>
      <c r="WH1" s="1">
        <v>606</v>
      </c>
      <c r="WI1" s="1">
        <v>607</v>
      </c>
      <c r="WJ1" s="1">
        <v>608</v>
      </c>
      <c r="WK1" s="1">
        <v>609</v>
      </c>
      <c r="WL1" s="1">
        <v>610</v>
      </c>
      <c r="WM1" s="1">
        <v>611</v>
      </c>
      <c r="WN1" s="1">
        <v>612</v>
      </c>
      <c r="WO1" s="1">
        <v>613</v>
      </c>
      <c r="WP1" s="1">
        <v>614</v>
      </c>
      <c r="WQ1" s="1">
        <v>615</v>
      </c>
      <c r="WR1" s="1">
        <v>616</v>
      </c>
      <c r="WS1" s="1">
        <v>617</v>
      </c>
      <c r="WT1" s="1">
        <v>618</v>
      </c>
      <c r="WU1" s="1">
        <v>619</v>
      </c>
      <c r="WV1" s="1">
        <v>620</v>
      </c>
      <c r="WW1" s="1">
        <v>621</v>
      </c>
      <c r="WX1" s="1">
        <v>622</v>
      </c>
      <c r="WY1" s="1">
        <v>623</v>
      </c>
      <c r="WZ1" s="1">
        <v>624</v>
      </c>
      <c r="XA1" s="1">
        <v>625</v>
      </c>
      <c r="XB1" s="1">
        <v>626</v>
      </c>
      <c r="XC1" s="1">
        <v>627</v>
      </c>
      <c r="XD1" s="1">
        <v>628</v>
      </c>
      <c r="XE1" s="1">
        <v>629</v>
      </c>
      <c r="XF1" s="1">
        <v>630</v>
      </c>
      <c r="XG1" s="1">
        <v>631</v>
      </c>
      <c r="XH1" s="1">
        <v>632</v>
      </c>
      <c r="XI1" s="1">
        <v>633</v>
      </c>
      <c r="XJ1" s="1">
        <v>634</v>
      </c>
      <c r="XK1" s="1">
        <v>635</v>
      </c>
      <c r="XL1" s="1">
        <v>636</v>
      </c>
      <c r="XM1" s="1">
        <v>637</v>
      </c>
      <c r="XN1" s="1">
        <v>638</v>
      </c>
      <c r="XO1" s="1">
        <v>639</v>
      </c>
      <c r="XP1" s="1">
        <v>640</v>
      </c>
      <c r="XQ1" s="1">
        <v>641</v>
      </c>
      <c r="XR1" s="1">
        <v>642</v>
      </c>
      <c r="XS1" s="1">
        <v>643</v>
      </c>
      <c r="XT1" s="1">
        <v>644</v>
      </c>
      <c r="XU1" s="1">
        <v>645</v>
      </c>
      <c r="XV1" s="1">
        <v>646</v>
      </c>
      <c r="XW1" s="1">
        <v>647</v>
      </c>
      <c r="XX1" s="1">
        <v>648</v>
      </c>
      <c r="XY1" s="1">
        <v>649</v>
      </c>
      <c r="XZ1" s="1">
        <v>650</v>
      </c>
      <c r="YA1" s="1">
        <v>651</v>
      </c>
      <c r="YB1" s="1">
        <v>652</v>
      </c>
      <c r="YC1" s="1">
        <v>653</v>
      </c>
      <c r="YD1" s="1">
        <v>654</v>
      </c>
      <c r="YE1" s="1">
        <v>655</v>
      </c>
      <c r="YF1" s="1">
        <v>656</v>
      </c>
      <c r="YG1" s="1">
        <v>657</v>
      </c>
      <c r="YH1" s="1">
        <v>658</v>
      </c>
      <c r="YI1" s="1">
        <v>659</v>
      </c>
      <c r="YJ1" s="1">
        <v>660</v>
      </c>
      <c r="YK1" s="1">
        <v>661</v>
      </c>
      <c r="YL1" s="1">
        <v>662</v>
      </c>
      <c r="YM1" s="1">
        <v>663</v>
      </c>
      <c r="YN1" s="1">
        <v>664</v>
      </c>
      <c r="YO1" s="1">
        <v>665</v>
      </c>
      <c r="YP1" s="1">
        <v>666</v>
      </c>
      <c r="YQ1" s="1">
        <v>667</v>
      </c>
      <c r="YR1" s="1">
        <v>668</v>
      </c>
      <c r="YS1" s="1">
        <v>669</v>
      </c>
      <c r="YT1" s="1">
        <v>670</v>
      </c>
      <c r="YU1" s="1">
        <v>671</v>
      </c>
      <c r="YV1" s="1">
        <v>672</v>
      </c>
      <c r="YW1" s="1">
        <v>673</v>
      </c>
      <c r="YX1" s="1">
        <v>674</v>
      </c>
      <c r="YY1" s="1">
        <v>675</v>
      </c>
      <c r="YZ1" s="1">
        <v>676</v>
      </c>
      <c r="ZA1" s="1">
        <v>677</v>
      </c>
      <c r="ZB1" s="1">
        <v>678</v>
      </c>
      <c r="ZC1" s="1">
        <v>679</v>
      </c>
      <c r="ZD1" s="1">
        <v>680</v>
      </c>
      <c r="ZE1" s="1">
        <v>681</v>
      </c>
      <c r="ZF1" s="1">
        <v>682</v>
      </c>
      <c r="ZG1" s="1">
        <v>683</v>
      </c>
      <c r="ZH1" s="1">
        <v>684</v>
      </c>
      <c r="ZI1" s="1">
        <v>685</v>
      </c>
      <c r="ZJ1" s="1">
        <v>686</v>
      </c>
      <c r="ZK1" s="1">
        <v>687</v>
      </c>
      <c r="ZL1" s="1">
        <v>688</v>
      </c>
      <c r="ZM1" s="1">
        <v>689</v>
      </c>
      <c r="ZN1" s="1">
        <v>690</v>
      </c>
      <c r="ZO1" s="1">
        <v>691</v>
      </c>
      <c r="ZP1" s="1">
        <v>692</v>
      </c>
      <c r="ZQ1" s="1">
        <v>693</v>
      </c>
      <c r="ZR1" s="1">
        <v>694</v>
      </c>
      <c r="ZS1" s="1">
        <v>695</v>
      </c>
      <c r="ZT1" s="1">
        <v>696</v>
      </c>
      <c r="ZU1" s="1">
        <v>697</v>
      </c>
      <c r="ZV1" s="1">
        <v>698</v>
      </c>
      <c r="ZW1" s="1">
        <v>699</v>
      </c>
      <c r="ZX1" s="1">
        <v>700</v>
      </c>
      <c r="ZY1" s="1">
        <v>701</v>
      </c>
      <c r="ZZ1" s="1">
        <v>702</v>
      </c>
    </row>
    <row r="2" spans="1:702" ht="13.5" x14ac:dyDescent="0.35">
      <c r="A2" s="1" t="s">
        <v>28</v>
      </c>
      <c r="B2" s="1">
        <f>Auswahl_Zeitraum</f>
        <v>243</v>
      </c>
      <c r="D2" s="1" t="s">
        <v>54</v>
      </c>
      <c r="E2" s="1" t="s">
        <v>33</v>
      </c>
      <c r="F2" s="15">
        <f>F4</f>
        <v>39448</v>
      </c>
      <c r="G2" s="15">
        <f t="shared" ref="G2:BR2" si="0">G4</f>
        <v>39479</v>
      </c>
      <c r="H2" s="15">
        <f t="shared" si="0"/>
        <v>39508</v>
      </c>
      <c r="I2" s="15">
        <f t="shared" si="0"/>
        <v>39539</v>
      </c>
      <c r="J2" s="15">
        <f t="shared" si="0"/>
        <v>39569</v>
      </c>
      <c r="K2" s="15">
        <f t="shared" si="0"/>
        <v>39600</v>
      </c>
      <c r="L2" s="15">
        <f t="shared" si="0"/>
        <v>39630</v>
      </c>
      <c r="M2" s="15">
        <f t="shared" si="0"/>
        <v>39661</v>
      </c>
      <c r="N2" s="15">
        <f t="shared" si="0"/>
        <v>39692</v>
      </c>
      <c r="O2" s="15">
        <f t="shared" si="0"/>
        <v>39722</v>
      </c>
      <c r="P2" s="15">
        <f t="shared" si="0"/>
        <v>39753</v>
      </c>
      <c r="Q2" s="15">
        <f t="shared" si="0"/>
        <v>39783</v>
      </c>
      <c r="R2" s="15">
        <f t="shared" si="0"/>
        <v>39813</v>
      </c>
      <c r="S2" s="15">
        <f t="shared" si="0"/>
        <v>39814</v>
      </c>
      <c r="T2" s="15">
        <f t="shared" si="0"/>
        <v>39845</v>
      </c>
      <c r="U2" s="15">
        <f t="shared" si="0"/>
        <v>39873</v>
      </c>
      <c r="V2" s="15">
        <f t="shared" si="0"/>
        <v>39904</v>
      </c>
      <c r="W2" s="15">
        <f t="shared" si="0"/>
        <v>39934</v>
      </c>
      <c r="X2" s="15">
        <f t="shared" si="0"/>
        <v>39965</v>
      </c>
      <c r="Y2" s="15">
        <f t="shared" si="0"/>
        <v>39995</v>
      </c>
      <c r="Z2" s="15">
        <f t="shared" si="0"/>
        <v>40026</v>
      </c>
      <c r="AA2" s="15">
        <f t="shared" si="0"/>
        <v>40057</v>
      </c>
      <c r="AB2" s="15">
        <f t="shared" si="0"/>
        <v>40087</v>
      </c>
      <c r="AC2" s="15">
        <f t="shared" si="0"/>
        <v>40118</v>
      </c>
      <c r="AD2" s="15">
        <f t="shared" si="0"/>
        <v>40148</v>
      </c>
      <c r="AE2" s="15">
        <f t="shared" si="0"/>
        <v>40178</v>
      </c>
      <c r="AF2" s="15">
        <f t="shared" si="0"/>
        <v>40179</v>
      </c>
      <c r="AG2" s="15">
        <f t="shared" si="0"/>
        <v>40210</v>
      </c>
      <c r="AH2" s="15">
        <f t="shared" si="0"/>
        <v>40238</v>
      </c>
      <c r="AI2" s="15">
        <f t="shared" si="0"/>
        <v>40269</v>
      </c>
      <c r="AJ2" s="15">
        <f t="shared" si="0"/>
        <v>40299</v>
      </c>
      <c r="AK2" s="15">
        <f t="shared" si="0"/>
        <v>40330</v>
      </c>
      <c r="AL2" s="15">
        <f t="shared" si="0"/>
        <v>40360</v>
      </c>
      <c r="AM2" s="15">
        <f t="shared" si="0"/>
        <v>40391</v>
      </c>
      <c r="AN2" s="15">
        <f t="shared" si="0"/>
        <v>40422</v>
      </c>
      <c r="AO2" s="15">
        <f t="shared" si="0"/>
        <v>40452</v>
      </c>
      <c r="AP2" s="15">
        <f t="shared" si="0"/>
        <v>40483</v>
      </c>
      <c r="AQ2" s="15">
        <f t="shared" si="0"/>
        <v>40513</v>
      </c>
      <c r="AR2" s="15">
        <f t="shared" si="0"/>
        <v>40543</v>
      </c>
      <c r="AS2" s="15">
        <f t="shared" si="0"/>
        <v>40544</v>
      </c>
      <c r="AT2" s="15">
        <f t="shared" si="0"/>
        <v>40575</v>
      </c>
      <c r="AU2" s="15">
        <f t="shared" si="0"/>
        <v>40603</v>
      </c>
      <c r="AV2" s="15">
        <f t="shared" si="0"/>
        <v>40634</v>
      </c>
      <c r="AW2" s="15">
        <f t="shared" si="0"/>
        <v>40664</v>
      </c>
      <c r="AX2" s="15">
        <f t="shared" si="0"/>
        <v>40695</v>
      </c>
      <c r="AY2" s="15">
        <f t="shared" si="0"/>
        <v>40725</v>
      </c>
      <c r="AZ2" s="15">
        <f t="shared" si="0"/>
        <v>40756</v>
      </c>
      <c r="BA2" s="15">
        <f t="shared" si="0"/>
        <v>40787</v>
      </c>
      <c r="BB2" s="15">
        <f t="shared" si="0"/>
        <v>40817</v>
      </c>
      <c r="BC2" s="15">
        <f t="shared" si="0"/>
        <v>40848</v>
      </c>
      <c r="BD2" s="15">
        <f t="shared" si="0"/>
        <v>40878</v>
      </c>
      <c r="BE2" s="15">
        <f t="shared" si="0"/>
        <v>40908</v>
      </c>
      <c r="BF2" s="15">
        <f t="shared" si="0"/>
        <v>40909</v>
      </c>
      <c r="BG2" s="15">
        <f t="shared" si="0"/>
        <v>40940</v>
      </c>
      <c r="BH2" s="15">
        <f t="shared" si="0"/>
        <v>40969</v>
      </c>
      <c r="BI2" s="15">
        <f t="shared" si="0"/>
        <v>41000</v>
      </c>
      <c r="BJ2" s="15">
        <f t="shared" si="0"/>
        <v>41030</v>
      </c>
      <c r="BK2" s="15">
        <f t="shared" si="0"/>
        <v>41061</v>
      </c>
      <c r="BL2" s="15">
        <f t="shared" si="0"/>
        <v>41091</v>
      </c>
      <c r="BM2" s="15">
        <f t="shared" si="0"/>
        <v>41122</v>
      </c>
      <c r="BN2" s="15">
        <f t="shared" si="0"/>
        <v>41153</v>
      </c>
      <c r="BO2" s="15">
        <f t="shared" si="0"/>
        <v>41183</v>
      </c>
      <c r="BP2" s="15">
        <f t="shared" si="0"/>
        <v>41214</v>
      </c>
      <c r="BQ2" s="15">
        <f t="shared" si="0"/>
        <v>41244</v>
      </c>
      <c r="BR2" s="15">
        <f t="shared" si="0"/>
        <v>41274</v>
      </c>
      <c r="BS2" s="15">
        <f t="shared" ref="BS2:ED2" si="1">BS4</f>
        <v>41275</v>
      </c>
      <c r="BT2" s="15">
        <f t="shared" si="1"/>
        <v>41306</v>
      </c>
      <c r="BU2" s="15">
        <f t="shared" si="1"/>
        <v>41334</v>
      </c>
      <c r="BV2" s="15">
        <f t="shared" si="1"/>
        <v>41365</v>
      </c>
      <c r="BW2" s="15">
        <f t="shared" si="1"/>
        <v>41395</v>
      </c>
      <c r="BX2" s="15">
        <f t="shared" si="1"/>
        <v>41426</v>
      </c>
      <c r="BY2" s="15">
        <f t="shared" si="1"/>
        <v>41456</v>
      </c>
      <c r="BZ2" s="15">
        <f t="shared" si="1"/>
        <v>41487</v>
      </c>
      <c r="CA2" s="15">
        <f t="shared" si="1"/>
        <v>41518</v>
      </c>
      <c r="CB2" s="15">
        <f t="shared" si="1"/>
        <v>41548</v>
      </c>
      <c r="CC2" s="15">
        <f t="shared" si="1"/>
        <v>41579</v>
      </c>
      <c r="CD2" s="15">
        <f t="shared" si="1"/>
        <v>41609</v>
      </c>
      <c r="CE2" s="15">
        <f t="shared" si="1"/>
        <v>41639</v>
      </c>
      <c r="CF2" s="15">
        <f t="shared" si="1"/>
        <v>41640</v>
      </c>
      <c r="CG2" s="15">
        <f t="shared" si="1"/>
        <v>41671</v>
      </c>
      <c r="CH2" s="15">
        <f t="shared" si="1"/>
        <v>41699</v>
      </c>
      <c r="CI2" s="15">
        <f t="shared" si="1"/>
        <v>41730</v>
      </c>
      <c r="CJ2" s="15">
        <f t="shared" si="1"/>
        <v>41760</v>
      </c>
      <c r="CK2" s="15">
        <f t="shared" si="1"/>
        <v>41791</v>
      </c>
      <c r="CL2" s="15">
        <f t="shared" si="1"/>
        <v>41821</v>
      </c>
      <c r="CM2" s="15">
        <f t="shared" si="1"/>
        <v>41852</v>
      </c>
      <c r="CN2" s="15">
        <f t="shared" si="1"/>
        <v>41883</v>
      </c>
      <c r="CO2" s="15">
        <f t="shared" si="1"/>
        <v>41913</v>
      </c>
      <c r="CP2" s="15">
        <f t="shared" si="1"/>
        <v>41944</v>
      </c>
      <c r="CQ2" s="15">
        <f t="shared" si="1"/>
        <v>41974</v>
      </c>
      <c r="CR2" s="15">
        <f t="shared" si="1"/>
        <v>42004</v>
      </c>
      <c r="CS2" s="15">
        <f t="shared" si="1"/>
        <v>42005</v>
      </c>
      <c r="CT2" s="15">
        <f t="shared" si="1"/>
        <v>42036</v>
      </c>
      <c r="CU2" s="15">
        <f t="shared" si="1"/>
        <v>42064</v>
      </c>
      <c r="CV2" s="15">
        <f t="shared" si="1"/>
        <v>42095</v>
      </c>
      <c r="CW2" s="15">
        <f t="shared" si="1"/>
        <v>42125</v>
      </c>
      <c r="CX2" s="15">
        <f t="shared" si="1"/>
        <v>42156</v>
      </c>
      <c r="CY2" s="15">
        <f t="shared" si="1"/>
        <v>42186</v>
      </c>
      <c r="CZ2" s="15">
        <f t="shared" si="1"/>
        <v>42217</v>
      </c>
      <c r="DA2" s="15">
        <f t="shared" si="1"/>
        <v>42248</v>
      </c>
      <c r="DB2" s="15">
        <f t="shared" si="1"/>
        <v>42278</v>
      </c>
      <c r="DC2" s="15">
        <f t="shared" si="1"/>
        <v>42309</v>
      </c>
      <c r="DD2" s="15">
        <f t="shared" si="1"/>
        <v>42339</v>
      </c>
      <c r="DE2" s="15">
        <f t="shared" si="1"/>
        <v>42369</v>
      </c>
      <c r="DF2" s="15">
        <f t="shared" si="1"/>
        <v>42370</v>
      </c>
      <c r="DG2" s="15">
        <f t="shared" si="1"/>
        <v>42401</v>
      </c>
      <c r="DH2" s="15">
        <f t="shared" si="1"/>
        <v>42430</v>
      </c>
      <c r="DI2" s="15">
        <f t="shared" si="1"/>
        <v>42461</v>
      </c>
      <c r="DJ2" s="15">
        <f t="shared" si="1"/>
        <v>42491</v>
      </c>
      <c r="DK2" s="15">
        <f t="shared" si="1"/>
        <v>42522</v>
      </c>
      <c r="DL2" s="15">
        <f t="shared" si="1"/>
        <v>42552</v>
      </c>
      <c r="DM2" s="15">
        <f t="shared" si="1"/>
        <v>42583</v>
      </c>
      <c r="DN2" s="15">
        <f t="shared" si="1"/>
        <v>42614</v>
      </c>
      <c r="DO2" s="15">
        <f t="shared" si="1"/>
        <v>42644</v>
      </c>
      <c r="DP2" s="15">
        <f t="shared" si="1"/>
        <v>42675</v>
      </c>
      <c r="DQ2" s="15">
        <f t="shared" si="1"/>
        <v>42705</v>
      </c>
      <c r="DR2" s="15">
        <f t="shared" si="1"/>
        <v>42735</v>
      </c>
      <c r="DS2" s="15">
        <f t="shared" si="1"/>
        <v>42736</v>
      </c>
      <c r="DT2" s="15">
        <f t="shared" si="1"/>
        <v>42767</v>
      </c>
      <c r="DU2" s="15">
        <f t="shared" si="1"/>
        <v>42795</v>
      </c>
      <c r="DV2" s="15">
        <f t="shared" si="1"/>
        <v>42826</v>
      </c>
      <c r="DW2" s="15">
        <f t="shared" si="1"/>
        <v>42856</v>
      </c>
      <c r="DX2" s="15">
        <f t="shared" si="1"/>
        <v>42887</v>
      </c>
      <c r="DY2" s="15">
        <f t="shared" si="1"/>
        <v>42917</v>
      </c>
      <c r="DZ2" s="15">
        <f t="shared" si="1"/>
        <v>42948</v>
      </c>
      <c r="EA2" s="15">
        <f t="shared" si="1"/>
        <v>42979</v>
      </c>
      <c r="EB2" s="15">
        <f t="shared" si="1"/>
        <v>43009</v>
      </c>
      <c r="EC2" s="15">
        <f t="shared" si="1"/>
        <v>43040</v>
      </c>
      <c r="ED2" s="15">
        <f t="shared" si="1"/>
        <v>43070</v>
      </c>
      <c r="EE2" s="15">
        <f t="shared" ref="EE2:GP2" si="2">EE4</f>
        <v>43100</v>
      </c>
      <c r="EF2" s="15">
        <f t="shared" si="2"/>
        <v>43101</v>
      </c>
      <c r="EG2" s="15">
        <f t="shared" si="2"/>
        <v>43132</v>
      </c>
      <c r="EH2" s="15">
        <f t="shared" si="2"/>
        <v>43160</v>
      </c>
      <c r="EI2" s="15">
        <f t="shared" si="2"/>
        <v>43191</v>
      </c>
      <c r="EJ2" s="15">
        <f t="shared" si="2"/>
        <v>43221</v>
      </c>
      <c r="EK2" s="15">
        <f t="shared" si="2"/>
        <v>43252</v>
      </c>
      <c r="EL2" s="15">
        <f t="shared" si="2"/>
        <v>43282</v>
      </c>
      <c r="EM2" s="15">
        <f t="shared" si="2"/>
        <v>43313</v>
      </c>
      <c r="EN2" s="15">
        <f t="shared" si="2"/>
        <v>43344</v>
      </c>
      <c r="EO2" s="15">
        <f t="shared" si="2"/>
        <v>43374</v>
      </c>
      <c r="EP2" s="15">
        <f t="shared" si="2"/>
        <v>43405</v>
      </c>
      <c r="EQ2" s="15">
        <f t="shared" si="2"/>
        <v>43435</v>
      </c>
      <c r="ER2" s="15">
        <f t="shared" si="2"/>
        <v>43465</v>
      </c>
      <c r="ES2" s="15">
        <f t="shared" si="2"/>
        <v>43466</v>
      </c>
      <c r="ET2" s="15">
        <f t="shared" si="2"/>
        <v>43497</v>
      </c>
      <c r="EU2" s="15">
        <f t="shared" si="2"/>
        <v>43525</v>
      </c>
      <c r="EV2" s="15">
        <f t="shared" si="2"/>
        <v>43556</v>
      </c>
      <c r="EW2" s="15">
        <f t="shared" si="2"/>
        <v>43586</v>
      </c>
      <c r="EX2" s="15">
        <f t="shared" si="2"/>
        <v>43617</v>
      </c>
      <c r="EY2" s="15">
        <f t="shared" si="2"/>
        <v>43647</v>
      </c>
      <c r="EZ2" s="15">
        <f t="shared" si="2"/>
        <v>43678</v>
      </c>
      <c r="FA2" s="15">
        <f t="shared" si="2"/>
        <v>43709</v>
      </c>
      <c r="FB2" s="15">
        <f t="shared" si="2"/>
        <v>43739</v>
      </c>
      <c r="FC2" s="15">
        <f t="shared" si="2"/>
        <v>43770</v>
      </c>
      <c r="FD2" s="15">
        <f t="shared" si="2"/>
        <v>43800</v>
      </c>
      <c r="FE2" s="15">
        <f t="shared" si="2"/>
        <v>43830</v>
      </c>
      <c r="FF2" s="15">
        <f t="shared" si="2"/>
        <v>43831</v>
      </c>
      <c r="FG2" s="15">
        <f t="shared" si="2"/>
        <v>43862</v>
      </c>
      <c r="FH2" s="15">
        <f t="shared" si="2"/>
        <v>43891</v>
      </c>
      <c r="FI2" s="15">
        <f t="shared" si="2"/>
        <v>43922</v>
      </c>
      <c r="FJ2" s="15">
        <f t="shared" si="2"/>
        <v>43952</v>
      </c>
      <c r="FK2" s="15">
        <f t="shared" si="2"/>
        <v>43983</v>
      </c>
      <c r="FL2" s="15">
        <f t="shared" si="2"/>
        <v>44013</v>
      </c>
      <c r="FM2" s="15">
        <f t="shared" si="2"/>
        <v>44044</v>
      </c>
      <c r="FN2" s="15">
        <f t="shared" si="2"/>
        <v>44075</v>
      </c>
      <c r="FO2" s="15">
        <f t="shared" si="2"/>
        <v>44105</v>
      </c>
      <c r="FP2" s="15">
        <f t="shared" si="2"/>
        <v>44136</v>
      </c>
      <c r="FQ2" s="15">
        <f t="shared" si="2"/>
        <v>44166</v>
      </c>
      <c r="FR2" s="15">
        <f t="shared" si="2"/>
        <v>44196</v>
      </c>
      <c r="FS2" s="15">
        <f t="shared" si="2"/>
        <v>44197</v>
      </c>
      <c r="FT2" s="15">
        <f t="shared" si="2"/>
        <v>44228</v>
      </c>
      <c r="FU2" s="15">
        <f t="shared" si="2"/>
        <v>44256</v>
      </c>
      <c r="FV2" s="15">
        <f t="shared" si="2"/>
        <v>44287</v>
      </c>
      <c r="FW2" s="15">
        <f t="shared" si="2"/>
        <v>44317</v>
      </c>
      <c r="FX2" s="15">
        <f t="shared" si="2"/>
        <v>44348</v>
      </c>
      <c r="FY2" s="15">
        <f t="shared" si="2"/>
        <v>44378</v>
      </c>
      <c r="FZ2" s="15">
        <f t="shared" si="2"/>
        <v>44409</v>
      </c>
      <c r="GA2" s="15">
        <f t="shared" si="2"/>
        <v>44440</v>
      </c>
      <c r="GB2" s="15">
        <f t="shared" si="2"/>
        <v>44470</v>
      </c>
      <c r="GC2" s="15">
        <f t="shared" si="2"/>
        <v>44501</v>
      </c>
      <c r="GD2" s="15">
        <f t="shared" si="2"/>
        <v>44531</v>
      </c>
      <c r="GE2" s="15">
        <f t="shared" si="2"/>
        <v>44561</v>
      </c>
      <c r="GF2" s="15">
        <f t="shared" si="2"/>
        <v>44562</v>
      </c>
      <c r="GG2" s="15">
        <f t="shared" si="2"/>
        <v>44593</v>
      </c>
      <c r="GH2" s="15">
        <f t="shared" si="2"/>
        <v>44621</v>
      </c>
      <c r="GI2" s="15">
        <f t="shared" si="2"/>
        <v>44652</v>
      </c>
      <c r="GJ2" s="15">
        <f t="shared" si="2"/>
        <v>44682</v>
      </c>
      <c r="GK2" s="15">
        <f t="shared" si="2"/>
        <v>44713</v>
      </c>
      <c r="GL2" s="15">
        <f t="shared" si="2"/>
        <v>44743</v>
      </c>
      <c r="GM2" s="15">
        <f t="shared" si="2"/>
        <v>44774</v>
      </c>
      <c r="GN2" s="15">
        <f t="shared" si="2"/>
        <v>44805</v>
      </c>
      <c r="GO2" s="15">
        <f t="shared" si="2"/>
        <v>44835</v>
      </c>
      <c r="GP2" s="15">
        <f t="shared" si="2"/>
        <v>44866</v>
      </c>
      <c r="GQ2" s="15">
        <f t="shared" ref="GQ2:HW2" si="3">GQ4</f>
        <v>44896</v>
      </c>
      <c r="GR2" s="15">
        <f t="shared" si="3"/>
        <v>44926</v>
      </c>
      <c r="GS2" s="15">
        <f t="shared" si="3"/>
        <v>44927</v>
      </c>
      <c r="GT2" s="15">
        <f t="shared" si="3"/>
        <v>44958</v>
      </c>
      <c r="GU2" s="15">
        <f t="shared" si="3"/>
        <v>44986</v>
      </c>
      <c r="GV2" s="15">
        <f t="shared" si="3"/>
        <v>45017</v>
      </c>
      <c r="GW2" s="15">
        <f t="shared" si="3"/>
        <v>45047</v>
      </c>
      <c r="GX2" s="15">
        <f t="shared" si="3"/>
        <v>45078</v>
      </c>
      <c r="GY2" s="15">
        <f t="shared" si="3"/>
        <v>45108</v>
      </c>
      <c r="GZ2" s="15">
        <f t="shared" si="3"/>
        <v>45139</v>
      </c>
      <c r="HA2" s="15">
        <f t="shared" si="3"/>
        <v>45170</v>
      </c>
      <c r="HB2" s="15">
        <f t="shared" si="3"/>
        <v>45200</v>
      </c>
      <c r="HC2" s="15">
        <f t="shared" si="3"/>
        <v>45231</v>
      </c>
      <c r="HD2" s="15">
        <f t="shared" si="3"/>
        <v>45261</v>
      </c>
      <c r="HE2" s="15">
        <f t="shared" si="3"/>
        <v>45291</v>
      </c>
      <c r="HF2" s="15">
        <f t="shared" si="3"/>
        <v>45292</v>
      </c>
      <c r="HG2" s="15">
        <f t="shared" si="3"/>
        <v>45323</v>
      </c>
      <c r="HH2" s="15">
        <f t="shared" si="3"/>
        <v>45352</v>
      </c>
      <c r="HI2" s="15">
        <f t="shared" si="3"/>
        <v>45383</v>
      </c>
      <c r="HJ2" s="15">
        <f t="shared" si="3"/>
        <v>45413</v>
      </c>
      <c r="HK2" s="15">
        <f t="shared" si="3"/>
        <v>45444</v>
      </c>
      <c r="HL2" s="15">
        <f t="shared" si="3"/>
        <v>45474</v>
      </c>
      <c r="HM2" s="15">
        <f t="shared" si="3"/>
        <v>45505</v>
      </c>
      <c r="HN2" s="15">
        <f t="shared" si="3"/>
        <v>45536</v>
      </c>
      <c r="HO2" s="15">
        <f t="shared" si="3"/>
        <v>45566</v>
      </c>
      <c r="HP2" s="15">
        <f t="shared" si="3"/>
        <v>45597</v>
      </c>
      <c r="HQ2" s="15">
        <f t="shared" si="3"/>
        <v>45627</v>
      </c>
      <c r="HR2" s="15">
        <f t="shared" si="3"/>
        <v>45657</v>
      </c>
      <c r="HS2" s="15">
        <f t="shared" si="3"/>
        <v>45658</v>
      </c>
      <c r="HT2" s="15">
        <f t="shared" si="3"/>
        <v>45689</v>
      </c>
      <c r="HU2" s="15">
        <f t="shared" si="3"/>
        <v>45717</v>
      </c>
      <c r="HV2" s="15">
        <f t="shared" si="3"/>
        <v>45748</v>
      </c>
      <c r="HW2" s="15">
        <f t="shared" si="3"/>
        <v>45778</v>
      </c>
      <c r="HX2" s="15">
        <f t="shared" ref="HX2:KI2" si="4">HX4</f>
        <v>45809</v>
      </c>
      <c r="HY2" s="15">
        <f t="shared" si="4"/>
        <v>45839</v>
      </c>
      <c r="HZ2" s="15">
        <f t="shared" si="4"/>
        <v>45870</v>
      </c>
      <c r="IA2" s="15">
        <f t="shared" si="4"/>
        <v>45901</v>
      </c>
      <c r="IB2" s="15">
        <f t="shared" si="4"/>
        <v>45931</v>
      </c>
      <c r="IC2" s="15">
        <f t="shared" si="4"/>
        <v>45962</v>
      </c>
      <c r="ID2" s="15">
        <f t="shared" si="4"/>
        <v>45992</v>
      </c>
      <c r="IE2" s="15">
        <f t="shared" si="4"/>
        <v>46022</v>
      </c>
      <c r="IF2" s="15">
        <f t="shared" si="4"/>
        <v>46023</v>
      </c>
      <c r="IG2" s="15">
        <f t="shared" si="4"/>
        <v>46054</v>
      </c>
      <c r="IH2" s="15">
        <f t="shared" si="4"/>
        <v>46082</v>
      </c>
      <c r="II2" s="15">
        <f t="shared" si="4"/>
        <v>46113</v>
      </c>
      <c r="IJ2" s="15">
        <f t="shared" si="4"/>
        <v>0</v>
      </c>
      <c r="IK2" s="15">
        <f t="shared" si="4"/>
        <v>0</v>
      </c>
      <c r="IL2" s="15">
        <f t="shared" si="4"/>
        <v>0</v>
      </c>
      <c r="IM2" s="15">
        <f t="shared" si="4"/>
        <v>0</v>
      </c>
      <c r="IN2" s="15">
        <f t="shared" si="4"/>
        <v>0</v>
      </c>
      <c r="IO2" s="15">
        <f t="shared" si="4"/>
        <v>0</v>
      </c>
      <c r="IP2" s="15">
        <f t="shared" si="4"/>
        <v>0</v>
      </c>
      <c r="IQ2" s="15">
        <f t="shared" si="4"/>
        <v>0</v>
      </c>
      <c r="IR2" s="15">
        <f t="shared" si="4"/>
        <v>0</v>
      </c>
      <c r="IS2" s="15">
        <f t="shared" si="4"/>
        <v>0</v>
      </c>
      <c r="IT2" s="15">
        <f t="shared" si="4"/>
        <v>0</v>
      </c>
      <c r="IU2" s="15">
        <f t="shared" si="4"/>
        <v>0</v>
      </c>
      <c r="IV2" s="15">
        <f t="shared" si="4"/>
        <v>0</v>
      </c>
      <c r="IW2" s="15">
        <f t="shared" si="4"/>
        <v>0</v>
      </c>
      <c r="IX2" s="15">
        <f t="shared" si="4"/>
        <v>0</v>
      </c>
      <c r="IY2" s="15">
        <f t="shared" si="4"/>
        <v>0</v>
      </c>
      <c r="IZ2" s="15">
        <f t="shared" si="4"/>
        <v>0</v>
      </c>
      <c r="JA2" s="15">
        <f t="shared" si="4"/>
        <v>0</v>
      </c>
      <c r="JB2" s="15">
        <f t="shared" si="4"/>
        <v>0</v>
      </c>
      <c r="JC2" s="15">
        <f t="shared" si="4"/>
        <v>0</v>
      </c>
      <c r="JD2" s="15">
        <f t="shared" si="4"/>
        <v>0</v>
      </c>
      <c r="JE2" s="15">
        <f t="shared" si="4"/>
        <v>0</v>
      </c>
      <c r="JF2" s="15">
        <f t="shared" si="4"/>
        <v>0</v>
      </c>
      <c r="JG2" s="15">
        <f t="shared" si="4"/>
        <v>0</v>
      </c>
      <c r="JH2" s="15">
        <f t="shared" si="4"/>
        <v>0</v>
      </c>
      <c r="JI2" s="15">
        <f t="shared" si="4"/>
        <v>0</v>
      </c>
      <c r="JJ2" s="15">
        <f t="shared" si="4"/>
        <v>0</v>
      </c>
      <c r="JK2" s="15">
        <f t="shared" si="4"/>
        <v>0</v>
      </c>
      <c r="JL2" s="15">
        <f t="shared" si="4"/>
        <v>0</v>
      </c>
      <c r="JM2" s="15">
        <f t="shared" si="4"/>
        <v>0</v>
      </c>
      <c r="JN2" s="15">
        <f t="shared" si="4"/>
        <v>0</v>
      </c>
      <c r="JO2" s="15">
        <f t="shared" si="4"/>
        <v>0</v>
      </c>
      <c r="JP2" s="15">
        <f t="shared" si="4"/>
        <v>0</v>
      </c>
      <c r="JQ2" s="15">
        <f t="shared" si="4"/>
        <v>0</v>
      </c>
      <c r="JR2" s="15">
        <f t="shared" si="4"/>
        <v>0</v>
      </c>
      <c r="JS2" s="15">
        <f t="shared" si="4"/>
        <v>0</v>
      </c>
      <c r="JT2" s="15">
        <f t="shared" si="4"/>
        <v>0</v>
      </c>
      <c r="JU2" s="15">
        <f t="shared" si="4"/>
        <v>0</v>
      </c>
      <c r="JV2" s="15">
        <f t="shared" si="4"/>
        <v>0</v>
      </c>
      <c r="JW2" s="15">
        <f t="shared" si="4"/>
        <v>0</v>
      </c>
      <c r="JX2" s="15">
        <f t="shared" si="4"/>
        <v>0</v>
      </c>
      <c r="JY2" s="15">
        <f t="shared" si="4"/>
        <v>0</v>
      </c>
      <c r="JZ2" s="15">
        <f t="shared" si="4"/>
        <v>0</v>
      </c>
      <c r="KA2" s="15">
        <f t="shared" si="4"/>
        <v>0</v>
      </c>
      <c r="KB2" s="15">
        <f t="shared" si="4"/>
        <v>0</v>
      </c>
      <c r="KC2" s="15">
        <f t="shared" si="4"/>
        <v>0</v>
      </c>
      <c r="KD2" s="15">
        <f t="shared" si="4"/>
        <v>0</v>
      </c>
      <c r="KE2" s="15">
        <f t="shared" si="4"/>
        <v>0</v>
      </c>
      <c r="KF2" s="15">
        <f t="shared" si="4"/>
        <v>0</v>
      </c>
      <c r="KG2" s="15">
        <f t="shared" si="4"/>
        <v>0</v>
      </c>
      <c r="KH2" s="15">
        <f t="shared" si="4"/>
        <v>0</v>
      </c>
      <c r="KI2" s="15">
        <f t="shared" si="4"/>
        <v>0</v>
      </c>
      <c r="KJ2" s="15">
        <f t="shared" ref="KJ2:MU2" si="5">KJ4</f>
        <v>0</v>
      </c>
      <c r="KK2" s="15">
        <f t="shared" si="5"/>
        <v>0</v>
      </c>
      <c r="KL2" s="15">
        <f t="shared" si="5"/>
        <v>0</v>
      </c>
      <c r="KM2" s="15">
        <f t="shared" si="5"/>
        <v>0</v>
      </c>
      <c r="KN2" s="15">
        <f t="shared" si="5"/>
        <v>0</v>
      </c>
      <c r="KO2" s="15">
        <f t="shared" si="5"/>
        <v>0</v>
      </c>
      <c r="KP2" s="15">
        <f t="shared" si="5"/>
        <v>0</v>
      </c>
      <c r="KQ2" s="15">
        <f t="shared" si="5"/>
        <v>0</v>
      </c>
      <c r="KR2" s="15">
        <f t="shared" si="5"/>
        <v>0</v>
      </c>
      <c r="KS2" s="15">
        <f t="shared" si="5"/>
        <v>0</v>
      </c>
      <c r="KT2" s="15">
        <f t="shared" si="5"/>
        <v>0</v>
      </c>
      <c r="KU2" s="15">
        <f t="shared" si="5"/>
        <v>0</v>
      </c>
      <c r="KV2" s="15">
        <f t="shared" si="5"/>
        <v>0</v>
      </c>
      <c r="KW2" s="15">
        <f t="shared" si="5"/>
        <v>0</v>
      </c>
      <c r="KX2" s="15">
        <f t="shared" si="5"/>
        <v>0</v>
      </c>
      <c r="KY2" s="15">
        <f t="shared" si="5"/>
        <v>0</v>
      </c>
      <c r="KZ2" s="15">
        <f t="shared" si="5"/>
        <v>0</v>
      </c>
      <c r="LA2" s="15">
        <f t="shared" si="5"/>
        <v>0</v>
      </c>
      <c r="LB2" s="15">
        <f t="shared" si="5"/>
        <v>0</v>
      </c>
      <c r="LC2" s="15">
        <f t="shared" si="5"/>
        <v>0</v>
      </c>
      <c r="LD2" s="15">
        <f t="shared" si="5"/>
        <v>0</v>
      </c>
      <c r="LE2" s="15">
        <f t="shared" si="5"/>
        <v>0</v>
      </c>
      <c r="LF2" s="15">
        <f t="shared" si="5"/>
        <v>0</v>
      </c>
      <c r="LG2" s="15">
        <f t="shared" si="5"/>
        <v>0</v>
      </c>
      <c r="LH2" s="15">
        <f t="shared" si="5"/>
        <v>0</v>
      </c>
      <c r="LI2" s="15">
        <f t="shared" si="5"/>
        <v>0</v>
      </c>
      <c r="LJ2" s="15">
        <f t="shared" si="5"/>
        <v>0</v>
      </c>
      <c r="LK2" s="15">
        <f t="shared" si="5"/>
        <v>0</v>
      </c>
      <c r="LL2" s="15">
        <f t="shared" si="5"/>
        <v>0</v>
      </c>
      <c r="LM2" s="15">
        <f t="shared" si="5"/>
        <v>0</v>
      </c>
      <c r="LN2" s="15">
        <f t="shared" si="5"/>
        <v>0</v>
      </c>
      <c r="LO2" s="15">
        <f t="shared" si="5"/>
        <v>0</v>
      </c>
      <c r="LP2" s="15">
        <f t="shared" si="5"/>
        <v>0</v>
      </c>
      <c r="LQ2" s="15">
        <f t="shared" si="5"/>
        <v>0</v>
      </c>
      <c r="LR2" s="15">
        <f t="shared" si="5"/>
        <v>0</v>
      </c>
      <c r="LS2" s="15">
        <f t="shared" si="5"/>
        <v>0</v>
      </c>
      <c r="LT2" s="15">
        <f t="shared" si="5"/>
        <v>0</v>
      </c>
      <c r="LU2" s="15">
        <f t="shared" si="5"/>
        <v>0</v>
      </c>
      <c r="LV2" s="15">
        <f t="shared" si="5"/>
        <v>0</v>
      </c>
      <c r="LW2" s="15">
        <f t="shared" si="5"/>
        <v>0</v>
      </c>
      <c r="LX2" s="15">
        <f t="shared" si="5"/>
        <v>0</v>
      </c>
      <c r="LY2" s="15">
        <f t="shared" si="5"/>
        <v>0</v>
      </c>
      <c r="LZ2" s="15">
        <f t="shared" si="5"/>
        <v>0</v>
      </c>
      <c r="MA2" s="15">
        <f t="shared" si="5"/>
        <v>0</v>
      </c>
      <c r="MB2" s="15">
        <f t="shared" si="5"/>
        <v>0</v>
      </c>
      <c r="MC2" s="15">
        <f t="shared" si="5"/>
        <v>0</v>
      </c>
      <c r="MD2" s="15">
        <f t="shared" si="5"/>
        <v>0</v>
      </c>
      <c r="ME2" s="15">
        <f t="shared" si="5"/>
        <v>0</v>
      </c>
      <c r="MF2" s="15">
        <f t="shared" si="5"/>
        <v>0</v>
      </c>
      <c r="MG2" s="15">
        <f t="shared" si="5"/>
        <v>0</v>
      </c>
      <c r="MH2" s="15">
        <f t="shared" si="5"/>
        <v>0</v>
      </c>
      <c r="MI2" s="15">
        <f t="shared" si="5"/>
        <v>0</v>
      </c>
      <c r="MJ2" s="15">
        <f t="shared" si="5"/>
        <v>0</v>
      </c>
      <c r="MK2" s="15">
        <f t="shared" si="5"/>
        <v>0</v>
      </c>
      <c r="ML2" s="15">
        <f t="shared" si="5"/>
        <v>0</v>
      </c>
      <c r="MM2" s="15">
        <f t="shared" si="5"/>
        <v>0</v>
      </c>
      <c r="MN2" s="15">
        <f t="shared" si="5"/>
        <v>0</v>
      </c>
      <c r="MO2" s="15">
        <f t="shared" si="5"/>
        <v>0</v>
      </c>
      <c r="MP2" s="15">
        <f t="shared" si="5"/>
        <v>0</v>
      </c>
      <c r="MQ2" s="15">
        <f t="shared" si="5"/>
        <v>0</v>
      </c>
      <c r="MR2" s="15">
        <f t="shared" si="5"/>
        <v>0</v>
      </c>
      <c r="MS2" s="15">
        <f t="shared" si="5"/>
        <v>0</v>
      </c>
      <c r="MT2" s="15">
        <f t="shared" si="5"/>
        <v>0</v>
      </c>
      <c r="MU2" s="15">
        <f t="shared" si="5"/>
        <v>0</v>
      </c>
      <c r="MV2" s="15">
        <f t="shared" ref="MV2:PG2" si="6">MV4</f>
        <v>0</v>
      </c>
      <c r="MW2" s="15">
        <f t="shared" si="6"/>
        <v>0</v>
      </c>
      <c r="MX2" s="15">
        <f t="shared" si="6"/>
        <v>0</v>
      </c>
      <c r="MY2" s="15">
        <f t="shared" si="6"/>
        <v>0</v>
      </c>
      <c r="MZ2" s="15">
        <f t="shared" si="6"/>
        <v>0</v>
      </c>
      <c r="NA2" s="15">
        <f t="shared" si="6"/>
        <v>0</v>
      </c>
      <c r="NB2" s="15">
        <f t="shared" si="6"/>
        <v>0</v>
      </c>
      <c r="NC2" s="15">
        <f t="shared" si="6"/>
        <v>0</v>
      </c>
      <c r="ND2" s="15">
        <f t="shared" si="6"/>
        <v>0</v>
      </c>
      <c r="NE2" s="15">
        <f t="shared" si="6"/>
        <v>0</v>
      </c>
      <c r="NF2" s="15">
        <f t="shared" si="6"/>
        <v>0</v>
      </c>
      <c r="NG2" s="15">
        <f t="shared" si="6"/>
        <v>0</v>
      </c>
      <c r="NH2" s="15">
        <f t="shared" si="6"/>
        <v>0</v>
      </c>
      <c r="NI2" s="15">
        <f t="shared" si="6"/>
        <v>0</v>
      </c>
      <c r="NJ2" s="15">
        <f t="shared" si="6"/>
        <v>0</v>
      </c>
      <c r="NK2" s="15">
        <f t="shared" si="6"/>
        <v>0</v>
      </c>
      <c r="NL2" s="15">
        <f t="shared" si="6"/>
        <v>0</v>
      </c>
      <c r="NM2" s="15">
        <f t="shared" si="6"/>
        <v>0</v>
      </c>
      <c r="NN2" s="15">
        <f t="shared" si="6"/>
        <v>0</v>
      </c>
      <c r="NO2" s="15">
        <f t="shared" si="6"/>
        <v>0</v>
      </c>
      <c r="NP2" s="15">
        <f t="shared" si="6"/>
        <v>0</v>
      </c>
      <c r="NQ2" s="15">
        <f t="shared" si="6"/>
        <v>0</v>
      </c>
      <c r="NR2" s="15">
        <f t="shared" si="6"/>
        <v>0</v>
      </c>
      <c r="NS2" s="15">
        <f t="shared" si="6"/>
        <v>0</v>
      </c>
      <c r="NT2" s="15">
        <f t="shared" si="6"/>
        <v>0</v>
      </c>
      <c r="NU2" s="15">
        <f t="shared" si="6"/>
        <v>0</v>
      </c>
      <c r="NV2" s="15">
        <f t="shared" si="6"/>
        <v>0</v>
      </c>
      <c r="NW2" s="15">
        <f t="shared" si="6"/>
        <v>0</v>
      </c>
      <c r="NX2" s="15">
        <f t="shared" si="6"/>
        <v>0</v>
      </c>
      <c r="NY2" s="15">
        <f t="shared" si="6"/>
        <v>0</v>
      </c>
      <c r="NZ2" s="15">
        <f t="shared" si="6"/>
        <v>0</v>
      </c>
      <c r="OA2" s="15">
        <f t="shared" si="6"/>
        <v>0</v>
      </c>
      <c r="OB2" s="15">
        <f t="shared" si="6"/>
        <v>0</v>
      </c>
      <c r="OC2" s="15">
        <f t="shared" si="6"/>
        <v>0</v>
      </c>
      <c r="OD2" s="15">
        <f t="shared" si="6"/>
        <v>0</v>
      </c>
      <c r="OE2" s="15">
        <f t="shared" si="6"/>
        <v>0</v>
      </c>
      <c r="OF2" s="15">
        <f t="shared" si="6"/>
        <v>0</v>
      </c>
      <c r="OG2" s="15">
        <f t="shared" si="6"/>
        <v>0</v>
      </c>
      <c r="OH2" s="15">
        <f t="shared" si="6"/>
        <v>0</v>
      </c>
      <c r="OI2" s="15">
        <f t="shared" si="6"/>
        <v>0</v>
      </c>
      <c r="OJ2" s="15">
        <f t="shared" si="6"/>
        <v>0</v>
      </c>
      <c r="OK2" s="15">
        <f t="shared" si="6"/>
        <v>0</v>
      </c>
      <c r="OL2" s="15">
        <f t="shared" si="6"/>
        <v>0</v>
      </c>
      <c r="OM2" s="15">
        <f t="shared" si="6"/>
        <v>0</v>
      </c>
      <c r="ON2" s="15">
        <f t="shared" si="6"/>
        <v>0</v>
      </c>
      <c r="OO2" s="15">
        <f t="shared" si="6"/>
        <v>0</v>
      </c>
      <c r="OP2" s="15">
        <f t="shared" si="6"/>
        <v>0</v>
      </c>
      <c r="OQ2" s="15">
        <f t="shared" si="6"/>
        <v>0</v>
      </c>
      <c r="OR2" s="15">
        <f t="shared" si="6"/>
        <v>0</v>
      </c>
      <c r="OS2" s="15">
        <f t="shared" si="6"/>
        <v>0</v>
      </c>
      <c r="OT2" s="15">
        <f t="shared" si="6"/>
        <v>0</v>
      </c>
      <c r="OU2" s="15">
        <f t="shared" si="6"/>
        <v>0</v>
      </c>
      <c r="OV2" s="15">
        <f t="shared" si="6"/>
        <v>0</v>
      </c>
      <c r="OW2" s="15">
        <f t="shared" si="6"/>
        <v>0</v>
      </c>
      <c r="OX2" s="15">
        <f t="shared" si="6"/>
        <v>0</v>
      </c>
      <c r="OY2" s="15">
        <f t="shared" si="6"/>
        <v>0</v>
      </c>
      <c r="OZ2" s="15">
        <f t="shared" si="6"/>
        <v>0</v>
      </c>
      <c r="PA2" s="15">
        <f t="shared" si="6"/>
        <v>0</v>
      </c>
      <c r="PB2" s="15">
        <f t="shared" si="6"/>
        <v>0</v>
      </c>
      <c r="PC2" s="15">
        <f t="shared" si="6"/>
        <v>0</v>
      </c>
      <c r="PD2" s="15">
        <f t="shared" si="6"/>
        <v>0</v>
      </c>
      <c r="PE2" s="15">
        <f t="shared" si="6"/>
        <v>0</v>
      </c>
      <c r="PF2" s="15">
        <f t="shared" si="6"/>
        <v>0</v>
      </c>
      <c r="PG2" s="15">
        <f t="shared" si="6"/>
        <v>0</v>
      </c>
      <c r="PH2" s="15">
        <f t="shared" ref="PH2:RS2" si="7">PH4</f>
        <v>0</v>
      </c>
      <c r="PI2" s="15">
        <f t="shared" si="7"/>
        <v>0</v>
      </c>
      <c r="PJ2" s="15">
        <f t="shared" si="7"/>
        <v>0</v>
      </c>
      <c r="PK2" s="15">
        <f t="shared" si="7"/>
        <v>0</v>
      </c>
      <c r="PL2" s="15">
        <f t="shared" si="7"/>
        <v>0</v>
      </c>
      <c r="PM2" s="15">
        <f t="shared" si="7"/>
        <v>0</v>
      </c>
      <c r="PN2" s="15">
        <f t="shared" si="7"/>
        <v>0</v>
      </c>
      <c r="PO2" s="15">
        <f t="shared" si="7"/>
        <v>0</v>
      </c>
      <c r="PP2" s="15">
        <f t="shared" si="7"/>
        <v>0</v>
      </c>
      <c r="PQ2" s="15">
        <f t="shared" si="7"/>
        <v>0</v>
      </c>
      <c r="PR2" s="15">
        <f t="shared" si="7"/>
        <v>0</v>
      </c>
      <c r="PS2" s="15">
        <f t="shared" si="7"/>
        <v>0</v>
      </c>
      <c r="PT2" s="15">
        <f t="shared" si="7"/>
        <v>0</v>
      </c>
      <c r="PU2" s="15">
        <f t="shared" si="7"/>
        <v>0</v>
      </c>
      <c r="PV2" s="15">
        <f t="shared" si="7"/>
        <v>0</v>
      </c>
      <c r="PW2" s="15">
        <f t="shared" si="7"/>
        <v>0</v>
      </c>
      <c r="PX2" s="15">
        <f t="shared" si="7"/>
        <v>0</v>
      </c>
      <c r="PY2" s="15">
        <f t="shared" si="7"/>
        <v>0</v>
      </c>
      <c r="PZ2" s="15">
        <f t="shared" si="7"/>
        <v>0</v>
      </c>
      <c r="QA2" s="15">
        <f t="shared" si="7"/>
        <v>0</v>
      </c>
      <c r="QB2" s="15">
        <f t="shared" si="7"/>
        <v>0</v>
      </c>
      <c r="QC2" s="15">
        <f t="shared" si="7"/>
        <v>0</v>
      </c>
      <c r="QD2" s="15">
        <f t="shared" si="7"/>
        <v>0</v>
      </c>
      <c r="QE2" s="15">
        <f t="shared" si="7"/>
        <v>0</v>
      </c>
      <c r="QF2" s="15">
        <f t="shared" si="7"/>
        <v>0</v>
      </c>
      <c r="QG2" s="15">
        <f t="shared" si="7"/>
        <v>0</v>
      </c>
      <c r="QH2" s="15">
        <f t="shared" si="7"/>
        <v>0</v>
      </c>
      <c r="QI2" s="15">
        <f t="shared" si="7"/>
        <v>0</v>
      </c>
      <c r="QJ2" s="15">
        <f t="shared" si="7"/>
        <v>0</v>
      </c>
      <c r="QK2" s="15">
        <f t="shared" si="7"/>
        <v>0</v>
      </c>
      <c r="QL2" s="15">
        <f t="shared" si="7"/>
        <v>0</v>
      </c>
      <c r="QM2" s="15">
        <f t="shared" si="7"/>
        <v>0</v>
      </c>
      <c r="QN2" s="15">
        <f t="shared" si="7"/>
        <v>0</v>
      </c>
      <c r="QO2" s="15">
        <f t="shared" si="7"/>
        <v>0</v>
      </c>
      <c r="QP2" s="15">
        <f t="shared" si="7"/>
        <v>0</v>
      </c>
      <c r="QQ2" s="15">
        <f t="shared" si="7"/>
        <v>0</v>
      </c>
      <c r="QR2" s="15">
        <f t="shared" si="7"/>
        <v>0</v>
      </c>
      <c r="QS2" s="15">
        <f t="shared" si="7"/>
        <v>0</v>
      </c>
      <c r="QT2" s="15">
        <f t="shared" si="7"/>
        <v>0</v>
      </c>
      <c r="QU2" s="15">
        <f t="shared" si="7"/>
        <v>0</v>
      </c>
      <c r="QV2" s="15">
        <f t="shared" si="7"/>
        <v>0</v>
      </c>
      <c r="QW2" s="15">
        <f t="shared" si="7"/>
        <v>0</v>
      </c>
      <c r="QX2" s="15">
        <f t="shared" si="7"/>
        <v>0</v>
      </c>
      <c r="QY2" s="15">
        <f t="shared" si="7"/>
        <v>0</v>
      </c>
      <c r="QZ2" s="15">
        <f t="shared" si="7"/>
        <v>0</v>
      </c>
      <c r="RA2" s="15">
        <f t="shared" si="7"/>
        <v>0</v>
      </c>
      <c r="RB2" s="15">
        <f t="shared" si="7"/>
        <v>0</v>
      </c>
      <c r="RC2" s="15">
        <f t="shared" si="7"/>
        <v>0</v>
      </c>
      <c r="RD2" s="15">
        <f t="shared" si="7"/>
        <v>0</v>
      </c>
      <c r="RE2" s="15">
        <f t="shared" si="7"/>
        <v>0</v>
      </c>
      <c r="RF2" s="15">
        <f t="shared" si="7"/>
        <v>0</v>
      </c>
      <c r="RG2" s="15">
        <f t="shared" si="7"/>
        <v>0</v>
      </c>
      <c r="RH2" s="15">
        <f t="shared" si="7"/>
        <v>0</v>
      </c>
      <c r="RI2" s="15">
        <f t="shared" si="7"/>
        <v>0</v>
      </c>
      <c r="RJ2" s="15">
        <f t="shared" si="7"/>
        <v>0</v>
      </c>
      <c r="RK2" s="15">
        <f t="shared" si="7"/>
        <v>0</v>
      </c>
      <c r="RL2" s="15">
        <f t="shared" si="7"/>
        <v>0</v>
      </c>
      <c r="RM2" s="15">
        <f t="shared" si="7"/>
        <v>0</v>
      </c>
      <c r="RN2" s="15">
        <f t="shared" si="7"/>
        <v>0</v>
      </c>
      <c r="RO2" s="15">
        <f t="shared" si="7"/>
        <v>0</v>
      </c>
      <c r="RP2" s="15">
        <f t="shared" si="7"/>
        <v>0</v>
      </c>
      <c r="RQ2" s="15">
        <f t="shared" si="7"/>
        <v>0</v>
      </c>
      <c r="RR2" s="15">
        <f t="shared" si="7"/>
        <v>0</v>
      </c>
      <c r="RS2" s="15">
        <f t="shared" si="7"/>
        <v>0</v>
      </c>
      <c r="RT2" s="15">
        <f t="shared" ref="RT2:UE2" si="8">RT4</f>
        <v>0</v>
      </c>
      <c r="RU2" s="15">
        <f t="shared" si="8"/>
        <v>0</v>
      </c>
      <c r="RV2" s="15">
        <f t="shared" si="8"/>
        <v>0</v>
      </c>
      <c r="RW2" s="15">
        <f t="shared" si="8"/>
        <v>0</v>
      </c>
      <c r="RX2" s="15">
        <f t="shared" si="8"/>
        <v>0</v>
      </c>
      <c r="RY2" s="15">
        <f t="shared" si="8"/>
        <v>0</v>
      </c>
      <c r="RZ2" s="15">
        <f t="shared" si="8"/>
        <v>0</v>
      </c>
      <c r="SA2" s="15">
        <f t="shared" si="8"/>
        <v>0</v>
      </c>
      <c r="SB2" s="15">
        <f t="shared" si="8"/>
        <v>0</v>
      </c>
      <c r="SC2" s="15">
        <f t="shared" si="8"/>
        <v>0</v>
      </c>
      <c r="SD2" s="15">
        <f t="shared" si="8"/>
        <v>0</v>
      </c>
      <c r="SE2" s="15">
        <f t="shared" si="8"/>
        <v>0</v>
      </c>
      <c r="SF2" s="15">
        <f t="shared" si="8"/>
        <v>0</v>
      </c>
      <c r="SG2" s="15">
        <f t="shared" si="8"/>
        <v>0</v>
      </c>
      <c r="SH2" s="15">
        <f t="shared" si="8"/>
        <v>0</v>
      </c>
      <c r="SI2" s="15">
        <f t="shared" si="8"/>
        <v>0</v>
      </c>
      <c r="SJ2" s="15">
        <f t="shared" si="8"/>
        <v>0</v>
      </c>
      <c r="SK2" s="15">
        <f t="shared" si="8"/>
        <v>0</v>
      </c>
      <c r="SL2" s="15">
        <f t="shared" si="8"/>
        <v>0</v>
      </c>
      <c r="SM2" s="15">
        <f t="shared" si="8"/>
        <v>0</v>
      </c>
      <c r="SN2" s="15">
        <f t="shared" si="8"/>
        <v>0</v>
      </c>
      <c r="SO2" s="15">
        <f t="shared" si="8"/>
        <v>0</v>
      </c>
      <c r="SP2" s="15">
        <f t="shared" si="8"/>
        <v>0</v>
      </c>
      <c r="SQ2" s="15">
        <f t="shared" si="8"/>
        <v>0</v>
      </c>
      <c r="SR2" s="15">
        <f t="shared" si="8"/>
        <v>0</v>
      </c>
      <c r="SS2" s="15">
        <f t="shared" si="8"/>
        <v>0</v>
      </c>
      <c r="ST2" s="15">
        <f t="shared" si="8"/>
        <v>0</v>
      </c>
      <c r="SU2" s="15">
        <f t="shared" si="8"/>
        <v>0</v>
      </c>
      <c r="SV2" s="15">
        <f t="shared" si="8"/>
        <v>0</v>
      </c>
      <c r="SW2" s="15">
        <f t="shared" si="8"/>
        <v>0</v>
      </c>
      <c r="SX2" s="15">
        <f t="shared" si="8"/>
        <v>0</v>
      </c>
      <c r="SY2" s="15">
        <f t="shared" si="8"/>
        <v>0</v>
      </c>
      <c r="SZ2" s="15">
        <f t="shared" si="8"/>
        <v>0</v>
      </c>
      <c r="TA2" s="15">
        <f t="shared" si="8"/>
        <v>0</v>
      </c>
      <c r="TB2" s="15">
        <f t="shared" si="8"/>
        <v>0</v>
      </c>
      <c r="TC2" s="15">
        <f t="shared" si="8"/>
        <v>0</v>
      </c>
      <c r="TD2" s="15">
        <f t="shared" si="8"/>
        <v>0</v>
      </c>
      <c r="TE2" s="15">
        <f t="shared" si="8"/>
        <v>0</v>
      </c>
      <c r="TF2" s="15">
        <f t="shared" si="8"/>
        <v>0</v>
      </c>
      <c r="TG2" s="15">
        <f t="shared" si="8"/>
        <v>0</v>
      </c>
      <c r="TH2" s="15">
        <f t="shared" si="8"/>
        <v>0</v>
      </c>
      <c r="TI2" s="15">
        <f t="shared" si="8"/>
        <v>0</v>
      </c>
      <c r="TJ2" s="15">
        <f t="shared" si="8"/>
        <v>0</v>
      </c>
      <c r="TK2" s="15">
        <f t="shared" si="8"/>
        <v>0</v>
      </c>
      <c r="TL2" s="15">
        <f t="shared" si="8"/>
        <v>0</v>
      </c>
      <c r="TM2" s="15">
        <f t="shared" si="8"/>
        <v>0</v>
      </c>
      <c r="TN2" s="15">
        <f t="shared" si="8"/>
        <v>0</v>
      </c>
      <c r="TO2" s="15">
        <f t="shared" si="8"/>
        <v>0</v>
      </c>
      <c r="TP2" s="15">
        <f t="shared" si="8"/>
        <v>0</v>
      </c>
      <c r="TQ2" s="15">
        <f t="shared" si="8"/>
        <v>0</v>
      </c>
      <c r="TR2" s="15">
        <f t="shared" si="8"/>
        <v>0</v>
      </c>
      <c r="TS2" s="15">
        <f t="shared" si="8"/>
        <v>0</v>
      </c>
      <c r="TT2" s="15">
        <f t="shared" si="8"/>
        <v>0</v>
      </c>
      <c r="TU2" s="15">
        <f t="shared" si="8"/>
        <v>0</v>
      </c>
      <c r="TV2" s="15">
        <f t="shared" si="8"/>
        <v>0</v>
      </c>
      <c r="TW2" s="15">
        <f t="shared" si="8"/>
        <v>0</v>
      </c>
      <c r="TX2" s="15">
        <f t="shared" si="8"/>
        <v>0</v>
      </c>
      <c r="TY2" s="15">
        <f t="shared" si="8"/>
        <v>0</v>
      </c>
      <c r="TZ2" s="15">
        <f t="shared" si="8"/>
        <v>0</v>
      </c>
      <c r="UA2" s="15">
        <f t="shared" si="8"/>
        <v>0</v>
      </c>
      <c r="UB2" s="15">
        <f t="shared" si="8"/>
        <v>0</v>
      </c>
      <c r="UC2" s="15">
        <f t="shared" si="8"/>
        <v>0</v>
      </c>
      <c r="UD2" s="15">
        <f t="shared" si="8"/>
        <v>0</v>
      </c>
      <c r="UE2" s="15">
        <f t="shared" si="8"/>
        <v>0</v>
      </c>
      <c r="UF2" s="15">
        <f t="shared" ref="UF2:WQ2" si="9">UF4</f>
        <v>0</v>
      </c>
      <c r="UG2" s="15">
        <f t="shared" si="9"/>
        <v>0</v>
      </c>
      <c r="UH2" s="15">
        <f t="shared" si="9"/>
        <v>0</v>
      </c>
      <c r="UI2" s="15">
        <f t="shared" si="9"/>
        <v>0</v>
      </c>
      <c r="UJ2" s="15">
        <f t="shared" si="9"/>
        <v>0</v>
      </c>
      <c r="UK2" s="15">
        <f t="shared" si="9"/>
        <v>0</v>
      </c>
      <c r="UL2" s="15">
        <f t="shared" si="9"/>
        <v>0</v>
      </c>
      <c r="UM2" s="15">
        <f t="shared" si="9"/>
        <v>0</v>
      </c>
      <c r="UN2" s="15">
        <f t="shared" si="9"/>
        <v>0</v>
      </c>
      <c r="UO2" s="15">
        <f t="shared" si="9"/>
        <v>0</v>
      </c>
      <c r="UP2" s="15">
        <f t="shared" si="9"/>
        <v>0</v>
      </c>
      <c r="UQ2" s="15">
        <f t="shared" si="9"/>
        <v>0</v>
      </c>
      <c r="UR2" s="15">
        <f t="shared" si="9"/>
        <v>0</v>
      </c>
      <c r="US2" s="15">
        <f t="shared" si="9"/>
        <v>0</v>
      </c>
      <c r="UT2" s="15">
        <f t="shared" si="9"/>
        <v>0</v>
      </c>
      <c r="UU2" s="15">
        <f t="shared" si="9"/>
        <v>0</v>
      </c>
      <c r="UV2" s="15">
        <f t="shared" si="9"/>
        <v>0</v>
      </c>
      <c r="UW2" s="15">
        <f t="shared" si="9"/>
        <v>0</v>
      </c>
      <c r="UX2" s="15">
        <f t="shared" si="9"/>
        <v>0</v>
      </c>
      <c r="UY2" s="15">
        <f t="shared" si="9"/>
        <v>0</v>
      </c>
      <c r="UZ2" s="15">
        <f t="shared" si="9"/>
        <v>0</v>
      </c>
      <c r="VA2" s="15">
        <f t="shared" si="9"/>
        <v>0</v>
      </c>
      <c r="VB2" s="15">
        <f t="shared" si="9"/>
        <v>0</v>
      </c>
      <c r="VC2" s="15">
        <f t="shared" si="9"/>
        <v>0</v>
      </c>
      <c r="VD2" s="15">
        <f t="shared" si="9"/>
        <v>0</v>
      </c>
      <c r="VE2" s="15">
        <f t="shared" si="9"/>
        <v>0</v>
      </c>
      <c r="VF2" s="15">
        <f t="shared" si="9"/>
        <v>0</v>
      </c>
      <c r="VG2" s="15">
        <f t="shared" si="9"/>
        <v>0</v>
      </c>
      <c r="VH2" s="15">
        <f t="shared" si="9"/>
        <v>0</v>
      </c>
      <c r="VI2" s="15">
        <f t="shared" si="9"/>
        <v>0</v>
      </c>
      <c r="VJ2" s="15">
        <f t="shared" si="9"/>
        <v>0</v>
      </c>
      <c r="VK2" s="15">
        <f t="shared" si="9"/>
        <v>0</v>
      </c>
      <c r="VL2" s="15">
        <f t="shared" si="9"/>
        <v>0</v>
      </c>
      <c r="VM2" s="15">
        <f t="shared" si="9"/>
        <v>0</v>
      </c>
      <c r="VN2" s="15">
        <f t="shared" si="9"/>
        <v>0</v>
      </c>
      <c r="VO2" s="15">
        <f t="shared" si="9"/>
        <v>0</v>
      </c>
      <c r="VP2" s="15">
        <f t="shared" si="9"/>
        <v>0</v>
      </c>
      <c r="VQ2" s="15">
        <f t="shared" si="9"/>
        <v>0</v>
      </c>
      <c r="VR2" s="15">
        <f t="shared" si="9"/>
        <v>0</v>
      </c>
      <c r="VS2" s="15">
        <f t="shared" si="9"/>
        <v>0</v>
      </c>
      <c r="VT2" s="15">
        <f t="shared" si="9"/>
        <v>0</v>
      </c>
      <c r="VU2" s="15">
        <f t="shared" si="9"/>
        <v>0</v>
      </c>
      <c r="VV2" s="15">
        <f t="shared" si="9"/>
        <v>0</v>
      </c>
      <c r="VW2" s="15">
        <f t="shared" si="9"/>
        <v>0</v>
      </c>
      <c r="VX2" s="15">
        <f t="shared" si="9"/>
        <v>0</v>
      </c>
      <c r="VY2" s="15">
        <f t="shared" si="9"/>
        <v>0</v>
      </c>
      <c r="VZ2" s="15">
        <f t="shared" si="9"/>
        <v>0</v>
      </c>
      <c r="WA2" s="15">
        <f t="shared" si="9"/>
        <v>0</v>
      </c>
      <c r="WB2" s="15">
        <f t="shared" si="9"/>
        <v>0</v>
      </c>
      <c r="WC2" s="15">
        <f t="shared" si="9"/>
        <v>0</v>
      </c>
      <c r="WD2" s="15">
        <f t="shared" si="9"/>
        <v>0</v>
      </c>
      <c r="WE2" s="15">
        <f t="shared" si="9"/>
        <v>0</v>
      </c>
      <c r="WF2" s="15">
        <f t="shared" si="9"/>
        <v>0</v>
      </c>
      <c r="WG2" s="15">
        <f t="shared" si="9"/>
        <v>0</v>
      </c>
      <c r="WH2" s="15">
        <f t="shared" si="9"/>
        <v>0</v>
      </c>
      <c r="WI2" s="15">
        <f t="shared" si="9"/>
        <v>0</v>
      </c>
      <c r="WJ2" s="15">
        <f t="shared" si="9"/>
        <v>0</v>
      </c>
      <c r="WK2" s="15">
        <f t="shared" si="9"/>
        <v>0</v>
      </c>
      <c r="WL2" s="15">
        <f t="shared" si="9"/>
        <v>0</v>
      </c>
      <c r="WM2" s="15">
        <f t="shared" si="9"/>
        <v>0</v>
      </c>
      <c r="WN2" s="15">
        <f t="shared" si="9"/>
        <v>0</v>
      </c>
      <c r="WO2" s="15">
        <f t="shared" si="9"/>
        <v>0</v>
      </c>
      <c r="WP2" s="15">
        <f t="shared" si="9"/>
        <v>0</v>
      </c>
      <c r="WQ2" s="15">
        <f t="shared" si="9"/>
        <v>0</v>
      </c>
      <c r="WR2" s="15">
        <f t="shared" ref="WR2:ZC2" si="10">WR4</f>
        <v>0</v>
      </c>
      <c r="WS2" s="15">
        <f t="shared" si="10"/>
        <v>0</v>
      </c>
      <c r="WT2" s="15">
        <f t="shared" si="10"/>
        <v>0</v>
      </c>
      <c r="WU2" s="15">
        <f t="shared" si="10"/>
        <v>0</v>
      </c>
      <c r="WV2" s="15">
        <f t="shared" si="10"/>
        <v>0</v>
      </c>
      <c r="WW2" s="15">
        <f t="shared" si="10"/>
        <v>0</v>
      </c>
      <c r="WX2" s="15">
        <f t="shared" si="10"/>
        <v>0</v>
      </c>
      <c r="WY2" s="15">
        <f t="shared" si="10"/>
        <v>0</v>
      </c>
      <c r="WZ2" s="15">
        <f t="shared" si="10"/>
        <v>0</v>
      </c>
      <c r="XA2" s="15">
        <f t="shared" si="10"/>
        <v>0</v>
      </c>
      <c r="XB2" s="15">
        <f t="shared" si="10"/>
        <v>0</v>
      </c>
      <c r="XC2" s="15">
        <f t="shared" si="10"/>
        <v>0</v>
      </c>
      <c r="XD2" s="15">
        <f t="shared" si="10"/>
        <v>0</v>
      </c>
      <c r="XE2" s="15">
        <f t="shared" si="10"/>
        <v>0</v>
      </c>
      <c r="XF2" s="15">
        <f t="shared" si="10"/>
        <v>0</v>
      </c>
      <c r="XG2" s="15">
        <f t="shared" si="10"/>
        <v>0</v>
      </c>
      <c r="XH2" s="15">
        <f t="shared" si="10"/>
        <v>0</v>
      </c>
      <c r="XI2" s="15">
        <f t="shared" si="10"/>
        <v>0</v>
      </c>
      <c r="XJ2" s="15">
        <f t="shared" si="10"/>
        <v>0</v>
      </c>
      <c r="XK2" s="15">
        <f t="shared" si="10"/>
        <v>0</v>
      </c>
      <c r="XL2" s="15">
        <f t="shared" si="10"/>
        <v>0</v>
      </c>
      <c r="XM2" s="15">
        <f t="shared" si="10"/>
        <v>0</v>
      </c>
      <c r="XN2" s="15">
        <f t="shared" si="10"/>
        <v>0</v>
      </c>
      <c r="XO2" s="15">
        <f t="shared" si="10"/>
        <v>0</v>
      </c>
      <c r="XP2" s="15">
        <f t="shared" si="10"/>
        <v>0</v>
      </c>
      <c r="XQ2" s="15">
        <f t="shared" si="10"/>
        <v>0</v>
      </c>
      <c r="XR2" s="15">
        <f t="shared" si="10"/>
        <v>0</v>
      </c>
      <c r="XS2" s="15">
        <f t="shared" si="10"/>
        <v>0</v>
      </c>
      <c r="XT2" s="15">
        <f t="shared" si="10"/>
        <v>0</v>
      </c>
      <c r="XU2" s="15">
        <f t="shared" si="10"/>
        <v>0</v>
      </c>
      <c r="XV2" s="15">
        <f t="shared" si="10"/>
        <v>0</v>
      </c>
      <c r="XW2" s="15">
        <f t="shared" si="10"/>
        <v>0</v>
      </c>
      <c r="XX2" s="15">
        <f t="shared" si="10"/>
        <v>0</v>
      </c>
      <c r="XY2" s="15">
        <f t="shared" si="10"/>
        <v>0</v>
      </c>
      <c r="XZ2" s="15">
        <f t="shared" si="10"/>
        <v>0</v>
      </c>
      <c r="YA2" s="15">
        <f t="shared" si="10"/>
        <v>0</v>
      </c>
      <c r="YB2" s="15">
        <f t="shared" si="10"/>
        <v>0</v>
      </c>
      <c r="YC2" s="15">
        <f t="shared" si="10"/>
        <v>0</v>
      </c>
      <c r="YD2" s="15">
        <f t="shared" si="10"/>
        <v>0</v>
      </c>
      <c r="YE2" s="15">
        <f t="shared" si="10"/>
        <v>0</v>
      </c>
      <c r="YF2" s="15">
        <f t="shared" si="10"/>
        <v>0</v>
      </c>
      <c r="YG2" s="15">
        <f t="shared" si="10"/>
        <v>0</v>
      </c>
      <c r="YH2" s="15">
        <f t="shared" si="10"/>
        <v>0</v>
      </c>
      <c r="YI2" s="15">
        <f t="shared" si="10"/>
        <v>0</v>
      </c>
      <c r="YJ2" s="15">
        <f t="shared" si="10"/>
        <v>0</v>
      </c>
      <c r="YK2" s="15">
        <f t="shared" si="10"/>
        <v>0</v>
      </c>
      <c r="YL2" s="15">
        <f t="shared" si="10"/>
        <v>0</v>
      </c>
      <c r="YM2" s="15">
        <f t="shared" si="10"/>
        <v>0</v>
      </c>
      <c r="YN2" s="15">
        <f t="shared" si="10"/>
        <v>0</v>
      </c>
      <c r="YO2" s="15">
        <f t="shared" si="10"/>
        <v>0</v>
      </c>
      <c r="YP2" s="15">
        <f t="shared" si="10"/>
        <v>0</v>
      </c>
      <c r="YQ2" s="15">
        <f t="shared" si="10"/>
        <v>0</v>
      </c>
      <c r="YR2" s="15">
        <f t="shared" si="10"/>
        <v>0</v>
      </c>
      <c r="YS2" s="15">
        <f t="shared" si="10"/>
        <v>0</v>
      </c>
      <c r="YT2" s="15">
        <f t="shared" si="10"/>
        <v>0</v>
      </c>
      <c r="YU2" s="15">
        <f t="shared" si="10"/>
        <v>0</v>
      </c>
      <c r="YV2" s="15">
        <f t="shared" si="10"/>
        <v>0</v>
      </c>
      <c r="YW2" s="15">
        <f t="shared" si="10"/>
        <v>0</v>
      </c>
      <c r="YX2" s="15">
        <f t="shared" si="10"/>
        <v>0</v>
      </c>
      <c r="YY2" s="15">
        <f t="shared" si="10"/>
        <v>0</v>
      </c>
      <c r="YZ2" s="15">
        <f t="shared" si="10"/>
        <v>0</v>
      </c>
      <c r="ZA2" s="15">
        <f t="shared" si="10"/>
        <v>0</v>
      </c>
      <c r="ZB2" s="15">
        <f t="shared" si="10"/>
        <v>0</v>
      </c>
      <c r="ZC2" s="15">
        <f t="shared" si="10"/>
        <v>0</v>
      </c>
      <c r="ZD2" s="15">
        <f t="shared" ref="ZD2:ZZ2" si="11">ZD4</f>
        <v>0</v>
      </c>
      <c r="ZE2" s="15">
        <f t="shared" si="11"/>
        <v>0</v>
      </c>
      <c r="ZF2" s="15">
        <f t="shared" si="11"/>
        <v>0</v>
      </c>
      <c r="ZG2" s="15">
        <f t="shared" si="11"/>
        <v>0</v>
      </c>
      <c r="ZH2" s="15">
        <f t="shared" si="11"/>
        <v>0</v>
      </c>
      <c r="ZI2" s="15">
        <f t="shared" si="11"/>
        <v>0</v>
      </c>
      <c r="ZJ2" s="15">
        <f t="shared" si="11"/>
        <v>0</v>
      </c>
      <c r="ZK2" s="15">
        <f t="shared" si="11"/>
        <v>0</v>
      </c>
      <c r="ZL2" s="15">
        <f t="shared" si="11"/>
        <v>0</v>
      </c>
      <c r="ZM2" s="15">
        <f t="shared" si="11"/>
        <v>0</v>
      </c>
      <c r="ZN2" s="15">
        <f t="shared" si="11"/>
        <v>0</v>
      </c>
      <c r="ZO2" s="15">
        <f t="shared" si="11"/>
        <v>0</v>
      </c>
      <c r="ZP2" s="15">
        <f t="shared" si="11"/>
        <v>0</v>
      </c>
      <c r="ZQ2" s="15">
        <f t="shared" si="11"/>
        <v>0</v>
      </c>
      <c r="ZR2" s="15">
        <f t="shared" si="11"/>
        <v>0</v>
      </c>
      <c r="ZS2" s="15">
        <f t="shared" si="11"/>
        <v>0</v>
      </c>
      <c r="ZT2" s="15">
        <f t="shared" si="11"/>
        <v>0</v>
      </c>
      <c r="ZU2" s="15">
        <f t="shared" si="11"/>
        <v>0</v>
      </c>
      <c r="ZV2" s="15">
        <f t="shared" si="11"/>
        <v>0</v>
      </c>
      <c r="ZW2" s="15">
        <f t="shared" si="11"/>
        <v>0</v>
      </c>
      <c r="ZX2" s="15">
        <f t="shared" si="11"/>
        <v>0</v>
      </c>
      <c r="ZY2" s="15">
        <f t="shared" si="11"/>
        <v>0</v>
      </c>
      <c r="ZZ2" s="15">
        <f t="shared" si="11"/>
        <v>0</v>
      </c>
    </row>
    <row r="3" spans="1:702" x14ac:dyDescent="0.25">
      <c r="C3" s="64" t="s">
        <v>53</v>
      </c>
      <c r="F3" s="64" t="s">
        <v>40</v>
      </c>
    </row>
    <row r="4" spans="1:702" ht="13.5" x14ac:dyDescent="0.35">
      <c r="A4" s="1" t="s">
        <v>29</v>
      </c>
      <c r="B4" s="1" t="s">
        <v>30</v>
      </c>
      <c r="C4" s="64" t="s">
        <v>39</v>
      </c>
      <c r="D4" s="64" t="s">
        <v>51</v>
      </c>
      <c r="E4" s="64" t="s">
        <v>50</v>
      </c>
      <c r="F4" s="65">
        <v>39448</v>
      </c>
      <c r="G4" s="65">
        <v>39479</v>
      </c>
      <c r="H4" s="65">
        <v>39508</v>
      </c>
      <c r="I4" s="65">
        <v>39539</v>
      </c>
      <c r="J4" s="65">
        <v>39569</v>
      </c>
      <c r="K4" s="65">
        <v>39600</v>
      </c>
      <c r="L4" s="65">
        <v>39630</v>
      </c>
      <c r="M4" s="65">
        <v>39661</v>
      </c>
      <c r="N4" s="65">
        <v>39692</v>
      </c>
      <c r="O4" s="65">
        <v>39722</v>
      </c>
      <c r="P4" s="65">
        <v>39753</v>
      </c>
      <c r="Q4" s="65">
        <v>39783</v>
      </c>
      <c r="R4" s="65">
        <v>39813</v>
      </c>
      <c r="S4" s="65">
        <v>39814</v>
      </c>
      <c r="T4" s="65">
        <v>39845</v>
      </c>
      <c r="U4" s="65">
        <v>39873</v>
      </c>
      <c r="V4" s="65">
        <v>39904</v>
      </c>
      <c r="W4" s="65">
        <v>39934</v>
      </c>
      <c r="X4" s="65">
        <v>39965</v>
      </c>
      <c r="Y4" s="65">
        <v>39995</v>
      </c>
      <c r="Z4" s="65">
        <v>40026</v>
      </c>
      <c r="AA4" s="65">
        <v>40057</v>
      </c>
      <c r="AB4" s="65">
        <v>40087</v>
      </c>
      <c r="AC4" s="65">
        <v>40118</v>
      </c>
      <c r="AD4" s="65">
        <v>40148</v>
      </c>
      <c r="AE4" s="65">
        <v>40178</v>
      </c>
      <c r="AF4" s="65">
        <v>40179</v>
      </c>
      <c r="AG4" s="65">
        <v>40210</v>
      </c>
      <c r="AH4" s="65">
        <v>40238</v>
      </c>
      <c r="AI4" s="65">
        <v>40269</v>
      </c>
      <c r="AJ4" s="65">
        <v>40299</v>
      </c>
      <c r="AK4" s="65">
        <v>40330</v>
      </c>
      <c r="AL4" s="65">
        <v>40360</v>
      </c>
      <c r="AM4" s="65">
        <v>40391</v>
      </c>
      <c r="AN4" s="65">
        <v>40422</v>
      </c>
      <c r="AO4" s="65">
        <v>40452</v>
      </c>
      <c r="AP4" s="65">
        <v>40483</v>
      </c>
      <c r="AQ4" s="65">
        <v>40513</v>
      </c>
      <c r="AR4" s="65">
        <v>40543</v>
      </c>
      <c r="AS4" s="65">
        <v>40544</v>
      </c>
      <c r="AT4" s="65">
        <v>40575</v>
      </c>
      <c r="AU4" s="65">
        <v>40603</v>
      </c>
      <c r="AV4" s="65">
        <v>40634</v>
      </c>
      <c r="AW4" s="65">
        <v>40664</v>
      </c>
      <c r="AX4" s="65">
        <v>40695</v>
      </c>
      <c r="AY4" s="65">
        <v>40725</v>
      </c>
      <c r="AZ4" s="65">
        <v>40756</v>
      </c>
      <c r="BA4" s="65">
        <v>40787</v>
      </c>
      <c r="BB4" s="65">
        <v>40817</v>
      </c>
      <c r="BC4" s="65">
        <v>40848</v>
      </c>
      <c r="BD4" s="65">
        <v>40878</v>
      </c>
      <c r="BE4" s="65">
        <v>40908</v>
      </c>
      <c r="BF4" s="65">
        <v>40909</v>
      </c>
      <c r="BG4" s="65">
        <v>40940</v>
      </c>
      <c r="BH4" s="65">
        <v>40969</v>
      </c>
      <c r="BI4" s="65">
        <v>41000</v>
      </c>
      <c r="BJ4" s="65">
        <v>41030</v>
      </c>
      <c r="BK4" s="65">
        <v>41061</v>
      </c>
      <c r="BL4" s="65">
        <v>41091</v>
      </c>
      <c r="BM4" s="65">
        <v>41122</v>
      </c>
      <c r="BN4" s="65">
        <v>41153</v>
      </c>
      <c r="BO4" s="65">
        <v>41183</v>
      </c>
      <c r="BP4" s="65">
        <v>41214</v>
      </c>
      <c r="BQ4" s="65">
        <v>41244</v>
      </c>
      <c r="BR4" s="65">
        <v>41274</v>
      </c>
      <c r="BS4" s="65">
        <v>41275</v>
      </c>
      <c r="BT4" s="65">
        <v>41306</v>
      </c>
      <c r="BU4" s="65">
        <v>41334</v>
      </c>
      <c r="BV4" s="65">
        <v>41365</v>
      </c>
      <c r="BW4" s="65">
        <v>41395</v>
      </c>
      <c r="BX4" s="65">
        <v>41426</v>
      </c>
      <c r="BY4" s="65">
        <v>41456</v>
      </c>
      <c r="BZ4" s="65">
        <v>41487</v>
      </c>
      <c r="CA4" s="65">
        <v>41518</v>
      </c>
      <c r="CB4" s="65">
        <v>41548</v>
      </c>
      <c r="CC4" s="65">
        <v>41579</v>
      </c>
      <c r="CD4" s="65">
        <v>41609</v>
      </c>
      <c r="CE4" s="65">
        <v>41639</v>
      </c>
      <c r="CF4" s="65">
        <v>41640</v>
      </c>
      <c r="CG4" s="65">
        <v>41671</v>
      </c>
      <c r="CH4" s="65">
        <v>41699</v>
      </c>
      <c r="CI4" s="65">
        <v>41730</v>
      </c>
      <c r="CJ4" s="65">
        <v>41760</v>
      </c>
      <c r="CK4" s="65">
        <v>41791</v>
      </c>
      <c r="CL4" s="65">
        <v>41821</v>
      </c>
      <c r="CM4" s="65">
        <v>41852</v>
      </c>
      <c r="CN4" s="65">
        <v>41883</v>
      </c>
      <c r="CO4" s="65">
        <v>41913</v>
      </c>
      <c r="CP4" s="65">
        <v>41944</v>
      </c>
      <c r="CQ4" s="65">
        <v>41974</v>
      </c>
      <c r="CR4" s="65">
        <v>42004</v>
      </c>
      <c r="CS4" s="65">
        <v>42005</v>
      </c>
      <c r="CT4" s="65">
        <v>42036</v>
      </c>
      <c r="CU4" s="65">
        <v>42064</v>
      </c>
      <c r="CV4" s="65">
        <v>42095</v>
      </c>
      <c r="CW4" s="65">
        <v>42125</v>
      </c>
      <c r="CX4" s="65">
        <v>42156</v>
      </c>
      <c r="CY4" s="65">
        <v>42186</v>
      </c>
      <c r="CZ4" s="65">
        <v>42217</v>
      </c>
      <c r="DA4" s="65">
        <v>42248</v>
      </c>
      <c r="DB4" s="65">
        <v>42278</v>
      </c>
      <c r="DC4" s="65">
        <v>42309</v>
      </c>
      <c r="DD4" s="65">
        <v>42339</v>
      </c>
      <c r="DE4" s="65">
        <v>42369</v>
      </c>
      <c r="DF4" s="65">
        <v>42370</v>
      </c>
      <c r="DG4" s="65">
        <v>42401</v>
      </c>
      <c r="DH4" s="65">
        <v>42430</v>
      </c>
      <c r="DI4" s="65">
        <v>42461</v>
      </c>
      <c r="DJ4" s="65">
        <v>42491</v>
      </c>
      <c r="DK4" s="65">
        <v>42522</v>
      </c>
      <c r="DL4" s="65">
        <v>42552</v>
      </c>
      <c r="DM4" s="65">
        <v>42583</v>
      </c>
      <c r="DN4" s="65">
        <v>42614</v>
      </c>
      <c r="DO4" s="65">
        <v>42644</v>
      </c>
      <c r="DP4" s="65">
        <v>42675</v>
      </c>
      <c r="DQ4" s="65">
        <v>42705</v>
      </c>
      <c r="DR4" s="65">
        <v>42735</v>
      </c>
      <c r="DS4" s="65">
        <v>42736</v>
      </c>
      <c r="DT4" s="65">
        <v>42767</v>
      </c>
      <c r="DU4" s="65">
        <v>42795</v>
      </c>
      <c r="DV4" s="65">
        <v>42826</v>
      </c>
      <c r="DW4" s="65">
        <v>42856</v>
      </c>
      <c r="DX4" s="65">
        <v>42887</v>
      </c>
      <c r="DY4" s="65">
        <v>42917</v>
      </c>
      <c r="DZ4" s="65">
        <v>42948</v>
      </c>
      <c r="EA4" s="65">
        <v>42979</v>
      </c>
      <c r="EB4" s="65">
        <v>43009</v>
      </c>
      <c r="EC4" s="65">
        <v>43040</v>
      </c>
      <c r="ED4" s="65">
        <v>43070</v>
      </c>
      <c r="EE4" s="65">
        <v>43100</v>
      </c>
      <c r="EF4" s="65">
        <v>43101</v>
      </c>
      <c r="EG4" s="65">
        <v>43132</v>
      </c>
      <c r="EH4" s="65">
        <v>43160</v>
      </c>
      <c r="EI4" s="65">
        <v>43191</v>
      </c>
      <c r="EJ4" s="65">
        <v>43221</v>
      </c>
      <c r="EK4" s="65">
        <v>43252</v>
      </c>
      <c r="EL4" s="65">
        <v>43282</v>
      </c>
      <c r="EM4" s="65">
        <v>43313</v>
      </c>
      <c r="EN4" s="65">
        <v>43344</v>
      </c>
      <c r="EO4" s="65">
        <v>43374</v>
      </c>
      <c r="EP4" s="65">
        <v>43405</v>
      </c>
      <c r="EQ4" s="65">
        <v>43435</v>
      </c>
      <c r="ER4" s="65">
        <v>43465</v>
      </c>
      <c r="ES4" s="65">
        <v>43466</v>
      </c>
      <c r="ET4" s="65">
        <v>43497</v>
      </c>
      <c r="EU4" s="65">
        <v>43525</v>
      </c>
      <c r="EV4" s="65">
        <v>43556</v>
      </c>
      <c r="EW4" s="65">
        <v>43586</v>
      </c>
      <c r="EX4" s="65">
        <v>43617</v>
      </c>
      <c r="EY4" s="65">
        <v>43647</v>
      </c>
      <c r="EZ4" s="65">
        <v>43678</v>
      </c>
      <c r="FA4" s="65">
        <v>43709</v>
      </c>
      <c r="FB4" s="65">
        <v>43739</v>
      </c>
      <c r="FC4" s="65">
        <v>43770</v>
      </c>
      <c r="FD4" s="65">
        <v>43800</v>
      </c>
      <c r="FE4" s="65">
        <v>43830</v>
      </c>
      <c r="FF4" s="65">
        <v>43831</v>
      </c>
      <c r="FG4" s="65">
        <v>43862</v>
      </c>
      <c r="FH4" s="65">
        <v>43891</v>
      </c>
      <c r="FI4" s="65">
        <v>43922</v>
      </c>
      <c r="FJ4" s="65">
        <v>43952</v>
      </c>
      <c r="FK4" s="65">
        <v>43983</v>
      </c>
      <c r="FL4" s="65">
        <v>44013</v>
      </c>
      <c r="FM4" s="65">
        <v>44044</v>
      </c>
      <c r="FN4" s="65">
        <v>44075</v>
      </c>
      <c r="FO4" s="65">
        <v>44105</v>
      </c>
      <c r="FP4" s="65">
        <v>44136</v>
      </c>
      <c r="FQ4" s="65">
        <v>44166</v>
      </c>
      <c r="FR4" s="65">
        <v>44196</v>
      </c>
      <c r="FS4" s="65">
        <v>44197</v>
      </c>
      <c r="FT4" s="65">
        <v>44228</v>
      </c>
      <c r="FU4" s="65">
        <v>44256</v>
      </c>
      <c r="FV4" s="65">
        <v>44287</v>
      </c>
      <c r="FW4" s="65">
        <v>44317</v>
      </c>
      <c r="FX4" s="65">
        <v>44348</v>
      </c>
      <c r="FY4" s="65">
        <v>44378</v>
      </c>
      <c r="FZ4" s="65">
        <v>44409</v>
      </c>
      <c r="GA4" s="65">
        <v>44440</v>
      </c>
      <c r="GB4" s="65">
        <v>44470</v>
      </c>
      <c r="GC4" s="65">
        <v>44501</v>
      </c>
      <c r="GD4" s="65">
        <v>44531</v>
      </c>
      <c r="GE4" s="65">
        <v>44561</v>
      </c>
      <c r="GF4" s="65">
        <v>44562</v>
      </c>
      <c r="GG4" s="65">
        <v>44593</v>
      </c>
      <c r="GH4" s="65">
        <v>44621</v>
      </c>
      <c r="GI4" s="65">
        <v>44652</v>
      </c>
      <c r="GJ4" s="65">
        <v>44682</v>
      </c>
      <c r="GK4" s="65">
        <v>44713</v>
      </c>
      <c r="GL4" s="65">
        <v>44743</v>
      </c>
      <c r="GM4" s="65">
        <v>44774</v>
      </c>
      <c r="GN4" s="65">
        <v>44805</v>
      </c>
      <c r="GO4" s="65">
        <v>44835</v>
      </c>
      <c r="GP4" s="65">
        <v>44866</v>
      </c>
      <c r="GQ4" s="65">
        <v>44896</v>
      </c>
      <c r="GR4" s="65">
        <v>44926</v>
      </c>
      <c r="GS4" s="65">
        <v>44927</v>
      </c>
      <c r="GT4" s="65">
        <v>44958</v>
      </c>
      <c r="GU4" s="65">
        <v>44986</v>
      </c>
      <c r="GV4" s="65">
        <v>45017</v>
      </c>
      <c r="GW4" s="65">
        <v>45047</v>
      </c>
      <c r="GX4" s="65">
        <v>45078</v>
      </c>
      <c r="GY4" s="65">
        <v>45108</v>
      </c>
      <c r="GZ4" s="65">
        <v>45139</v>
      </c>
      <c r="HA4" s="65">
        <v>45170</v>
      </c>
      <c r="HB4" s="65">
        <v>45200</v>
      </c>
      <c r="HC4" s="65">
        <v>45231</v>
      </c>
      <c r="HD4" s="65">
        <v>45261</v>
      </c>
      <c r="HE4" s="65">
        <v>45291</v>
      </c>
      <c r="HF4" s="65">
        <v>45292</v>
      </c>
      <c r="HG4" s="65">
        <v>45323</v>
      </c>
      <c r="HH4" s="65">
        <v>45352</v>
      </c>
      <c r="HI4" s="65">
        <v>45383</v>
      </c>
      <c r="HJ4" s="65">
        <v>45413</v>
      </c>
      <c r="HK4" s="65">
        <v>45444</v>
      </c>
      <c r="HL4" s="65">
        <v>45474</v>
      </c>
      <c r="HM4" s="65">
        <v>45505</v>
      </c>
      <c r="HN4" s="65">
        <v>45536</v>
      </c>
      <c r="HO4" s="65">
        <v>45566</v>
      </c>
      <c r="HP4" s="65">
        <v>45597</v>
      </c>
      <c r="HQ4" s="65">
        <v>45627</v>
      </c>
      <c r="HR4" s="65">
        <v>45657</v>
      </c>
      <c r="HS4" s="65">
        <v>45658</v>
      </c>
      <c r="HT4" s="65">
        <v>45689</v>
      </c>
      <c r="HU4" s="65">
        <v>45717</v>
      </c>
      <c r="HV4" s="65">
        <v>45748</v>
      </c>
      <c r="HW4" s="65">
        <v>45778</v>
      </c>
      <c r="HX4" s="65">
        <v>45809</v>
      </c>
      <c r="HY4" s="65">
        <v>45839</v>
      </c>
      <c r="HZ4" s="65">
        <v>45870</v>
      </c>
      <c r="IA4" s="65">
        <v>45901</v>
      </c>
      <c r="IB4" s="65">
        <v>45931</v>
      </c>
      <c r="IC4" s="65">
        <v>45962</v>
      </c>
      <c r="ID4" s="65">
        <v>45992</v>
      </c>
      <c r="IE4" s="65">
        <v>46022</v>
      </c>
      <c r="IF4" s="65">
        <v>46023</v>
      </c>
      <c r="IG4" s="65">
        <v>46054</v>
      </c>
      <c r="IH4" s="65">
        <v>46082</v>
      </c>
      <c r="II4" s="65">
        <v>46113</v>
      </c>
    </row>
    <row r="5" spans="1:702" ht="13.5" x14ac:dyDescent="0.35">
      <c r="A5" s="1" t="str">
        <f>IF(RIGHT(C5,8)="Ergebnis",LEFT(C5,LEN(C5)-9)&amp;$D$2&amp;$E$2,C5&amp;D5&amp;E5)</f>
        <v>Burgenlandunselbständig BeschäftigteFrauen</v>
      </c>
      <c r="B5" s="1">
        <v>5</v>
      </c>
      <c r="C5" t="s">
        <v>1</v>
      </c>
      <c r="D5" t="s">
        <v>54</v>
      </c>
      <c r="E5" t="s">
        <v>32</v>
      </c>
      <c r="F5" s="73">
        <v>40479</v>
      </c>
      <c r="G5" s="73">
        <v>40730</v>
      </c>
      <c r="H5" s="73">
        <v>41322</v>
      </c>
      <c r="I5" s="73">
        <v>42092</v>
      </c>
      <c r="J5" s="73">
        <v>42627</v>
      </c>
      <c r="K5" s="73">
        <v>43257</v>
      </c>
      <c r="L5" s="73">
        <v>43977</v>
      </c>
      <c r="M5" s="73">
        <v>43338</v>
      </c>
      <c r="N5" s="73">
        <v>43408</v>
      </c>
      <c r="O5" s="73">
        <v>42532</v>
      </c>
      <c r="P5" s="73">
        <v>41875</v>
      </c>
      <c r="Q5" s="73">
        <v>41262</v>
      </c>
      <c r="R5" s="73">
        <v>42242</v>
      </c>
      <c r="S5" s="73">
        <v>41027</v>
      </c>
      <c r="T5" s="73">
        <v>41123</v>
      </c>
      <c r="U5" s="73">
        <v>41678</v>
      </c>
      <c r="V5" s="73">
        <v>42202</v>
      </c>
      <c r="W5" s="73">
        <v>43101</v>
      </c>
      <c r="X5" s="73">
        <v>43565</v>
      </c>
      <c r="Y5" s="73">
        <v>44328</v>
      </c>
      <c r="Z5" s="73">
        <v>43907</v>
      </c>
      <c r="AA5" s="73">
        <v>44083</v>
      </c>
      <c r="AB5" s="73">
        <v>43355</v>
      </c>
      <c r="AC5" s="73">
        <v>42686</v>
      </c>
      <c r="AD5" s="73">
        <v>41986</v>
      </c>
      <c r="AE5" s="73">
        <v>42753</v>
      </c>
      <c r="AF5" s="73">
        <v>41813</v>
      </c>
      <c r="AG5" s="73">
        <v>41851</v>
      </c>
      <c r="AH5" s="73">
        <v>42358</v>
      </c>
      <c r="AI5" s="73">
        <v>43285</v>
      </c>
      <c r="AJ5" s="73">
        <v>43727</v>
      </c>
      <c r="AK5" s="73">
        <v>44386</v>
      </c>
      <c r="AL5" s="73">
        <v>45176</v>
      </c>
      <c r="AM5" s="73">
        <v>44960</v>
      </c>
      <c r="AN5" s="73">
        <v>45023</v>
      </c>
      <c r="AO5" s="73">
        <v>44539</v>
      </c>
      <c r="AP5" s="73">
        <v>43245</v>
      </c>
      <c r="AQ5" s="73">
        <v>42655</v>
      </c>
      <c r="AR5" s="73">
        <v>43585</v>
      </c>
      <c r="AS5" s="73">
        <v>42584</v>
      </c>
      <c r="AT5" s="73">
        <v>42763</v>
      </c>
      <c r="AU5" s="73">
        <v>43311</v>
      </c>
      <c r="AV5" s="73">
        <v>43971</v>
      </c>
      <c r="AW5" s="73">
        <v>44806</v>
      </c>
      <c r="AX5" s="73">
        <v>45261</v>
      </c>
      <c r="AY5" s="73">
        <v>45991</v>
      </c>
      <c r="AZ5" s="73">
        <v>45896</v>
      </c>
      <c r="BA5" s="73">
        <v>45558</v>
      </c>
      <c r="BB5" s="73">
        <v>45154</v>
      </c>
      <c r="BC5" s="73">
        <v>44659</v>
      </c>
      <c r="BD5" s="73">
        <v>44057</v>
      </c>
      <c r="BE5" s="73">
        <v>44501</v>
      </c>
      <c r="BF5" s="73">
        <v>43759</v>
      </c>
      <c r="BG5" s="73">
        <v>43918</v>
      </c>
      <c r="BH5" s="73">
        <v>44608</v>
      </c>
      <c r="BI5" s="73">
        <v>45432</v>
      </c>
      <c r="BJ5" s="73">
        <v>45997</v>
      </c>
      <c r="BK5" s="73">
        <v>46452</v>
      </c>
      <c r="BL5" s="73">
        <v>47297</v>
      </c>
      <c r="BM5" s="73">
        <v>47006</v>
      </c>
      <c r="BN5" s="73">
        <v>46531</v>
      </c>
      <c r="BO5" s="73">
        <v>45849</v>
      </c>
      <c r="BP5" s="73">
        <v>45327</v>
      </c>
      <c r="BQ5" s="73">
        <v>44794</v>
      </c>
      <c r="BR5" s="73">
        <v>45581</v>
      </c>
      <c r="BS5" s="73">
        <v>44413</v>
      </c>
      <c r="BT5" s="73">
        <v>44570</v>
      </c>
      <c r="BU5" s="73">
        <v>45074</v>
      </c>
      <c r="BV5" s="73">
        <v>45990</v>
      </c>
      <c r="BW5" s="73">
        <v>46585</v>
      </c>
      <c r="BX5" s="73">
        <v>46954</v>
      </c>
      <c r="BY5" s="73">
        <v>47892</v>
      </c>
      <c r="BZ5" s="73">
        <v>47171</v>
      </c>
      <c r="CA5" s="73">
        <v>47201</v>
      </c>
      <c r="CB5" s="73">
        <v>46340</v>
      </c>
      <c r="CC5" s="73">
        <v>45590</v>
      </c>
      <c r="CD5" s="73">
        <v>45147</v>
      </c>
      <c r="CE5" s="73">
        <v>46077</v>
      </c>
      <c r="CF5" s="73">
        <v>44881</v>
      </c>
      <c r="CG5" s="73">
        <v>44916</v>
      </c>
      <c r="CH5" s="73">
        <v>45674</v>
      </c>
      <c r="CI5" s="73">
        <v>46529</v>
      </c>
      <c r="CJ5" s="73">
        <v>46856</v>
      </c>
      <c r="CK5" s="73">
        <v>47181</v>
      </c>
      <c r="CL5" s="73">
        <v>48109</v>
      </c>
      <c r="CM5" s="73">
        <v>47344</v>
      </c>
      <c r="CN5" s="73">
        <v>47377</v>
      </c>
      <c r="CO5" s="73">
        <v>46541</v>
      </c>
      <c r="CP5" s="73">
        <v>46041</v>
      </c>
      <c r="CQ5" s="73">
        <v>45587</v>
      </c>
      <c r="CR5" s="73">
        <v>46420</v>
      </c>
      <c r="CS5" s="73">
        <v>45230</v>
      </c>
      <c r="CT5" s="73">
        <v>45485</v>
      </c>
      <c r="CU5" s="73">
        <v>46250</v>
      </c>
      <c r="CV5" s="73">
        <v>47082</v>
      </c>
      <c r="CW5" s="73">
        <v>47661</v>
      </c>
      <c r="CX5" s="73">
        <v>48119</v>
      </c>
      <c r="CY5" s="73">
        <v>49039</v>
      </c>
      <c r="CZ5" s="73">
        <v>48098</v>
      </c>
      <c r="DA5" s="73">
        <v>47921</v>
      </c>
      <c r="DB5" s="73">
        <v>46986</v>
      </c>
      <c r="DC5" s="73">
        <v>46565</v>
      </c>
      <c r="DD5" s="73">
        <v>45955</v>
      </c>
      <c r="DE5" s="73">
        <v>47033</v>
      </c>
      <c r="DF5" s="73">
        <v>45440</v>
      </c>
      <c r="DG5" s="73">
        <v>45595</v>
      </c>
      <c r="DH5" s="73">
        <v>46398</v>
      </c>
      <c r="DI5" s="73">
        <v>47185</v>
      </c>
      <c r="DJ5" s="73">
        <v>47669</v>
      </c>
      <c r="DK5" s="73">
        <v>48160</v>
      </c>
      <c r="DL5" s="73">
        <v>48853</v>
      </c>
      <c r="DM5" s="73">
        <v>48481</v>
      </c>
      <c r="DN5" s="73">
        <v>48204</v>
      </c>
      <c r="DO5" s="73">
        <v>47509</v>
      </c>
      <c r="DP5" s="73">
        <v>47061</v>
      </c>
      <c r="DQ5" s="73">
        <v>46473</v>
      </c>
      <c r="DR5" s="73">
        <v>47252</v>
      </c>
      <c r="DS5" s="73">
        <v>46318</v>
      </c>
      <c r="DT5" s="73">
        <v>46389</v>
      </c>
      <c r="DU5" s="73">
        <v>47212</v>
      </c>
      <c r="DV5" s="73">
        <v>47906</v>
      </c>
      <c r="DW5" s="73">
        <v>48666</v>
      </c>
      <c r="DX5" s="73">
        <v>49083</v>
      </c>
      <c r="DY5" s="73">
        <v>49886</v>
      </c>
      <c r="DZ5" s="73">
        <v>49508</v>
      </c>
      <c r="EA5" s="73">
        <v>49436</v>
      </c>
      <c r="EB5" s="73">
        <v>48851</v>
      </c>
      <c r="EC5" s="73">
        <v>48166</v>
      </c>
      <c r="ED5" s="73">
        <v>47550</v>
      </c>
      <c r="EE5" s="73">
        <v>48248</v>
      </c>
      <c r="EF5" s="73">
        <v>47364</v>
      </c>
      <c r="EG5" s="73">
        <v>47394</v>
      </c>
      <c r="EH5" s="73">
        <v>48200</v>
      </c>
      <c r="EI5" s="73">
        <v>49216</v>
      </c>
      <c r="EJ5" s="73">
        <v>49864</v>
      </c>
      <c r="EK5" s="73">
        <v>50304</v>
      </c>
      <c r="EL5" s="73">
        <v>51010</v>
      </c>
      <c r="EM5" s="73">
        <v>50699</v>
      </c>
      <c r="EN5" s="73">
        <v>50177</v>
      </c>
      <c r="EO5" s="73">
        <v>49707</v>
      </c>
      <c r="EP5" s="73">
        <v>49309</v>
      </c>
      <c r="EQ5" s="73">
        <v>48768</v>
      </c>
      <c r="ER5" s="73">
        <v>49334</v>
      </c>
      <c r="ES5" s="73">
        <v>48499</v>
      </c>
      <c r="ET5" s="73">
        <v>48600</v>
      </c>
      <c r="EU5" s="73">
        <v>49364</v>
      </c>
      <c r="EV5" s="73">
        <v>50177</v>
      </c>
      <c r="EW5" s="73">
        <v>50563</v>
      </c>
      <c r="EX5" s="73">
        <v>51010</v>
      </c>
      <c r="EY5" s="73">
        <v>51843</v>
      </c>
      <c r="EZ5" s="73">
        <v>51025</v>
      </c>
      <c r="FA5" s="73">
        <v>50958</v>
      </c>
      <c r="FB5" s="73">
        <v>50417</v>
      </c>
      <c r="FC5" s="73">
        <v>49874</v>
      </c>
      <c r="FD5" s="73">
        <v>49469</v>
      </c>
      <c r="FE5" s="73">
        <v>50150</v>
      </c>
      <c r="FF5" s="73">
        <v>49244</v>
      </c>
      <c r="FG5" s="73">
        <v>49284</v>
      </c>
      <c r="FH5" s="73">
        <v>47962</v>
      </c>
      <c r="FI5" s="73">
        <v>47543</v>
      </c>
      <c r="FJ5" s="73">
        <v>48831</v>
      </c>
      <c r="FK5" s="73">
        <v>49606</v>
      </c>
      <c r="FL5" s="73">
        <v>51253</v>
      </c>
      <c r="FM5" s="73">
        <v>51080</v>
      </c>
      <c r="FN5" s="73">
        <v>51536</v>
      </c>
      <c r="FO5" s="73">
        <v>50817</v>
      </c>
      <c r="FP5" s="73">
        <v>50017</v>
      </c>
      <c r="FQ5" s="73">
        <v>49382</v>
      </c>
      <c r="FR5" s="73">
        <v>49713</v>
      </c>
      <c r="FS5" s="73">
        <v>49190</v>
      </c>
      <c r="FT5" s="73">
        <v>49344</v>
      </c>
      <c r="FU5" s="73">
        <v>49980</v>
      </c>
      <c r="FV5" s="73">
        <v>50437</v>
      </c>
      <c r="FW5" s="73">
        <v>51409</v>
      </c>
      <c r="FX5" s="73">
        <v>52372</v>
      </c>
      <c r="FY5" s="73">
        <v>53025</v>
      </c>
      <c r="FZ5" s="73">
        <v>52854</v>
      </c>
      <c r="GA5" s="73">
        <v>52790</v>
      </c>
      <c r="GB5" s="73">
        <v>52223</v>
      </c>
      <c r="GC5" s="73">
        <v>51618</v>
      </c>
      <c r="GD5" s="73">
        <v>51122</v>
      </c>
      <c r="GE5" s="73">
        <v>51364</v>
      </c>
      <c r="GF5" s="73">
        <v>51239</v>
      </c>
      <c r="GG5" s="73">
        <v>51318</v>
      </c>
      <c r="GH5" s="73">
        <v>51988</v>
      </c>
      <c r="GI5" s="73">
        <v>52790</v>
      </c>
      <c r="GJ5" s="73">
        <v>53407</v>
      </c>
      <c r="GK5" s="73">
        <v>54036</v>
      </c>
      <c r="GL5" s="73">
        <v>54556</v>
      </c>
      <c r="GM5" s="73">
        <v>54109</v>
      </c>
      <c r="GN5" s="73">
        <v>54209</v>
      </c>
      <c r="GO5" s="73">
        <v>53812</v>
      </c>
      <c r="GP5" s="73">
        <v>53379</v>
      </c>
      <c r="GQ5" s="73">
        <v>52641</v>
      </c>
      <c r="GR5" s="73">
        <v>53124</v>
      </c>
      <c r="GS5" s="73">
        <v>52449</v>
      </c>
      <c r="GT5" s="73">
        <v>52444</v>
      </c>
      <c r="GU5" s="73">
        <v>53003</v>
      </c>
      <c r="GV5" s="73">
        <v>53707</v>
      </c>
      <c r="GW5" s="73">
        <v>54230</v>
      </c>
      <c r="GX5" s="73">
        <v>54687</v>
      </c>
      <c r="GY5" s="73">
        <v>55366</v>
      </c>
      <c r="GZ5" s="73">
        <v>54960</v>
      </c>
      <c r="HA5" s="73">
        <v>54773</v>
      </c>
      <c r="HB5" s="73">
        <v>54365</v>
      </c>
      <c r="HC5" s="73">
        <v>53843</v>
      </c>
      <c r="HD5" s="73">
        <v>53130</v>
      </c>
      <c r="HE5" s="73">
        <v>53913</v>
      </c>
      <c r="HF5" s="73">
        <v>53025</v>
      </c>
      <c r="HG5" s="73">
        <v>53095</v>
      </c>
      <c r="HH5" s="73">
        <v>53781</v>
      </c>
      <c r="HI5" s="73">
        <v>54433</v>
      </c>
      <c r="HJ5" s="73">
        <v>54876</v>
      </c>
      <c r="HK5" s="73">
        <v>55274</v>
      </c>
      <c r="HL5" s="73">
        <v>55997</v>
      </c>
      <c r="HM5" s="73">
        <v>55527</v>
      </c>
      <c r="HN5" s="73">
        <v>55291</v>
      </c>
      <c r="HO5" s="73">
        <v>54950</v>
      </c>
      <c r="HP5" s="73">
        <v>54531</v>
      </c>
      <c r="HQ5" s="73">
        <v>53963</v>
      </c>
      <c r="HR5" s="73">
        <v>54562</v>
      </c>
      <c r="HS5" s="73">
        <v>53696</v>
      </c>
      <c r="HT5" s="73">
        <v>53799</v>
      </c>
      <c r="HU5" s="73">
        <v>54437</v>
      </c>
      <c r="HV5" s="73">
        <v>54997</v>
      </c>
      <c r="HW5" s="73">
        <v>55463</v>
      </c>
      <c r="HX5" s="73">
        <v>56060</v>
      </c>
      <c r="HY5" s="73">
        <v>56570</v>
      </c>
      <c r="HZ5" s="73">
        <v>55934</v>
      </c>
      <c r="IA5" s="73">
        <v>55729</v>
      </c>
      <c r="IB5" s="73">
        <v>55209</v>
      </c>
      <c r="IC5" s="73">
        <v>54630</v>
      </c>
      <c r="ID5" s="73">
        <v>54007</v>
      </c>
      <c r="IE5" s="73">
        <v>55044</v>
      </c>
      <c r="IF5" s="73">
        <v>53785</v>
      </c>
      <c r="IG5" s="73">
        <v>53855</v>
      </c>
      <c r="IH5" s="73">
        <v>54616</v>
      </c>
      <c r="II5" s="73">
        <v>55028</v>
      </c>
    </row>
    <row r="6" spans="1:702" ht="13.5" x14ac:dyDescent="0.35">
      <c r="A6" s="1" t="str">
        <f t="shared" ref="A6:A34" si="12">IF(RIGHT(C6,8)="Ergebnis",LEFT(C6,LEN(C6)-9)&amp;$D$2&amp;$E$2,C6&amp;D6&amp;E6)</f>
        <v>Burgenlandunselbständig BeschäftigteMänner und altern. Geschlecht</v>
      </c>
      <c r="B6" s="1">
        <f>B5+1</f>
        <v>6</v>
      </c>
      <c r="C6" t="s">
        <v>1</v>
      </c>
      <c r="D6" t="s">
        <v>54</v>
      </c>
      <c r="E6" t="s">
        <v>52</v>
      </c>
      <c r="F6" s="73">
        <v>44926</v>
      </c>
      <c r="G6" s="73">
        <v>46079</v>
      </c>
      <c r="H6" s="73">
        <v>48170</v>
      </c>
      <c r="I6" s="73">
        <v>49526</v>
      </c>
      <c r="J6" s="73">
        <v>50161</v>
      </c>
      <c r="K6" s="73">
        <v>50806</v>
      </c>
      <c r="L6" s="73">
        <v>51587</v>
      </c>
      <c r="M6" s="73">
        <v>50772</v>
      </c>
      <c r="N6" s="73">
        <v>51557</v>
      </c>
      <c r="O6" s="73">
        <v>50411</v>
      </c>
      <c r="P6" s="73">
        <v>49152</v>
      </c>
      <c r="Q6" s="73">
        <v>45599</v>
      </c>
      <c r="R6" s="73">
        <v>49062</v>
      </c>
      <c r="S6" s="73">
        <v>44281</v>
      </c>
      <c r="T6" s="73">
        <v>44414</v>
      </c>
      <c r="U6" s="73">
        <v>47083</v>
      </c>
      <c r="V6" s="73">
        <v>48431</v>
      </c>
      <c r="W6" s="73">
        <v>49846</v>
      </c>
      <c r="X6" s="73">
        <v>50284</v>
      </c>
      <c r="Y6" s="73">
        <v>51086</v>
      </c>
      <c r="Z6" s="73">
        <v>50657</v>
      </c>
      <c r="AA6" s="73">
        <v>50900</v>
      </c>
      <c r="AB6" s="73">
        <v>49815</v>
      </c>
      <c r="AC6" s="73">
        <v>48961</v>
      </c>
      <c r="AD6" s="73">
        <v>44957</v>
      </c>
      <c r="AE6" s="73">
        <v>48393</v>
      </c>
      <c r="AF6" s="73">
        <v>43712</v>
      </c>
      <c r="AG6" s="73">
        <v>44093</v>
      </c>
      <c r="AH6" s="73">
        <v>47431</v>
      </c>
      <c r="AI6" s="73">
        <v>49242</v>
      </c>
      <c r="AJ6" s="73">
        <v>50128</v>
      </c>
      <c r="AK6" s="73">
        <v>50797</v>
      </c>
      <c r="AL6" s="73">
        <v>51603</v>
      </c>
      <c r="AM6" s="73">
        <v>51397</v>
      </c>
      <c r="AN6" s="73">
        <v>51595</v>
      </c>
      <c r="AO6" s="73">
        <v>50846</v>
      </c>
      <c r="AP6" s="73">
        <v>49275</v>
      </c>
      <c r="AQ6" s="73">
        <v>44949</v>
      </c>
      <c r="AR6" s="73">
        <v>48756</v>
      </c>
      <c r="AS6" s="73">
        <v>44778</v>
      </c>
      <c r="AT6" s="73">
        <v>45729</v>
      </c>
      <c r="AU6" s="73">
        <v>48331</v>
      </c>
      <c r="AV6" s="73">
        <v>49691</v>
      </c>
      <c r="AW6" s="73">
        <v>51069</v>
      </c>
      <c r="AX6" s="73">
        <v>51727</v>
      </c>
      <c r="AY6" s="73">
        <v>52367</v>
      </c>
      <c r="AZ6" s="73">
        <v>52319</v>
      </c>
      <c r="BA6" s="73">
        <v>52167</v>
      </c>
      <c r="BB6" s="73">
        <v>51566</v>
      </c>
      <c r="BC6" s="73">
        <v>50801</v>
      </c>
      <c r="BD6" s="73">
        <v>46756</v>
      </c>
      <c r="BE6" s="73">
        <v>49775</v>
      </c>
      <c r="BF6" s="73">
        <v>46139</v>
      </c>
      <c r="BG6" s="73">
        <v>46805</v>
      </c>
      <c r="BH6" s="73">
        <v>49694</v>
      </c>
      <c r="BI6" s="73">
        <v>51356</v>
      </c>
      <c r="BJ6" s="73">
        <v>52263</v>
      </c>
      <c r="BK6" s="73">
        <v>52723</v>
      </c>
      <c r="BL6" s="73">
        <v>53781</v>
      </c>
      <c r="BM6" s="73">
        <v>53548</v>
      </c>
      <c r="BN6" s="73">
        <v>53241</v>
      </c>
      <c r="BO6" s="73">
        <v>52411</v>
      </c>
      <c r="BP6" s="73">
        <v>51195</v>
      </c>
      <c r="BQ6" s="73">
        <v>47339</v>
      </c>
      <c r="BR6" s="73">
        <v>50875</v>
      </c>
      <c r="BS6" s="73">
        <v>46031</v>
      </c>
      <c r="BT6" s="73">
        <v>46532</v>
      </c>
      <c r="BU6" s="73">
        <v>49157</v>
      </c>
      <c r="BV6" s="73">
        <v>51717</v>
      </c>
      <c r="BW6" s="73">
        <v>52699</v>
      </c>
      <c r="BX6" s="73">
        <v>53234</v>
      </c>
      <c r="BY6" s="73">
        <v>54377</v>
      </c>
      <c r="BZ6" s="73">
        <v>53460</v>
      </c>
      <c r="CA6" s="73">
        <v>54068</v>
      </c>
      <c r="CB6" s="73">
        <v>52881</v>
      </c>
      <c r="CC6" s="73">
        <v>51516</v>
      </c>
      <c r="CD6" s="73">
        <v>47927</v>
      </c>
      <c r="CE6" s="73">
        <v>51133</v>
      </c>
      <c r="CF6" s="73">
        <v>47435</v>
      </c>
      <c r="CG6" s="73">
        <v>47838</v>
      </c>
      <c r="CH6" s="73">
        <v>51078</v>
      </c>
      <c r="CI6" s="73">
        <v>52815</v>
      </c>
      <c r="CJ6" s="73">
        <v>53413</v>
      </c>
      <c r="CK6" s="73">
        <v>54286</v>
      </c>
      <c r="CL6" s="73">
        <v>55195</v>
      </c>
      <c r="CM6" s="73">
        <v>54298</v>
      </c>
      <c r="CN6" s="73">
        <v>54805</v>
      </c>
      <c r="CO6" s="73">
        <v>53558</v>
      </c>
      <c r="CP6" s="73">
        <v>52410</v>
      </c>
      <c r="CQ6" s="73">
        <v>48612</v>
      </c>
      <c r="CR6" s="73">
        <v>52145</v>
      </c>
      <c r="CS6" s="73">
        <v>47860</v>
      </c>
      <c r="CT6" s="73">
        <v>48424</v>
      </c>
      <c r="CU6" s="73">
        <v>51525</v>
      </c>
      <c r="CV6" s="73">
        <v>53147</v>
      </c>
      <c r="CW6" s="73">
        <v>54007</v>
      </c>
      <c r="CX6" s="73">
        <v>54893</v>
      </c>
      <c r="CY6" s="73">
        <v>55745</v>
      </c>
      <c r="CZ6" s="73">
        <v>55023</v>
      </c>
      <c r="DA6" s="73">
        <v>55464</v>
      </c>
      <c r="DB6" s="73">
        <v>54224</v>
      </c>
      <c r="DC6" s="73">
        <v>53461</v>
      </c>
      <c r="DD6" s="73">
        <v>49386</v>
      </c>
      <c r="DE6" s="73">
        <v>52763</v>
      </c>
      <c r="DF6" s="73">
        <v>48817</v>
      </c>
      <c r="DG6" s="73">
        <v>49822</v>
      </c>
      <c r="DH6" s="73">
        <v>52511</v>
      </c>
      <c r="DI6" s="73">
        <v>54207</v>
      </c>
      <c r="DJ6" s="73">
        <v>55049</v>
      </c>
      <c r="DK6" s="73">
        <v>55657</v>
      </c>
      <c r="DL6" s="73">
        <v>56194</v>
      </c>
      <c r="DM6" s="73">
        <v>55876</v>
      </c>
      <c r="DN6" s="73">
        <v>56116</v>
      </c>
      <c r="DO6" s="73">
        <v>55107</v>
      </c>
      <c r="DP6" s="73">
        <v>54414</v>
      </c>
      <c r="DQ6" s="73">
        <v>50354</v>
      </c>
      <c r="DR6" s="73">
        <v>53677</v>
      </c>
      <c r="DS6" s="73">
        <v>49647</v>
      </c>
      <c r="DT6" s="73">
        <v>50536</v>
      </c>
      <c r="DU6" s="73">
        <v>53362</v>
      </c>
      <c r="DV6" s="73">
        <v>54783</v>
      </c>
      <c r="DW6" s="73">
        <v>55829</v>
      </c>
      <c r="DX6" s="73">
        <v>56482</v>
      </c>
      <c r="DY6" s="73">
        <v>57340</v>
      </c>
      <c r="DZ6" s="73">
        <v>56767</v>
      </c>
      <c r="EA6" s="73">
        <v>56825</v>
      </c>
      <c r="EB6" s="73">
        <v>55886</v>
      </c>
      <c r="EC6" s="73">
        <v>55027</v>
      </c>
      <c r="ED6" s="73">
        <v>51231</v>
      </c>
      <c r="EE6" s="73">
        <v>54476</v>
      </c>
      <c r="EF6" s="73">
        <v>51110</v>
      </c>
      <c r="EG6" s="73">
        <v>51031</v>
      </c>
      <c r="EH6" s="73">
        <v>53786</v>
      </c>
      <c r="EI6" s="73">
        <v>56070</v>
      </c>
      <c r="EJ6" s="73">
        <v>56711</v>
      </c>
      <c r="EK6" s="73">
        <v>57222</v>
      </c>
      <c r="EL6" s="73">
        <v>57853</v>
      </c>
      <c r="EM6" s="73">
        <v>57667</v>
      </c>
      <c r="EN6" s="73">
        <v>57112</v>
      </c>
      <c r="EO6" s="73">
        <v>56519</v>
      </c>
      <c r="EP6" s="73">
        <v>55758</v>
      </c>
      <c r="EQ6" s="73">
        <v>52222</v>
      </c>
      <c r="ER6" s="73">
        <v>55255</v>
      </c>
      <c r="ES6" s="73">
        <v>51788</v>
      </c>
      <c r="ET6" s="73">
        <v>52954</v>
      </c>
      <c r="EU6" s="73">
        <v>55388</v>
      </c>
      <c r="EV6" s="73">
        <v>56607</v>
      </c>
      <c r="EW6" s="73">
        <v>57104</v>
      </c>
      <c r="EX6" s="73">
        <v>57603</v>
      </c>
      <c r="EY6" s="73">
        <v>58327</v>
      </c>
      <c r="EZ6" s="73">
        <v>57512</v>
      </c>
      <c r="FA6" s="73">
        <v>57742</v>
      </c>
      <c r="FB6" s="73">
        <v>56945</v>
      </c>
      <c r="FC6" s="73">
        <v>56017</v>
      </c>
      <c r="FD6" s="73">
        <v>52713</v>
      </c>
      <c r="FE6" s="73">
        <v>55892</v>
      </c>
      <c r="FF6" s="73">
        <v>52644</v>
      </c>
      <c r="FG6" s="73">
        <v>53523</v>
      </c>
      <c r="FH6" s="73">
        <v>52610</v>
      </c>
      <c r="FI6" s="73">
        <v>53921</v>
      </c>
      <c r="FJ6" s="73">
        <v>55491</v>
      </c>
      <c r="FK6" s="73">
        <v>56571</v>
      </c>
      <c r="FL6" s="73">
        <v>57777</v>
      </c>
      <c r="FM6" s="73">
        <v>57622</v>
      </c>
      <c r="FN6" s="73">
        <v>58089</v>
      </c>
      <c r="FO6" s="73">
        <v>57365</v>
      </c>
      <c r="FP6" s="73">
        <v>56509</v>
      </c>
      <c r="FQ6" s="73">
        <v>53276</v>
      </c>
      <c r="FR6" s="73">
        <v>55450</v>
      </c>
      <c r="FS6" s="73">
        <v>52942</v>
      </c>
      <c r="FT6" s="73">
        <v>54126</v>
      </c>
      <c r="FU6" s="73">
        <v>56351</v>
      </c>
      <c r="FV6" s="73">
        <v>57210</v>
      </c>
      <c r="FW6" s="73">
        <v>58247</v>
      </c>
      <c r="FX6" s="73">
        <v>58877</v>
      </c>
      <c r="FY6" s="73">
        <v>59307</v>
      </c>
      <c r="FZ6" s="73">
        <v>59116</v>
      </c>
      <c r="GA6" s="73">
        <v>59350</v>
      </c>
      <c r="GB6" s="73">
        <v>58685</v>
      </c>
      <c r="GC6" s="73">
        <v>58072</v>
      </c>
      <c r="GD6" s="73">
        <v>54980</v>
      </c>
      <c r="GE6" s="73">
        <v>57272</v>
      </c>
      <c r="GF6" s="73">
        <v>55059</v>
      </c>
      <c r="GG6" s="73">
        <v>56197</v>
      </c>
      <c r="GH6" s="73">
        <v>58005</v>
      </c>
      <c r="GI6" s="73">
        <v>58816</v>
      </c>
      <c r="GJ6" s="73">
        <v>59702</v>
      </c>
      <c r="GK6" s="73">
        <v>60270</v>
      </c>
      <c r="GL6" s="73">
        <v>60554</v>
      </c>
      <c r="GM6" s="73">
        <v>60277</v>
      </c>
      <c r="GN6" s="73">
        <v>60254</v>
      </c>
      <c r="GO6" s="73">
        <v>59767</v>
      </c>
      <c r="GP6" s="73">
        <v>59054</v>
      </c>
      <c r="GQ6" s="73">
        <v>55610</v>
      </c>
      <c r="GR6" s="73">
        <v>58630</v>
      </c>
      <c r="GS6" s="73">
        <v>55652</v>
      </c>
      <c r="GT6" s="73">
        <v>56517</v>
      </c>
      <c r="GU6" s="73">
        <v>58637</v>
      </c>
      <c r="GV6" s="73">
        <v>59419</v>
      </c>
      <c r="GW6" s="73">
        <v>60122</v>
      </c>
      <c r="GX6" s="73">
        <v>60493</v>
      </c>
      <c r="GY6" s="73">
        <v>60949</v>
      </c>
      <c r="GZ6" s="73">
        <v>60466</v>
      </c>
      <c r="HA6" s="73">
        <v>60334</v>
      </c>
      <c r="HB6" s="73">
        <v>59930</v>
      </c>
      <c r="HC6" s="73">
        <v>59157</v>
      </c>
      <c r="HD6" s="73">
        <v>55581</v>
      </c>
      <c r="HE6" s="73">
        <v>58938</v>
      </c>
      <c r="HF6" s="73">
        <v>55261</v>
      </c>
      <c r="HG6" s="73">
        <v>56241</v>
      </c>
      <c r="HH6" s="73">
        <v>57798</v>
      </c>
      <c r="HI6" s="73">
        <v>58862</v>
      </c>
      <c r="HJ6" s="73">
        <v>59272</v>
      </c>
      <c r="HK6" s="73">
        <v>59579</v>
      </c>
      <c r="HL6" s="73">
        <v>60105</v>
      </c>
      <c r="HM6" s="73">
        <v>59523</v>
      </c>
      <c r="HN6" s="73">
        <v>59457</v>
      </c>
      <c r="HO6" s="73">
        <v>58991</v>
      </c>
      <c r="HP6" s="73">
        <v>58159</v>
      </c>
      <c r="HQ6" s="73">
        <v>55240</v>
      </c>
      <c r="HR6" s="73">
        <v>58207</v>
      </c>
      <c r="HS6" s="73">
        <v>54896</v>
      </c>
      <c r="HT6" s="73">
        <v>55813</v>
      </c>
      <c r="HU6" s="73">
        <v>57592</v>
      </c>
      <c r="HV6" s="73">
        <v>58371</v>
      </c>
      <c r="HW6" s="73">
        <v>58944</v>
      </c>
      <c r="HX6" s="73">
        <v>59537</v>
      </c>
      <c r="HY6" s="73">
        <v>59636</v>
      </c>
      <c r="HZ6" s="73">
        <v>59000</v>
      </c>
      <c r="IA6" s="73">
        <v>59214</v>
      </c>
      <c r="IB6" s="73">
        <v>58638</v>
      </c>
      <c r="IC6" s="73">
        <v>57600</v>
      </c>
      <c r="ID6" s="73">
        <v>54831</v>
      </c>
      <c r="IE6" s="73">
        <v>57839</v>
      </c>
      <c r="IF6" s="73">
        <v>54125</v>
      </c>
      <c r="IG6" s="73">
        <v>55105</v>
      </c>
      <c r="IH6" s="73">
        <v>57160</v>
      </c>
      <c r="II6" s="73">
        <v>57789</v>
      </c>
    </row>
    <row r="7" spans="1:702" ht="13.5" x14ac:dyDescent="0.35">
      <c r="A7" s="1" t="str">
        <f t="shared" si="12"/>
        <v>Burgenlandunselbständig BeschäftigteGesamt</v>
      </c>
      <c r="B7" s="1">
        <f t="shared" ref="B7:B34" si="13">B6+1</f>
        <v>7</v>
      </c>
      <c r="C7" t="s">
        <v>41</v>
      </c>
      <c r="F7" s="73">
        <v>85405</v>
      </c>
      <c r="G7" s="73">
        <v>86809</v>
      </c>
      <c r="H7" s="73">
        <v>89492</v>
      </c>
      <c r="I7" s="73">
        <v>91618</v>
      </c>
      <c r="J7" s="73">
        <v>92788</v>
      </c>
      <c r="K7" s="73">
        <v>94063</v>
      </c>
      <c r="L7" s="73">
        <v>95564</v>
      </c>
      <c r="M7" s="73">
        <v>94110</v>
      </c>
      <c r="N7" s="73">
        <v>94965</v>
      </c>
      <c r="O7" s="73">
        <v>92943</v>
      </c>
      <c r="P7" s="73">
        <v>91027</v>
      </c>
      <c r="Q7" s="73">
        <v>86861</v>
      </c>
      <c r="R7" s="73">
        <v>91304</v>
      </c>
      <c r="S7" s="73">
        <v>85308</v>
      </c>
      <c r="T7" s="73">
        <v>85537</v>
      </c>
      <c r="U7" s="73">
        <v>88761</v>
      </c>
      <c r="V7" s="73">
        <v>90633</v>
      </c>
      <c r="W7" s="73">
        <v>92947</v>
      </c>
      <c r="X7" s="73">
        <v>93849</v>
      </c>
      <c r="Y7" s="73">
        <v>95414</v>
      </c>
      <c r="Z7" s="73">
        <v>94564</v>
      </c>
      <c r="AA7" s="73">
        <v>94983</v>
      </c>
      <c r="AB7" s="73">
        <v>93170</v>
      </c>
      <c r="AC7" s="73">
        <v>91647</v>
      </c>
      <c r="AD7" s="73">
        <v>86943</v>
      </c>
      <c r="AE7" s="73">
        <v>91146</v>
      </c>
      <c r="AF7" s="73">
        <v>85525</v>
      </c>
      <c r="AG7" s="73">
        <v>85944</v>
      </c>
      <c r="AH7" s="73">
        <v>89789</v>
      </c>
      <c r="AI7" s="73">
        <v>92527</v>
      </c>
      <c r="AJ7" s="73">
        <v>93855</v>
      </c>
      <c r="AK7" s="73">
        <v>95183</v>
      </c>
      <c r="AL7" s="73">
        <v>96779</v>
      </c>
      <c r="AM7" s="73">
        <v>96357</v>
      </c>
      <c r="AN7" s="73">
        <v>96618</v>
      </c>
      <c r="AO7" s="73">
        <v>95385</v>
      </c>
      <c r="AP7" s="73">
        <v>92520</v>
      </c>
      <c r="AQ7" s="73">
        <v>87604</v>
      </c>
      <c r="AR7" s="73">
        <v>92341</v>
      </c>
      <c r="AS7" s="73">
        <v>87362</v>
      </c>
      <c r="AT7" s="73">
        <v>88492</v>
      </c>
      <c r="AU7" s="73">
        <v>91642</v>
      </c>
      <c r="AV7" s="73">
        <v>93662</v>
      </c>
      <c r="AW7" s="73">
        <v>95875</v>
      </c>
      <c r="AX7" s="73">
        <v>96988</v>
      </c>
      <c r="AY7" s="73">
        <v>98358</v>
      </c>
      <c r="AZ7" s="73">
        <v>98215</v>
      </c>
      <c r="BA7" s="73">
        <v>97725</v>
      </c>
      <c r="BB7" s="73">
        <v>96720</v>
      </c>
      <c r="BC7" s="73">
        <v>95460</v>
      </c>
      <c r="BD7" s="73">
        <v>90813</v>
      </c>
      <c r="BE7" s="73">
        <v>94276</v>
      </c>
      <c r="BF7" s="73">
        <v>89898</v>
      </c>
      <c r="BG7" s="73">
        <v>90723</v>
      </c>
      <c r="BH7" s="73">
        <v>94302</v>
      </c>
      <c r="BI7" s="73">
        <v>96788</v>
      </c>
      <c r="BJ7" s="73">
        <v>98260</v>
      </c>
      <c r="BK7" s="73">
        <v>99175</v>
      </c>
      <c r="BL7" s="73">
        <v>101078</v>
      </c>
      <c r="BM7" s="73">
        <v>100554</v>
      </c>
      <c r="BN7" s="73">
        <v>99772</v>
      </c>
      <c r="BO7" s="73">
        <v>98260</v>
      </c>
      <c r="BP7" s="73">
        <v>96522</v>
      </c>
      <c r="BQ7" s="73">
        <v>92133</v>
      </c>
      <c r="BR7" s="73">
        <v>96456</v>
      </c>
      <c r="BS7" s="73">
        <v>90444</v>
      </c>
      <c r="BT7" s="73">
        <v>91102</v>
      </c>
      <c r="BU7" s="73">
        <v>94231</v>
      </c>
      <c r="BV7" s="73">
        <v>97707</v>
      </c>
      <c r="BW7" s="73">
        <v>99284</v>
      </c>
      <c r="BX7" s="73">
        <v>100188</v>
      </c>
      <c r="BY7" s="73">
        <v>102269</v>
      </c>
      <c r="BZ7" s="73">
        <v>100631</v>
      </c>
      <c r="CA7" s="73">
        <v>101269</v>
      </c>
      <c r="CB7" s="73">
        <v>99221</v>
      </c>
      <c r="CC7" s="73">
        <v>97106</v>
      </c>
      <c r="CD7" s="73">
        <v>93074</v>
      </c>
      <c r="CE7" s="73">
        <v>97210</v>
      </c>
      <c r="CF7" s="73">
        <v>92316</v>
      </c>
      <c r="CG7" s="73">
        <v>92754</v>
      </c>
      <c r="CH7" s="73">
        <v>96752</v>
      </c>
      <c r="CI7" s="73">
        <v>99344</v>
      </c>
      <c r="CJ7" s="73">
        <v>100269</v>
      </c>
      <c r="CK7" s="73">
        <v>101467</v>
      </c>
      <c r="CL7" s="73">
        <v>103304</v>
      </c>
      <c r="CM7" s="73">
        <v>101642</v>
      </c>
      <c r="CN7" s="73">
        <v>102182</v>
      </c>
      <c r="CO7" s="73">
        <v>100099</v>
      </c>
      <c r="CP7" s="73">
        <v>98451</v>
      </c>
      <c r="CQ7" s="73">
        <v>94199</v>
      </c>
      <c r="CR7" s="73">
        <v>98565</v>
      </c>
      <c r="CS7" s="73">
        <v>93090</v>
      </c>
      <c r="CT7" s="73">
        <v>93909</v>
      </c>
      <c r="CU7" s="73">
        <v>97775</v>
      </c>
      <c r="CV7" s="73">
        <v>100229</v>
      </c>
      <c r="CW7" s="73">
        <v>101668</v>
      </c>
      <c r="CX7" s="73">
        <v>103012</v>
      </c>
      <c r="CY7" s="73">
        <v>104784</v>
      </c>
      <c r="CZ7" s="73">
        <v>103121</v>
      </c>
      <c r="DA7" s="73">
        <v>103385</v>
      </c>
      <c r="DB7" s="73">
        <v>101210</v>
      </c>
      <c r="DC7" s="73">
        <v>100026</v>
      </c>
      <c r="DD7" s="73">
        <v>95341</v>
      </c>
      <c r="DE7" s="73">
        <v>99796</v>
      </c>
      <c r="DF7" s="73">
        <v>94257</v>
      </c>
      <c r="DG7" s="73">
        <v>95417</v>
      </c>
      <c r="DH7" s="73">
        <v>98909</v>
      </c>
      <c r="DI7" s="73">
        <v>101392</v>
      </c>
      <c r="DJ7" s="73">
        <v>102718</v>
      </c>
      <c r="DK7" s="73">
        <v>103817</v>
      </c>
      <c r="DL7" s="73">
        <v>105047</v>
      </c>
      <c r="DM7" s="73">
        <v>104357</v>
      </c>
      <c r="DN7" s="73">
        <v>104320</v>
      </c>
      <c r="DO7" s="73">
        <v>102616</v>
      </c>
      <c r="DP7" s="73">
        <v>101475</v>
      </c>
      <c r="DQ7" s="73">
        <v>96827</v>
      </c>
      <c r="DR7" s="73">
        <v>100929</v>
      </c>
      <c r="DS7" s="73">
        <v>95965</v>
      </c>
      <c r="DT7" s="73">
        <v>96925</v>
      </c>
      <c r="DU7" s="73">
        <v>100574</v>
      </c>
      <c r="DV7" s="73">
        <v>102689</v>
      </c>
      <c r="DW7" s="73">
        <v>104495</v>
      </c>
      <c r="DX7" s="73">
        <v>105565</v>
      </c>
      <c r="DY7" s="73">
        <v>107226</v>
      </c>
      <c r="DZ7" s="73">
        <v>106275</v>
      </c>
      <c r="EA7" s="73">
        <v>106261</v>
      </c>
      <c r="EB7" s="73">
        <v>104737</v>
      </c>
      <c r="EC7" s="73">
        <v>103193</v>
      </c>
      <c r="ED7" s="73">
        <v>98781</v>
      </c>
      <c r="EE7" s="73">
        <v>102724</v>
      </c>
      <c r="EF7" s="73">
        <v>98474</v>
      </c>
      <c r="EG7" s="73">
        <v>98425</v>
      </c>
      <c r="EH7" s="73">
        <v>101986</v>
      </c>
      <c r="EI7" s="73">
        <v>105286</v>
      </c>
      <c r="EJ7" s="73">
        <v>106575</v>
      </c>
      <c r="EK7" s="73">
        <v>107526</v>
      </c>
      <c r="EL7" s="73">
        <v>108863</v>
      </c>
      <c r="EM7" s="73">
        <v>108366</v>
      </c>
      <c r="EN7" s="73">
        <v>107289</v>
      </c>
      <c r="EO7" s="73">
        <v>106226</v>
      </c>
      <c r="EP7" s="73">
        <v>105067</v>
      </c>
      <c r="EQ7" s="73">
        <v>100990</v>
      </c>
      <c r="ER7" s="73">
        <v>104589</v>
      </c>
      <c r="ES7" s="73">
        <v>100287</v>
      </c>
      <c r="ET7" s="73">
        <v>101554</v>
      </c>
      <c r="EU7" s="73">
        <v>104752</v>
      </c>
      <c r="EV7" s="73">
        <v>106784</v>
      </c>
      <c r="EW7" s="73">
        <v>107667</v>
      </c>
      <c r="EX7" s="73">
        <v>108613</v>
      </c>
      <c r="EY7" s="73">
        <v>110170</v>
      </c>
      <c r="EZ7" s="73">
        <v>108537</v>
      </c>
      <c r="FA7" s="73">
        <v>108700</v>
      </c>
      <c r="FB7" s="73">
        <v>107362</v>
      </c>
      <c r="FC7" s="73">
        <v>105891</v>
      </c>
      <c r="FD7" s="73">
        <v>102182</v>
      </c>
      <c r="FE7" s="73">
        <v>106042</v>
      </c>
      <c r="FF7" s="73">
        <v>101888</v>
      </c>
      <c r="FG7" s="73">
        <v>102807</v>
      </c>
      <c r="FH7" s="73">
        <v>100572</v>
      </c>
      <c r="FI7" s="73">
        <v>101464</v>
      </c>
      <c r="FJ7" s="73">
        <v>104322</v>
      </c>
      <c r="FK7" s="73">
        <v>106177</v>
      </c>
      <c r="FL7" s="73">
        <v>109030</v>
      </c>
      <c r="FM7" s="73">
        <v>108702</v>
      </c>
      <c r="FN7" s="73">
        <v>109625</v>
      </c>
      <c r="FO7" s="73">
        <v>108182</v>
      </c>
      <c r="FP7" s="73">
        <v>106526</v>
      </c>
      <c r="FQ7" s="73">
        <v>102658</v>
      </c>
      <c r="FR7" s="73">
        <v>105163</v>
      </c>
      <c r="FS7" s="73">
        <v>102132</v>
      </c>
      <c r="FT7" s="73">
        <v>103470</v>
      </c>
      <c r="FU7" s="73">
        <v>106331</v>
      </c>
      <c r="FV7" s="73">
        <v>107647</v>
      </c>
      <c r="FW7" s="73">
        <v>109656</v>
      </c>
      <c r="FX7" s="73">
        <v>111249</v>
      </c>
      <c r="FY7" s="73">
        <v>112332</v>
      </c>
      <c r="FZ7" s="73">
        <v>111970</v>
      </c>
      <c r="GA7" s="73">
        <v>112140</v>
      </c>
      <c r="GB7" s="73">
        <v>110908</v>
      </c>
      <c r="GC7" s="73">
        <v>109690</v>
      </c>
      <c r="GD7" s="73">
        <v>106102</v>
      </c>
      <c r="GE7" s="73">
        <v>108636</v>
      </c>
      <c r="GF7" s="73">
        <v>106298</v>
      </c>
      <c r="GG7" s="73">
        <v>107515</v>
      </c>
      <c r="GH7" s="73">
        <v>109993</v>
      </c>
      <c r="GI7" s="73">
        <v>111606</v>
      </c>
      <c r="GJ7" s="73">
        <v>113109</v>
      </c>
      <c r="GK7" s="73">
        <v>114306</v>
      </c>
      <c r="GL7" s="73">
        <v>115110</v>
      </c>
      <c r="GM7" s="73">
        <v>114386</v>
      </c>
      <c r="GN7" s="73">
        <v>114463</v>
      </c>
      <c r="GO7" s="73">
        <v>113579</v>
      </c>
      <c r="GP7" s="73">
        <v>112433</v>
      </c>
      <c r="GQ7" s="73">
        <v>108251</v>
      </c>
      <c r="GR7" s="73">
        <v>111754</v>
      </c>
      <c r="GS7" s="73">
        <v>108101</v>
      </c>
      <c r="GT7" s="73">
        <v>108961</v>
      </c>
      <c r="GU7" s="73">
        <v>111640</v>
      </c>
      <c r="GV7" s="73">
        <v>113126</v>
      </c>
      <c r="GW7" s="73">
        <v>114352</v>
      </c>
      <c r="GX7" s="73">
        <v>115180</v>
      </c>
      <c r="GY7" s="73">
        <v>116315</v>
      </c>
      <c r="GZ7" s="73">
        <v>115426</v>
      </c>
      <c r="HA7" s="73">
        <v>115107</v>
      </c>
      <c r="HB7" s="73">
        <v>114295</v>
      </c>
      <c r="HC7" s="73">
        <v>113000</v>
      </c>
      <c r="HD7" s="73">
        <v>108711</v>
      </c>
      <c r="HE7" s="73">
        <v>112851</v>
      </c>
      <c r="HF7" s="73">
        <v>108286</v>
      </c>
      <c r="HG7" s="73">
        <v>109336</v>
      </c>
      <c r="HH7" s="73">
        <v>111579</v>
      </c>
      <c r="HI7" s="73">
        <v>113295</v>
      </c>
      <c r="HJ7" s="73">
        <v>114148</v>
      </c>
      <c r="HK7" s="73">
        <v>114853</v>
      </c>
      <c r="HL7" s="73">
        <v>116102</v>
      </c>
      <c r="HM7" s="73">
        <v>115050</v>
      </c>
      <c r="HN7" s="73">
        <v>114748</v>
      </c>
      <c r="HO7" s="73">
        <v>113941</v>
      </c>
      <c r="HP7" s="73">
        <v>112690</v>
      </c>
      <c r="HQ7" s="73">
        <v>109203</v>
      </c>
      <c r="HR7" s="73">
        <v>112769</v>
      </c>
      <c r="HS7" s="73">
        <v>108592</v>
      </c>
      <c r="HT7" s="73">
        <v>109612</v>
      </c>
      <c r="HU7" s="73">
        <v>112029</v>
      </c>
      <c r="HV7" s="73">
        <v>113368</v>
      </c>
      <c r="HW7" s="73">
        <v>114407</v>
      </c>
      <c r="HX7" s="73">
        <v>115597</v>
      </c>
      <c r="HY7" s="73">
        <v>116206</v>
      </c>
      <c r="HZ7" s="73">
        <v>114934</v>
      </c>
      <c r="IA7" s="73">
        <v>114943</v>
      </c>
      <c r="IB7" s="73">
        <v>113847</v>
      </c>
      <c r="IC7" s="73">
        <v>112230</v>
      </c>
      <c r="ID7" s="73">
        <v>108838</v>
      </c>
      <c r="IE7" s="73">
        <v>112883</v>
      </c>
      <c r="IF7" s="73">
        <v>107910</v>
      </c>
      <c r="IG7" s="73">
        <v>108960</v>
      </c>
      <c r="IH7" s="73">
        <v>111776</v>
      </c>
      <c r="II7" s="73">
        <v>112817</v>
      </c>
    </row>
    <row r="8" spans="1:702" ht="13.5" x14ac:dyDescent="0.35">
      <c r="A8" s="1" t="str">
        <f t="shared" si="12"/>
        <v>Kärntenunselbständig BeschäftigteFrauen</v>
      </c>
      <c r="B8" s="1">
        <f t="shared" si="13"/>
        <v>8</v>
      </c>
      <c r="C8" t="s">
        <v>2</v>
      </c>
      <c r="D8" t="s">
        <v>54</v>
      </c>
      <c r="E8" t="s">
        <v>32</v>
      </c>
      <c r="F8" s="73">
        <v>93476</v>
      </c>
      <c r="G8" s="73">
        <v>93730</v>
      </c>
      <c r="H8" s="73">
        <v>93572</v>
      </c>
      <c r="I8" s="73">
        <v>93555</v>
      </c>
      <c r="J8" s="73">
        <v>96383</v>
      </c>
      <c r="K8" s="73">
        <v>99218</v>
      </c>
      <c r="L8" s="73">
        <v>102737</v>
      </c>
      <c r="M8" s="73">
        <v>100445</v>
      </c>
      <c r="N8" s="73">
        <v>97508</v>
      </c>
      <c r="O8" s="73">
        <v>95273</v>
      </c>
      <c r="P8" s="73">
        <v>93959</v>
      </c>
      <c r="Q8" s="73">
        <v>95376</v>
      </c>
      <c r="R8" s="73">
        <v>96269</v>
      </c>
      <c r="S8" s="73">
        <v>94729</v>
      </c>
      <c r="T8" s="73">
        <v>94649</v>
      </c>
      <c r="U8" s="73">
        <v>94061</v>
      </c>
      <c r="V8" s="73">
        <v>92953</v>
      </c>
      <c r="W8" s="73">
        <v>96031</v>
      </c>
      <c r="X8" s="73">
        <v>98421</v>
      </c>
      <c r="Y8" s="73">
        <v>102148</v>
      </c>
      <c r="Z8" s="73">
        <v>100075</v>
      </c>
      <c r="AA8" s="73">
        <v>96904</v>
      </c>
      <c r="AB8" s="73">
        <v>94535</v>
      </c>
      <c r="AC8" s="73">
        <v>93522</v>
      </c>
      <c r="AD8" s="73">
        <v>95204</v>
      </c>
      <c r="AE8" s="73">
        <v>96103</v>
      </c>
      <c r="AF8" s="73">
        <v>94439</v>
      </c>
      <c r="AG8" s="73">
        <v>94336</v>
      </c>
      <c r="AH8" s="73">
        <v>94311</v>
      </c>
      <c r="AI8" s="73">
        <v>94016</v>
      </c>
      <c r="AJ8" s="73">
        <v>96508</v>
      </c>
      <c r="AK8" s="73">
        <v>98659</v>
      </c>
      <c r="AL8" s="73">
        <v>102042</v>
      </c>
      <c r="AM8" s="73">
        <v>100663</v>
      </c>
      <c r="AN8" s="73">
        <v>97379</v>
      </c>
      <c r="AO8" s="73">
        <v>94916</v>
      </c>
      <c r="AP8" s="73">
        <v>94001</v>
      </c>
      <c r="AQ8" s="73">
        <v>95793</v>
      </c>
      <c r="AR8" s="73">
        <v>96422</v>
      </c>
      <c r="AS8" s="73">
        <v>94939</v>
      </c>
      <c r="AT8" s="73">
        <v>95294</v>
      </c>
      <c r="AU8" s="73">
        <v>94588</v>
      </c>
      <c r="AV8" s="73">
        <v>94967</v>
      </c>
      <c r="AW8" s="73">
        <v>97357</v>
      </c>
      <c r="AX8" s="73">
        <v>99979</v>
      </c>
      <c r="AY8" s="73">
        <v>102948</v>
      </c>
      <c r="AZ8" s="73">
        <v>102034</v>
      </c>
      <c r="BA8" s="73">
        <v>98481</v>
      </c>
      <c r="BB8" s="73">
        <v>95965</v>
      </c>
      <c r="BC8" s="73">
        <v>94869</v>
      </c>
      <c r="BD8" s="73">
        <v>96598</v>
      </c>
      <c r="BE8" s="73">
        <v>97335</v>
      </c>
      <c r="BF8" s="73">
        <v>95861</v>
      </c>
      <c r="BG8" s="73">
        <v>95857</v>
      </c>
      <c r="BH8" s="73">
        <v>95574</v>
      </c>
      <c r="BI8" s="73">
        <v>95545</v>
      </c>
      <c r="BJ8" s="73">
        <v>98210</v>
      </c>
      <c r="BK8" s="73">
        <v>100575</v>
      </c>
      <c r="BL8" s="73">
        <v>104179</v>
      </c>
      <c r="BM8" s="73">
        <v>102699</v>
      </c>
      <c r="BN8" s="73">
        <v>98662</v>
      </c>
      <c r="BO8" s="73">
        <v>96131</v>
      </c>
      <c r="BP8" s="73">
        <v>95118</v>
      </c>
      <c r="BQ8" s="73">
        <v>96766</v>
      </c>
      <c r="BR8" s="73">
        <v>97931</v>
      </c>
      <c r="BS8" s="73">
        <v>95986</v>
      </c>
      <c r="BT8" s="73">
        <v>96125</v>
      </c>
      <c r="BU8" s="73">
        <v>95687</v>
      </c>
      <c r="BV8" s="73">
        <v>95455</v>
      </c>
      <c r="BW8" s="73">
        <v>97992</v>
      </c>
      <c r="BX8" s="73">
        <v>99979</v>
      </c>
      <c r="BY8" s="73">
        <v>103932</v>
      </c>
      <c r="BZ8" s="73">
        <v>101741</v>
      </c>
      <c r="CA8" s="73">
        <v>98382</v>
      </c>
      <c r="CB8" s="73">
        <v>96067</v>
      </c>
      <c r="CC8" s="73">
        <v>94668</v>
      </c>
      <c r="CD8" s="73">
        <v>96668</v>
      </c>
      <c r="CE8" s="73">
        <v>97724</v>
      </c>
      <c r="CF8" s="73">
        <v>95740</v>
      </c>
      <c r="CG8" s="73">
        <v>95949</v>
      </c>
      <c r="CH8" s="73">
        <v>95139</v>
      </c>
      <c r="CI8" s="73">
        <v>95429</v>
      </c>
      <c r="CJ8" s="73">
        <v>97749</v>
      </c>
      <c r="CK8" s="73">
        <v>100029</v>
      </c>
      <c r="CL8" s="73">
        <v>103685</v>
      </c>
      <c r="CM8" s="73">
        <v>101466</v>
      </c>
      <c r="CN8" s="73">
        <v>98057</v>
      </c>
      <c r="CO8" s="73">
        <v>95810</v>
      </c>
      <c r="CP8" s="73">
        <v>94751</v>
      </c>
      <c r="CQ8" s="73">
        <v>96815</v>
      </c>
      <c r="CR8" s="73">
        <v>97552</v>
      </c>
      <c r="CS8" s="73">
        <v>95830</v>
      </c>
      <c r="CT8" s="73">
        <v>95983</v>
      </c>
      <c r="CU8" s="73">
        <v>95592</v>
      </c>
      <c r="CV8" s="73">
        <v>95514</v>
      </c>
      <c r="CW8" s="73">
        <v>97774</v>
      </c>
      <c r="CX8" s="73">
        <v>100165</v>
      </c>
      <c r="CY8" s="73">
        <v>103967</v>
      </c>
      <c r="CZ8" s="73">
        <v>101933</v>
      </c>
      <c r="DA8" s="73">
        <v>98695</v>
      </c>
      <c r="DB8" s="73">
        <v>96173</v>
      </c>
      <c r="DC8" s="73">
        <v>95373</v>
      </c>
      <c r="DD8" s="73">
        <v>97262</v>
      </c>
      <c r="DE8" s="73">
        <v>97855</v>
      </c>
      <c r="DF8" s="73">
        <v>96455</v>
      </c>
      <c r="DG8" s="73">
        <v>96582</v>
      </c>
      <c r="DH8" s="73">
        <v>96416</v>
      </c>
      <c r="DI8" s="73">
        <v>96402</v>
      </c>
      <c r="DJ8" s="73">
        <v>98924</v>
      </c>
      <c r="DK8" s="73">
        <v>101251</v>
      </c>
      <c r="DL8" s="73">
        <v>104375</v>
      </c>
      <c r="DM8" s="73">
        <v>103190</v>
      </c>
      <c r="DN8" s="73">
        <v>100085</v>
      </c>
      <c r="DO8" s="73">
        <v>97542</v>
      </c>
      <c r="DP8" s="73">
        <v>96564</v>
      </c>
      <c r="DQ8" s="73">
        <v>98273</v>
      </c>
      <c r="DR8" s="73">
        <v>98838</v>
      </c>
      <c r="DS8" s="73">
        <v>97468</v>
      </c>
      <c r="DT8" s="73">
        <v>97798</v>
      </c>
      <c r="DU8" s="73">
        <v>97017</v>
      </c>
      <c r="DV8" s="73">
        <v>97249</v>
      </c>
      <c r="DW8" s="73">
        <v>99974</v>
      </c>
      <c r="DX8" s="73">
        <v>102477</v>
      </c>
      <c r="DY8" s="73">
        <v>105442</v>
      </c>
      <c r="DZ8" s="73">
        <v>104267</v>
      </c>
      <c r="EA8" s="73">
        <v>100850</v>
      </c>
      <c r="EB8" s="73">
        <v>98935</v>
      </c>
      <c r="EC8" s="73">
        <v>97745</v>
      </c>
      <c r="ED8" s="73">
        <v>99556</v>
      </c>
      <c r="EE8" s="73">
        <v>99898</v>
      </c>
      <c r="EF8" s="73">
        <v>99236</v>
      </c>
      <c r="EG8" s="73">
        <v>99540</v>
      </c>
      <c r="EH8" s="73">
        <v>99430</v>
      </c>
      <c r="EI8" s="73">
        <v>99188</v>
      </c>
      <c r="EJ8" s="73">
        <v>101762</v>
      </c>
      <c r="EK8" s="73">
        <v>103785</v>
      </c>
      <c r="EL8" s="73">
        <v>107059</v>
      </c>
      <c r="EM8" s="73">
        <v>105746</v>
      </c>
      <c r="EN8" s="73">
        <v>102325</v>
      </c>
      <c r="EO8" s="73">
        <v>100285</v>
      </c>
      <c r="EP8" s="73">
        <v>99411</v>
      </c>
      <c r="EQ8" s="73">
        <v>101170</v>
      </c>
      <c r="ER8" s="73">
        <v>101578</v>
      </c>
      <c r="ES8" s="73">
        <v>100674</v>
      </c>
      <c r="ET8" s="73">
        <v>100835</v>
      </c>
      <c r="EU8" s="73">
        <v>99894</v>
      </c>
      <c r="EV8" s="73">
        <v>100363</v>
      </c>
      <c r="EW8" s="73">
        <v>102643</v>
      </c>
      <c r="EX8" s="73">
        <v>104810</v>
      </c>
      <c r="EY8" s="73">
        <v>107919</v>
      </c>
      <c r="EZ8" s="73">
        <v>105740</v>
      </c>
      <c r="FA8" s="73">
        <v>102760</v>
      </c>
      <c r="FB8" s="73">
        <v>100668</v>
      </c>
      <c r="FC8" s="73">
        <v>99571</v>
      </c>
      <c r="FD8" s="73">
        <v>101197</v>
      </c>
      <c r="FE8" s="73">
        <v>102256</v>
      </c>
      <c r="FF8" s="73">
        <v>100584</v>
      </c>
      <c r="FG8" s="73">
        <v>100670</v>
      </c>
      <c r="FH8" s="73">
        <v>93672</v>
      </c>
      <c r="FI8" s="73">
        <v>92330</v>
      </c>
      <c r="FJ8" s="73">
        <v>95533</v>
      </c>
      <c r="FK8" s="73">
        <v>100209</v>
      </c>
      <c r="FL8" s="73">
        <v>104791</v>
      </c>
      <c r="FM8" s="73">
        <v>104156</v>
      </c>
      <c r="FN8" s="73">
        <v>101851</v>
      </c>
      <c r="FO8" s="73">
        <v>99932</v>
      </c>
      <c r="FP8" s="73">
        <v>98241</v>
      </c>
      <c r="FQ8" s="73">
        <v>97357</v>
      </c>
      <c r="FR8" s="73">
        <v>99110</v>
      </c>
      <c r="FS8" s="73">
        <v>96732</v>
      </c>
      <c r="FT8" s="73">
        <v>97127</v>
      </c>
      <c r="FU8" s="73">
        <v>98026</v>
      </c>
      <c r="FV8" s="73">
        <v>98541</v>
      </c>
      <c r="FW8" s="73">
        <v>101778</v>
      </c>
      <c r="FX8" s="73">
        <v>105011</v>
      </c>
      <c r="FY8" s="73">
        <v>108052</v>
      </c>
      <c r="FZ8" s="73">
        <v>107065</v>
      </c>
      <c r="GA8" s="73">
        <v>104388</v>
      </c>
      <c r="GB8" s="73">
        <v>102490</v>
      </c>
      <c r="GC8" s="73">
        <v>100857</v>
      </c>
      <c r="GD8" s="73">
        <v>102002</v>
      </c>
      <c r="GE8" s="73">
        <v>101839</v>
      </c>
      <c r="GF8" s="73">
        <v>101863</v>
      </c>
      <c r="GG8" s="73">
        <v>102456</v>
      </c>
      <c r="GH8" s="73">
        <v>102173</v>
      </c>
      <c r="GI8" s="73">
        <v>102499</v>
      </c>
      <c r="GJ8" s="73">
        <v>105354</v>
      </c>
      <c r="GK8" s="73">
        <v>107367</v>
      </c>
      <c r="GL8" s="73">
        <v>109926</v>
      </c>
      <c r="GM8" s="73">
        <v>108326</v>
      </c>
      <c r="GN8" s="73">
        <v>105912</v>
      </c>
      <c r="GO8" s="73">
        <v>104051</v>
      </c>
      <c r="GP8" s="73">
        <v>103036</v>
      </c>
      <c r="GQ8" s="73">
        <v>104084</v>
      </c>
      <c r="GR8" s="73">
        <v>104754</v>
      </c>
      <c r="GS8" s="73">
        <v>103550</v>
      </c>
      <c r="GT8" s="73">
        <v>103813</v>
      </c>
      <c r="GU8" s="73">
        <v>103294</v>
      </c>
      <c r="GV8" s="73">
        <v>103317</v>
      </c>
      <c r="GW8" s="73">
        <v>105790</v>
      </c>
      <c r="GX8" s="73">
        <v>107759</v>
      </c>
      <c r="GY8" s="73">
        <v>110414</v>
      </c>
      <c r="GZ8" s="73">
        <v>108852</v>
      </c>
      <c r="HA8" s="73">
        <v>106407</v>
      </c>
      <c r="HB8" s="73">
        <v>104894</v>
      </c>
      <c r="HC8" s="73">
        <v>103744</v>
      </c>
      <c r="HD8" s="73">
        <v>104783</v>
      </c>
      <c r="HE8" s="73">
        <v>105551</v>
      </c>
      <c r="HF8" s="73">
        <v>104071</v>
      </c>
      <c r="HG8" s="73">
        <v>104261</v>
      </c>
      <c r="HH8" s="73">
        <v>103904</v>
      </c>
      <c r="HI8" s="73">
        <v>104054</v>
      </c>
      <c r="HJ8" s="73">
        <v>106736</v>
      </c>
      <c r="HK8" s="73">
        <v>108524</v>
      </c>
      <c r="HL8" s="73">
        <v>111445</v>
      </c>
      <c r="HM8" s="73">
        <v>109238</v>
      </c>
      <c r="HN8" s="73">
        <v>107134</v>
      </c>
      <c r="HO8" s="73">
        <v>105135</v>
      </c>
      <c r="HP8" s="73">
        <v>103988</v>
      </c>
      <c r="HQ8" s="73">
        <v>105376</v>
      </c>
      <c r="HR8" s="73">
        <v>106156</v>
      </c>
      <c r="HS8" s="73">
        <v>104423</v>
      </c>
      <c r="HT8" s="73">
        <v>104610</v>
      </c>
      <c r="HU8" s="73">
        <v>103683</v>
      </c>
      <c r="HV8" s="73">
        <v>103970</v>
      </c>
      <c r="HW8" s="73">
        <v>106249</v>
      </c>
      <c r="HX8" s="73">
        <v>108519</v>
      </c>
      <c r="HY8" s="73">
        <v>110874</v>
      </c>
      <c r="HZ8" s="73">
        <v>108878</v>
      </c>
      <c r="IA8" s="73">
        <v>106679</v>
      </c>
      <c r="IB8" s="73">
        <v>104945</v>
      </c>
      <c r="IC8" s="73">
        <v>104008</v>
      </c>
      <c r="ID8" s="73">
        <v>105388</v>
      </c>
      <c r="IE8" s="73">
        <v>106019</v>
      </c>
      <c r="IF8" s="73">
        <v>104691</v>
      </c>
      <c r="IG8" s="73">
        <v>104863</v>
      </c>
      <c r="IH8" s="73">
        <v>104568</v>
      </c>
      <c r="II8" s="73">
        <v>104536</v>
      </c>
    </row>
    <row r="9" spans="1:702" ht="13.5" x14ac:dyDescent="0.35">
      <c r="A9" s="1" t="str">
        <f t="shared" si="12"/>
        <v>Kärntenunselbständig BeschäftigteMänner und altern. Geschlecht</v>
      </c>
      <c r="B9" s="1">
        <f t="shared" si="13"/>
        <v>9</v>
      </c>
      <c r="C9" t="s">
        <v>2</v>
      </c>
      <c r="D9" t="s">
        <v>54</v>
      </c>
      <c r="E9" t="s">
        <v>52</v>
      </c>
      <c r="F9" s="73">
        <v>103437</v>
      </c>
      <c r="G9" s="73">
        <v>105644</v>
      </c>
      <c r="H9" s="73">
        <v>109591</v>
      </c>
      <c r="I9" s="73">
        <v>111418</v>
      </c>
      <c r="J9" s="73">
        <v>113451</v>
      </c>
      <c r="K9" s="73">
        <v>115107</v>
      </c>
      <c r="L9" s="73">
        <v>118276</v>
      </c>
      <c r="M9" s="73">
        <v>116023</v>
      </c>
      <c r="N9" s="73">
        <v>114613</v>
      </c>
      <c r="O9" s="73">
        <v>112881</v>
      </c>
      <c r="P9" s="73">
        <v>109749</v>
      </c>
      <c r="Q9" s="73">
        <v>102901</v>
      </c>
      <c r="R9" s="73">
        <v>111091</v>
      </c>
      <c r="S9" s="73">
        <v>100025</v>
      </c>
      <c r="T9" s="73">
        <v>100731</v>
      </c>
      <c r="U9" s="73">
        <v>104578</v>
      </c>
      <c r="V9" s="73">
        <v>106082</v>
      </c>
      <c r="W9" s="73">
        <v>108767</v>
      </c>
      <c r="X9" s="73">
        <v>110154</v>
      </c>
      <c r="Y9" s="73">
        <v>112935</v>
      </c>
      <c r="Z9" s="73">
        <v>111534</v>
      </c>
      <c r="AA9" s="73">
        <v>109753</v>
      </c>
      <c r="AB9" s="73">
        <v>108310</v>
      </c>
      <c r="AC9" s="73">
        <v>106784</v>
      </c>
      <c r="AD9" s="73">
        <v>99994</v>
      </c>
      <c r="AE9" s="73">
        <v>106637</v>
      </c>
      <c r="AF9" s="73">
        <v>97374</v>
      </c>
      <c r="AG9" s="73">
        <v>98364</v>
      </c>
      <c r="AH9" s="73">
        <v>103223</v>
      </c>
      <c r="AI9" s="73">
        <v>106810</v>
      </c>
      <c r="AJ9" s="73">
        <v>109092</v>
      </c>
      <c r="AK9" s="73">
        <v>110807</v>
      </c>
      <c r="AL9" s="73">
        <v>113549</v>
      </c>
      <c r="AM9" s="73">
        <v>113147</v>
      </c>
      <c r="AN9" s="73">
        <v>111177</v>
      </c>
      <c r="AO9" s="73">
        <v>109562</v>
      </c>
      <c r="AP9" s="73">
        <v>108022</v>
      </c>
      <c r="AQ9" s="73">
        <v>100791</v>
      </c>
      <c r="AR9" s="73">
        <v>106826</v>
      </c>
      <c r="AS9" s="73">
        <v>99392</v>
      </c>
      <c r="AT9" s="73">
        <v>101108</v>
      </c>
      <c r="AU9" s="73">
        <v>105375</v>
      </c>
      <c r="AV9" s="73">
        <v>108065</v>
      </c>
      <c r="AW9" s="73">
        <v>110952</v>
      </c>
      <c r="AX9" s="73">
        <v>112482</v>
      </c>
      <c r="AY9" s="73">
        <v>115314</v>
      </c>
      <c r="AZ9" s="73">
        <v>115073</v>
      </c>
      <c r="BA9" s="73">
        <v>112793</v>
      </c>
      <c r="BB9" s="73">
        <v>111072</v>
      </c>
      <c r="BC9" s="73">
        <v>109182</v>
      </c>
      <c r="BD9" s="73">
        <v>102082</v>
      </c>
      <c r="BE9" s="73">
        <v>108574</v>
      </c>
      <c r="BF9" s="73">
        <v>100841</v>
      </c>
      <c r="BG9" s="73">
        <v>101744</v>
      </c>
      <c r="BH9" s="73">
        <v>106204</v>
      </c>
      <c r="BI9" s="73">
        <v>109241</v>
      </c>
      <c r="BJ9" s="73">
        <v>111920</v>
      </c>
      <c r="BK9" s="73">
        <v>113014</v>
      </c>
      <c r="BL9" s="73">
        <v>116917</v>
      </c>
      <c r="BM9" s="73">
        <v>115801</v>
      </c>
      <c r="BN9" s="73">
        <v>112710</v>
      </c>
      <c r="BO9" s="73">
        <v>111017</v>
      </c>
      <c r="BP9" s="73">
        <v>108931</v>
      </c>
      <c r="BQ9" s="73">
        <v>101591</v>
      </c>
      <c r="BR9" s="73">
        <v>109161</v>
      </c>
      <c r="BS9" s="73">
        <v>99748</v>
      </c>
      <c r="BT9" s="73">
        <v>100537</v>
      </c>
      <c r="BU9" s="73">
        <v>103050</v>
      </c>
      <c r="BV9" s="73">
        <v>107571</v>
      </c>
      <c r="BW9" s="73">
        <v>110387</v>
      </c>
      <c r="BX9" s="73">
        <v>111758</v>
      </c>
      <c r="BY9" s="73">
        <v>115777</v>
      </c>
      <c r="BZ9" s="73">
        <v>113926</v>
      </c>
      <c r="CA9" s="73">
        <v>111415</v>
      </c>
      <c r="CB9" s="73">
        <v>109771</v>
      </c>
      <c r="CC9" s="73">
        <v>107039</v>
      </c>
      <c r="CD9" s="73">
        <v>100610</v>
      </c>
      <c r="CE9" s="73">
        <v>107632</v>
      </c>
      <c r="CF9" s="73">
        <v>98888</v>
      </c>
      <c r="CG9" s="73">
        <v>99641</v>
      </c>
      <c r="CH9" s="73">
        <v>104069</v>
      </c>
      <c r="CI9" s="73">
        <v>106846</v>
      </c>
      <c r="CJ9" s="73">
        <v>109137</v>
      </c>
      <c r="CK9" s="73">
        <v>111239</v>
      </c>
      <c r="CL9" s="73">
        <v>114617</v>
      </c>
      <c r="CM9" s="73">
        <v>112417</v>
      </c>
      <c r="CN9" s="73">
        <v>110664</v>
      </c>
      <c r="CO9" s="73">
        <v>108927</v>
      </c>
      <c r="CP9" s="73">
        <v>106422</v>
      </c>
      <c r="CQ9" s="73">
        <v>100664</v>
      </c>
      <c r="CR9" s="73">
        <v>106961</v>
      </c>
      <c r="CS9" s="73">
        <v>99018</v>
      </c>
      <c r="CT9" s="73">
        <v>100216</v>
      </c>
      <c r="CU9" s="73">
        <v>104370</v>
      </c>
      <c r="CV9" s="73">
        <v>106891</v>
      </c>
      <c r="CW9" s="73">
        <v>109199</v>
      </c>
      <c r="CX9" s="73">
        <v>110978</v>
      </c>
      <c r="CY9" s="73">
        <v>114694</v>
      </c>
      <c r="CZ9" s="73">
        <v>113390</v>
      </c>
      <c r="DA9" s="73">
        <v>111401</v>
      </c>
      <c r="DB9" s="73">
        <v>109425</v>
      </c>
      <c r="DC9" s="73">
        <v>107906</v>
      </c>
      <c r="DD9" s="73">
        <v>101444</v>
      </c>
      <c r="DE9" s="73">
        <v>107411</v>
      </c>
      <c r="DF9" s="73">
        <v>100005</v>
      </c>
      <c r="DG9" s="73">
        <v>101696</v>
      </c>
      <c r="DH9" s="73">
        <v>105242</v>
      </c>
      <c r="DI9" s="73">
        <v>108122</v>
      </c>
      <c r="DJ9" s="73">
        <v>110679</v>
      </c>
      <c r="DK9" s="73">
        <v>112343</v>
      </c>
      <c r="DL9" s="73">
        <v>115242</v>
      </c>
      <c r="DM9" s="73">
        <v>114953</v>
      </c>
      <c r="DN9" s="73">
        <v>112712</v>
      </c>
      <c r="DO9" s="73">
        <v>110792</v>
      </c>
      <c r="DP9" s="73">
        <v>109332</v>
      </c>
      <c r="DQ9" s="73">
        <v>102587</v>
      </c>
      <c r="DR9" s="73">
        <v>108642</v>
      </c>
      <c r="DS9" s="73">
        <v>101439</v>
      </c>
      <c r="DT9" s="73">
        <v>103253</v>
      </c>
      <c r="DU9" s="73">
        <v>107249</v>
      </c>
      <c r="DV9" s="73">
        <v>109473</v>
      </c>
      <c r="DW9" s="73">
        <v>112522</v>
      </c>
      <c r="DX9" s="73">
        <v>114328</v>
      </c>
      <c r="DY9" s="73">
        <v>117606</v>
      </c>
      <c r="DZ9" s="73">
        <v>116977</v>
      </c>
      <c r="EA9" s="73">
        <v>114029</v>
      </c>
      <c r="EB9" s="73">
        <v>112845</v>
      </c>
      <c r="EC9" s="73">
        <v>111063</v>
      </c>
      <c r="ED9" s="73">
        <v>104676</v>
      </c>
      <c r="EE9" s="73">
        <v>110455</v>
      </c>
      <c r="EF9" s="73">
        <v>104586</v>
      </c>
      <c r="EG9" s="73">
        <v>105079</v>
      </c>
      <c r="EH9" s="73">
        <v>108485</v>
      </c>
      <c r="EI9" s="73">
        <v>112083</v>
      </c>
      <c r="EJ9" s="73">
        <v>114548</v>
      </c>
      <c r="EK9" s="73">
        <v>115869</v>
      </c>
      <c r="EL9" s="73">
        <v>119367</v>
      </c>
      <c r="EM9" s="73">
        <v>118595</v>
      </c>
      <c r="EN9" s="73">
        <v>115847</v>
      </c>
      <c r="EO9" s="73">
        <v>114851</v>
      </c>
      <c r="EP9" s="73">
        <v>113204</v>
      </c>
      <c r="EQ9" s="73">
        <v>106754</v>
      </c>
      <c r="ER9" s="73">
        <v>112439</v>
      </c>
      <c r="ES9" s="73">
        <v>106255</v>
      </c>
      <c r="ET9" s="73">
        <v>108361</v>
      </c>
      <c r="EU9" s="73">
        <v>111347</v>
      </c>
      <c r="EV9" s="73">
        <v>114077</v>
      </c>
      <c r="EW9" s="73">
        <v>115959</v>
      </c>
      <c r="EX9" s="73">
        <v>117412</v>
      </c>
      <c r="EY9" s="73">
        <v>120613</v>
      </c>
      <c r="EZ9" s="73">
        <v>118579</v>
      </c>
      <c r="FA9" s="73">
        <v>116962</v>
      </c>
      <c r="FB9" s="73">
        <v>115387</v>
      </c>
      <c r="FC9" s="73">
        <v>112978</v>
      </c>
      <c r="FD9" s="73">
        <v>107292</v>
      </c>
      <c r="FE9" s="73">
        <v>113768</v>
      </c>
      <c r="FF9" s="73">
        <v>106723</v>
      </c>
      <c r="FG9" s="73">
        <v>108440</v>
      </c>
      <c r="FH9" s="73">
        <v>102931</v>
      </c>
      <c r="FI9" s="73">
        <v>106346</v>
      </c>
      <c r="FJ9" s="73">
        <v>109685</v>
      </c>
      <c r="FK9" s="73">
        <v>113602</v>
      </c>
      <c r="FL9" s="73">
        <v>117536</v>
      </c>
      <c r="FM9" s="73">
        <v>117146</v>
      </c>
      <c r="FN9" s="73">
        <v>115525</v>
      </c>
      <c r="FO9" s="73">
        <v>114213</v>
      </c>
      <c r="FP9" s="73">
        <v>112423</v>
      </c>
      <c r="FQ9" s="73">
        <v>104693</v>
      </c>
      <c r="FR9" s="73">
        <v>110772</v>
      </c>
      <c r="FS9" s="73">
        <v>103752</v>
      </c>
      <c r="FT9" s="73">
        <v>106207</v>
      </c>
      <c r="FU9" s="73">
        <v>111296</v>
      </c>
      <c r="FV9" s="73">
        <v>113477</v>
      </c>
      <c r="FW9" s="73">
        <v>116403</v>
      </c>
      <c r="FX9" s="73">
        <v>118522</v>
      </c>
      <c r="FY9" s="73">
        <v>120953</v>
      </c>
      <c r="FZ9" s="73">
        <v>120955</v>
      </c>
      <c r="GA9" s="73">
        <v>119127</v>
      </c>
      <c r="GB9" s="73">
        <v>117639</v>
      </c>
      <c r="GC9" s="73">
        <v>115961</v>
      </c>
      <c r="GD9" s="73">
        <v>108972</v>
      </c>
      <c r="GE9" s="73">
        <v>114439</v>
      </c>
      <c r="GF9" s="73">
        <v>109122</v>
      </c>
      <c r="GG9" s="73">
        <v>111972</v>
      </c>
      <c r="GH9" s="73">
        <v>115377</v>
      </c>
      <c r="GI9" s="73">
        <v>116527</v>
      </c>
      <c r="GJ9" s="73">
        <v>119225</v>
      </c>
      <c r="GK9" s="73">
        <v>120673</v>
      </c>
      <c r="GL9" s="73">
        <v>122651</v>
      </c>
      <c r="GM9" s="73">
        <v>122268</v>
      </c>
      <c r="GN9" s="73">
        <v>120439</v>
      </c>
      <c r="GO9" s="73">
        <v>118874</v>
      </c>
      <c r="GP9" s="73">
        <v>117418</v>
      </c>
      <c r="GQ9" s="73">
        <v>110296</v>
      </c>
      <c r="GR9" s="73">
        <v>117070</v>
      </c>
      <c r="GS9" s="73">
        <v>110155</v>
      </c>
      <c r="GT9" s="73">
        <v>112171</v>
      </c>
      <c r="GU9" s="73">
        <v>116055</v>
      </c>
      <c r="GV9" s="73">
        <v>117390</v>
      </c>
      <c r="GW9" s="73">
        <v>120026</v>
      </c>
      <c r="GX9" s="73">
        <v>121242</v>
      </c>
      <c r="GY9" s="73">
        <v>123781</v>
      </c>
      <c r="GZ9" s="73">
        <v>122407</v>
      </c>
      <c r="HA9" s="73">
        <v>120181</v>
      </c>
      <c r="HB9" s="73">
        <v>119081</v>
      </c>
      <c r="HC9" s="73">
        <v>117318</v>
      </c>
      <c r="HD9" s="73">
        <v>110441</v>
      </c>
      <c r="HE9" s="73">
        <v>117521</v>
      </c>
      <c r="HF9" s="73">
        <v>109442</v>
      </c>
      <c r="HG9" s="73">
        <v>111788</v>
      </c>
      <c r="HH9" s="73">
        <v>114379</v>
      </c>
      <c r="HI9" s="73">
        <v>116517</v>
      </c>
      <c r="HJ9" s="73">
        <v>118604</v>
      </c>
      <c r="HK9" s="73">
        <v>119395</v>
      </c>
      <c r="HL9" s="73">
        <v>122114</v>
      </c>
      <c r="HM9" s="73">
        <v>120180</v>
      </c>
      <c r="HN9" s="73">
        <v>118799</v>
      </c>
      <c r="HO9" s="73">
        <v>117308</v>
      </c>
      <c r="HP9" s="73">
        <v>115006</v>
      </c>
      <c r="HQ9" s="73">
        <v>110269</v>
      </c>
      <c r="HR9" s="73">
        <v>116150</v>
      </c>
      <c r="HS9" s="73">
        <v>108508</v>
      </c>
      <c r="HT9" s="73">
        <v>110208</v>
      </c>
      <c r="HU9" s="73">
        <v>113190</v>
      </c>
      <c r="HV9" s="73">
        <v>114980</v>
      </c>
      <c r="HW9" s="73">
        <v>116916</v>
      </c>
      <c r="HX9" s="73">
        <v>118733</v>
      </c>
      <c r="HY9" s="73">
        <v>120794</v>
      </c>
      <c r="HZ9" s="73">
        <v>118823</v>
      </c>
      <c r="IA9" s="73">
        <v>117584</v>
      </c>
      <c r="IB9" s="73">
        <v>115948</v>
      </c>
      <c r="IC9" s="73">
        <v>113786</v>
      </c>
      <c r="ID9" s="73">
        <v>109146</v>
      </c>
      <c r="IE9" s="73">
        <v>114885</v>
      </c>
      <c r="IF9" s="73">
        <v>107124</v>
      </c>
      <c r="IG9" s="73">
        <v>109202</v>
      </c>
      <c r="IH9" s="73">
        <v>113360</v>
      </c>
      <c r="II9" s="73">
        <v>114699</v>
      </c>
    </row>
    <row r="10" spans="1:702" ht="13.5" x14ac:dyDescent="0.35">
      <c r="A10" s="1" t="str">
        <f t="shared" si="12"/>
        <v>Kärntenunselbständig BeschäftigteGesamt</v>
      </c>
      <c r="B10" s="1">
        <f t="shared" si="13"/>
        <v>10</v>
      </c>
      <c r="C10" t="s">
        <v>42</v>
      </c>
      <c r="F10" s="73">
        <v>196913</v>
      </c>
      <c r="G10" s="73">
        <v>199374</v>
      </c>
      <c r="H10" s="73">
        <v>203163</v>
      </c>
      <c r="I10" s="73">
        <v>204973</v>
      </c>
      <c r="J10" s="73">
        <v>209834</v>
      </c>
      <c r="K10" s="73">
        <v>214325</v>
      </c>
      <c r="L10" s="73">
        <v>221013</v>
      </c>
      <c r="M10" s="73">
        <v>216468</v>
      </c>
      <c r="N10" s="73">
        <v>212121</v>
      </c>
      <c r="O10" s="73">
        <v>208154</v>
      </c>
      <c r="P10" s="73">
        <v>203708</v>
      </c>
      <c r="Q10" s="73">
        <v>198277</v>
      </c>
      <c r="R10" s="73">
        <v>207360</v>
      </c>
      <c r="S10" s="73">
        <v>194754</v>
      </c>
      <c r="T10" s="73">
        <v>195380</v>
      </c>
      <c r="U10" s="73">
        <v>198639</v>
      </c>
      <c r="V10" s="73">
        <v>199035</v>
      </c>
      <c r="W10" s="73">
        <v>204798</v>
      </c>
      <c r="X10" s="73">
        <v>208575</v>
      </c>
      <c r="Y10" s="73">
        <v>215083</v>
      </c>
      <c r="Z10" s="73">
        <v>211609</v>
      </c>
      <c r="AA10" s="73">
        <v>206657</v>
      </c>
      <c r="AB10" s="73">
        <v>202845</v>
      </c>
      <c r="AC10" s="73">
        <v>200306</v>
      </c>
      <c r="AD10" s="73">
        <v>195198</v>
      </c>
      <c r="AE10" s="73">
        <v>202740</v>
      </c>
      <c r="AF10" s="73">
        <v>191813</v>
      </c>
      <c r="AG10" s="73">
        <v>192700</v>
      </c>
      <c r="AH10" s="73">
        <v>197534</v>
      </c>
      <c r="AI10" s="73">
        <v>200826</v>
      </c>
      <c r="AJ10" s="73">
        <v>205600</v>
      </c>
      <c r="AK10" s="73">
        <v>209466</v>
      </c>
      <c r="AL10" s="73">
        <v>215591</v>
      </c>
      <c r="AM10" s="73">
        <v>213810</v>
      </c>
      <c r="AN10" s="73">
        <v>208556</v>
      </c>
      <c r="AO10" s="73">
        <v>204478</v>
      </c>
      <c r="AP10" s="73">
        <v>202023</v>
      </c>
      <c r="AQ10" s="73">
        <v>196584</v>
      </c>
      <c r="AR10" s="73">
        <v>203248</v>
      </c>
      <c r="AS10" s="73">
        <v>194331</v>
      </c>
      <c r="AT10" s="73">
        <v>196402</v>
      </c>
      <c r="AU10" s="73">
        <v>199963</v>
      </c>
      <c r="AV10" s="73">
        <v>203032</v>
      </c>
      <c r="AW10" s="73">
        <v>208309</v>
      </c>
      <c r="AX10" s="73">
        <v>212461</v>
      </c>
      <c r="AY10" s="73">
        <v>218262</v>
      </c>
      <c r="AZ10" s="73">
        <v>217107</v>
      </c>
      <c r="BA10" s="73">
        <v>211274</v>
      </c>
      <c r="BB10" s="73">
        <v>207037</v>
      </c>
      <c r="BC10" s="73">
        <v>204051</v>
      </c>
      <c r="BD10" s="73">
        <v>198680</v>
      </c>
      <c r="BE10" s="73">
        <v>205909</v>
      </c>
      <c r="BF10" s="73">
        <v>196702</v>
      </c>
      <c r="BG10" s="73">
        <v>197601</v>
      </c>
      <c r="BH10" s="73">
        <v>201778</v>
      </c>
      <c r="BI10" s="73">
        <v>204786</v>
      </c>
      <c r="BJ10" s="73">
        <v>210130</v>
      </c>
      <c r="BK10" s="73">
        <v>213589</v>
      </c>
      <c r="BL10" s="73">
        <v>221096</v>
      </c>
      <c r="BM10" s="73">
        <v>218500</v>
      </c>
      <c r="BN10" s="73">
        <v>211372</v>
      </c>
      <c r="BO10" s="73">
        <v>207148</v>
      </c>
      <c r="BP10" s="73">
        <v>204049</v>
      </c>
      <c r="BQ10" s="73">
        <v>198357</v>
      </c>
      <c r="BR10" s="73">
        <v>207092</v>
      </c>
      <c r="BS10" s="73">
        <v>195734</v>
      </c>
      <c r="BT10" s="73">
        <v>196662</v>
      </c>
      <c r="BU10" s="73">
        <v>198737</v>
      </c>
      <c r="BV10" s="73">
        <v>203026</v>
      </c>
      <c r="BW10" s="73">
        <v>208379</v>
      </c>
      <c r="BX10" s="73">
        <v>211737</v>
      </c>
      <c r="BY10" s="73">
        <v>219709</v>
      </c>
      <c r="BZ10" s="73">
        <v>215667</v>
      </c>
      <c r="CA10" s="73">
        <v>209797</v>
      </c>
      <c r="CB10" s="73">
        <v>205838</v>
      </c>
      <c r="CC10" s="73">
        <v>201707</v>
      </c>
      <c r="CD10" s="73">
        <v>197278</v>
      </c>
      <c r="CE10" s="73">
        <v>205356</v>
      </c>
      <c r="CF10" s="73">
        <v>194628</v>
      </c>
      <c r="CG10" s="73">
        <v>195590</v>
      </c>
      <c r="CH10" s="73">
        <v>199208</v>
      </c>
      <c r="CI10" s="73">
        <v>202275</v>
      </c>
      <c r="CJ10" s="73">
        <v>206886</v>
      </c>
      <c r="CK10" s="73">
        <v>211268</v>
      </c>
      <c r="CL10" s="73">
        <v>218302</v>
      </c>
      <c r="CM10" s="73">
        <v>213883</v>
      </c>
      <c r="CN10" s="73">
        <v>208721</v>
      </c>
      <c r="CO10" s="73">
        <v>204737</v>
      </c>
      <c r="CP10" s="73">
        <v>201173</v>
      </c>
      <c r="CQ10" s="73">
        <v>197479</v>
      </c>
      <c r="CR10" s="73">
        <v>204513</v>
      </c>
      <c r="CS10" s="73">
        <v>194848</v>
      </c>
      <c r="CT10" s="73">
        <v>196199</v>
      </c>
      <c r="CU10" s="73">
        <v>199962</v>
      </c>
      <c r="CV10" s="73">
        <v>202405</v>
      </c>
      <c r="CW10" s="73">
        <v>206973</v>
      </c>
      <c r="CX10" s="73">
        <v>211143</v>
      </c>
      <c r="CY10" s="73">
        <v>218661</v>
      </c>
      <c r="CZ10" s="73">
        <v>215323</v>
      </c>
      <c r="DA10" s="73">
        <v>210096</v>
      </c>
      <c r="DB10" s="73">
        <v>205598</v>
      </c>
      <c r="DC10" s="73">
        <v>203279</v>
      </c>
      <c r="DD10" s="73">
        <v>198706</v>
      </c>
      <c r="DE10" s="73">
        <v>205266</v>
      </c>
      <c r="DF10" s="73">
        <v>196460</v>
      </c>
      <c r="DG10" s="73">
        <v>198278</v>
      </c>
      <c r="DH10" s="73">
        <v>201658</v>
      </c>
      <c r="DI10" s="73">
        <v>204524</v>
      </c>
      <c r="DJ10" s="73">
        <v>209603</v>
      </c>
      <c r="DK10" s="73">
        <v>213594</v>
      </c>
      <c r="DL10" s="73">
        <v>219617</v>
      </c>
      <c r="DM10" s="73">
        <v>218143</v>
      </c>
      <c r="DN10" s="73">
        <v>212797</v>
      </c>
      <c r="DO10" s="73">
        <v>208334</v>
      </c>
      <c r="DP10" s="73">
        <v>205896</v>
      </c>
      <c r="DQ10" s="73">
        <v>200860</v>
      </c>
      <c r="DR10" s="73">
        <v>207480</v>
      </c>
      <c r="DS10" s="73">
        <v>198907</v>
      </c>
      <c r="DT10" s="73">
        <v>201051</v>
      </c>
      <c r="DU10" s="73">
        <v>204266</v>
      </c>
      <c r="DV10" s="73">
        <v>206722</v>
      </c>
      <c r="DW10" s="73">
        <v>212496</v>
      </c>
      <c r="DX10" s="73">
        <v>216805</v>
      </c>
      <c r="DY10" s="73">
        <v>223048</v>
      </c>
      <c r="DZ10" s="73">
        <v>221244</v>
      </c>
      <c r="EA10" s="73">
        <v>214879</v>
      </c>
      <c r="EB10" s="73">
        <v>211780</v>
      </c>
      <c r="EC10" s="73">
        <v>208808</v>
      </c>
      <c r="ED10" s="73">
        <v>204232</v>
      </c>
      <c r="EE10" s="73">
        <v>210353</v>
      </c>
      <c r="EF10" s="73">
        <v>203822</v>
      </c>
      <c r="EG10" s="73">
        <v>204619</v>
      </c>
      <c r="EH10" s="73">
        <v>207915</v>
      </c>
      <c r="EI10" s="73">
        <v>211271</v>
      </c>
      <c r="EJ10" s="73">
        <v>216310</v>
      </c>
      <c r="EK10" s="73">
        <v>219654</v>
      </c>
      <c r="EL10" s="73">
        <v>226426</v>
      </c>
      <c r="EM10" s="73">
        <v>224341</v>
      </c>
      <c r="EN10" s="73">
        <v>218172</v>
      </c>
      <c r="EO10" s="73">
        <v>215136</v>
      </c>
      <c r="EP10" s="73">
        <v>212615</v>
      </c>
      <c r="EQ10" s="73">
        <v>207924</v>
      </c>
      <c r="ER10" s="73">
        <v>214017</v>
      </c>
      <c r="ES10" s="73">
        <v>206929</v>
      </c>
      <c r="ET10" s="73">
        <v>209196</v>
      </c>
      <c r="EU10" s="73">
        <v>211241</v>
      </c>
      <c r="EV10" s="73">
        <v>214440</v>
      </c>
      <c r="EW10" s="73">
        <v>218602</v>
      </c>
      <c r="EX10" s="73">
        <v>222222</v>
      </c>
      <c r="EY10" s="73">
        <v>228532</v>
      </c>
      <c r="EZ10" s="73">
        <v>224319</v>
      </c>
      <c r="FA10" s="73">
        <v>219722</v>
      </c>
      <c r="FB10" s="73">
        <v>216055</v>
      </c>
      <c r="FC10" s="73">
        <v>212549</v>
      </c>
      <c r="FD10" s="73">
        <v>208489</v>
      </c>
      <c r="FE10" s="73">
        <v>216024</v>
      </c>
      <c r="FF10" s="73">
        <v>207307</v>
      </c>
      <c r="FG10" s="73">
        <v>209110</v>
      </c>
      <c r="FH10" s="73">
        <v>196603</v>
      </c>
      <c r="FI10" s="73">
        <v>198676</v>
      </c>
      <c r="FJ10" s="73">
        <v>205218</v>
      </c>
      <c r="FK10" s="73">
        <v>213811</v>
      </c>
      <c r="FL10" s="73">
        <v>222327</v>
      </c>
      <c r="FM10" s="73">
        <v>221302</v>
      </c>
      <c r="FN10" s="73">
        <v>217376</v>
      </c>
      <c r="FO10" s="73">
        <v>214145</v>
      </c>
      <c r="FP10" s="73">
        <v>210664</v>
      </c>
      <c r="FQ10" s="73">
        <v>202050</v>
      </c>
      <c r="FR10" s="73">
        <v>209882</v>
      </c>
      <c r="FS10" s="73">
        <v>200484</v>
      </c>
      <c r="FT10" s="73">
        <v>203334</v>
      </c>
      <c r="FU10" s="73">
        <v>209322</v>
      </c>
      <c r="FV10" s="73">
        <v>212018</v>
      </c>
      <c r="FW10" s="73">
        <v>218181</v>
      </c>
      <c r="FX10" s="73">
        <v>223533</v>
      </c>
      <c r="FY10" s="73">
        <v>229005</v>
      </c>
      <c r="FZ10" s="73">
        <v>228020</v>
      </c>
      <c r="GA10" s="73">
        <v>223515</v>
      </c>
      <c r="GB10" s="73">
        <v>220129</v>
      </c>
      <c r="GC10" s="73">
        <v>216818</v>
      </c>
      <c r="GD10" s="73">
        <v>210974</v>
      </c>
      <c r="GE10" s="73">
        <v>216278</v>
      </c>
      <c r="GF10" s="73">
        <v>210985</v>
      </c>
      <c r="GG10" s="73">
        <v>214428</v>
      </c>
      <c r="GH10" s="73">
        <v>217550</v>
      </c>
      <c r="GI10" s="73">
        <v>219026</v>
      </c>
      <c r="GJ10" s="73">
        <v>224579</v>
      </c>
      <c r="GK10" s="73">
        <v>228040</v>
      </c>
      <c r="GL10" s="73">
        <v>232577</v>
      </c>
      <c r="GM10" s="73">
        <v>230594</v>
      </c>
      <c r="GN10" s="73">
        <v>226351</v>
      </c>
      <c r="GO10" s="73">
        <v>222925</v>
      </c>
      <c r="GP10" s="73">
        <v>220454</v>
      </c>
      <c r="GQ10" s="73">
        <v>214380</v>
      </c>
      <c r="GR10" s="73">
        <v>221824</v>
      </c>
      <c r="GS10" s="73">
        <v>213705</v>
      </c>
      <c r="GT10" s="73">
        <v>215984</v>
      </c>
      <c r="GU10" s="73">
        <v>219349</v>
      </c>
      <c r="GV10" s="73">
        <v>220707</v>
      </c>
      <c r="GW10" s="73">
        <v>225816</v>
      </c>
      <c r="GX10" s="73">
        <v>229001</v>
      </c>
      <c r="GY10" s="73">
        <v>234195</v>
      </c>
      <c r="GZ10" s="73">
        <v>231259</v>
      </c>
      <c r="HA10" s="73">
        <v>226588</v>
      </c>
      <c r="HB10" s="73">
        <v>223975</v>
      </c>
      <c r="HC10" s="73">
        <v>221062</v>
      </c>
      <c r="HD10" s="73">
        <v>215224</v>
      </c>
      <c r="HE10" s="73">
        <v>223072</v>
      </c>
      <c r="HF10" s="73">
        <v>213513</v>
      </c>
      <c r="HG10" s="73">
        <v>216049</v>
      </c>
      <c r="HH10" s="73">
        <v>218283</v>
      </c>
      <c r="HI10" s="73">
        <v>220571</v>
      </c>
      <c r="HJ10" s="73">
        <v>225340</v>
      </c>
      <c r="HK10" s="73">
        <v>227919</v>
      </c>
      <c r="HL10" s="73">
        <v>233559</v>
      </c>
      <c r="HM10" s="73">
        <v>229418</v>
      </c>
      <c r="HN10" s="73">
        <v>225933</v>
      </c>
      <c r="HO10" s="73">
        <v>222443</v>
      </c>
      <c r="HP10" s="73">
        <v>218994</v>
      </c>
      <c r="HQ10" s="73">
        <v>215645</v>
      </c>
      <c r="HR10" s="73">
        <v>222306</v>
      </c>
      <c r="HS10" s="73">
        <v>212931</v>
      </c>
      <c r="HT10" s="73">
        <v>214818</v>
      </c>
      <c r="HU10" s="73">
        <v>216873</v>
      </c>
      <c r="HV10" s="73">
        <v>218950</v>
      </c>
      <c r="HW10" s="73">
        <v>223165</v>
      </c>
      <c r="HX10" s="73">
        <v>227252</v>
      </c>
      <c r="HY10" s="73">
        <v>231668</v>
      </c>
      <c r="HZ10" s="73">
        <v>227701</v>
      </c>
      <c r="IA10" s="73">
        <v>224263</v>
      </c>
      <c r="IB10" s="73">
        <v>220893</v>
      </c>
      <c r="IC10" s="73">
        <v>217794</v>
      </c>
      <c r="ID10" s="73">
        <v>214534</v>
      </c>
      <c r="IE10" s="73">
        <v>220904</v>
      </c>
      <c r="IF10" s="73">
        <v>211815</v>
      </c>
      <c r="IG10" s="73">
        <v>214065</v>
      </c>
      <c r="IH10" s="73">
        <v>217928</v>
      </c>
      <c r="II10" s="73">
        <v>219235</v>
      </c>
    </row>
    <row r="11" spans="1:702" ht="13.5" x14ac:dyDescent="0.35">
      <c r="A11" s="1" t="str">
        <f t="shared" si="12"/>
        <v>Niederösterreichunselbständig BeschäftigteFrauen</v>
      </c>
      <c r="B11" s="1">
        <f t="shared" si="13"/>
        <v>11</v>
      </c>
      <c r="C11" t="s">
        <v>3</v>
      </c>
      <c r="D11" t="s">
        <v>54</v>
      </c>
      <c r="E11" t="s">
        <v>32</v>
      </c>
      <c r="F11" s="73">
        <v>248824</v>
      </c>
      <c r="G11" s="73">
        <v>249798</v>
      </c>
      <c r="H11" s="73">
        <v>251379</v>
      </c>
      <c r="I11" s="73">
        <v>253487</v>
      </c>
      <c r="J11" s="73">
        <v>254933</v>
      </c>
      <c r="K11" s="73">
        <v>257165</v>
      </c>
      <c r="L11" s="73">
        <v>260737</v>
      </c>
      <c r="M11" s="73">
        <v>257655</v>
      </c>
      <c r="N11" s="73">
        <v>258898</v>
      </c>
      <c r="O11" s="73">
        <v>258351</v>
      </c>
      <c r="P11" s="73">
        <v>256782</v>
      </c>
      <c r="Q11" s="73">
        <v>254992</v>
      </c>
      <c r="R11" s="73">
        <v>255250</v>
      </c>
      <c r="S11" s="73">
        <v>252853</v>
      </c>
      <c r="T11" s="73">
        <v>252606</v>
      </c>
      <c r="U11" s="73">
        <v>253615</v>
      </c>
      <c r="V11" s="73">
        <v>252536</v>
      </c>
      <c r="W11" s="73">
        <v>255554</v>
      </c>
      <c r="X11" s="73">
        <v>255909</v>
      </c>
      <c r="Y11" s="73">
        <v>259310</v>
      </c>
      <c r="Z11" s="73">
        <v>256573</v>
      </c>
      <c r="AA11" s="73">
        <v>256711</v>
      </c>
      <c r="AB11" s="73">
        <v>255433</v>
      </c>
      <c r="AC11" s="73">
        <v>254798</v>
      </c>
      <c r="AD11" s="73">
        <v>252699</v>
      </c>
      <c r="AE11" s="73">
        <v>254883</v>
      </c>
      <c r="AF11" s="73">
        <v>250928</v>
      </c>
      <c r="AG11" s="73">
        <v>251349</v>
      </c>
      <c r="AH11" s="73">
        <v>253141</v>
      </c>
      <c r="AI11" s="73">
        <v>254868</v>
      </c>
      <c r="AJ11" s="73">
        <v>255897</v>
      </c>
      <c r="AK11" s="73">
        <v>257245</v>
      </c>
      <c r="AL11" s="73">
        <v>258998</v>
      </c>
      <c r="AM11" s="73">
        <v>257950</v>
      </c>
      <c r="AN11" s="73">
        <v>257720</v>
      </c>
      <c r="AO11" s="73">
        <v>256600</v>
      </c>
      <c r="AP11" s="73">
        <v>255942</v>
      </c>
      <c r="AQ11" s="73">
        <v>253962</v>
      </c>
      <c r="AR11" s="73">
        <v>255383</v>
      </c>
      <c r="AS11" s="73">
        <v>252573</v>
      </c>
      <c r="AT11" s="73">
        <v>253165</v>
      </c>
      <c r="AU11" s="73">
        <v>255034</v>
      </c>
      <c r="AV11" s="73">
        <v>256898</v>
      </c>
      <c r="AW11" s="73">
        <v>259545</v>
      </c>
      <c r="AX11" s="73">
        <v>260439</v>
      </c>
      <c r="AY11" s="73">
        <v>262329</v>
      </c>
      <c r="AZ11" s="73">
        <v>261904</v>
      </c>
      <c r="BA11" s="73">
        <v>262246</v>
      </c>
      <c r="BB11" s="73">
        <v>261128</v>
      </c>
      <c r="BC11" s="73">
        <v>259886</v>
      </c>
      <c r="BD11" s="73">
        <v>257863</v>
      </c>
      <c r="BE11" s="73">
        <v>258584</v>
      </c>
      <c r="BF11" s="73">
        <v>256521</v>
      </c>
      <c r="BG11" s="73">
        <v>256749</v>
      </c>
      <c r="BH11" s="73">
        <v>258363</v>
      </c>
      <c r="BI11" s="73">
        <v>259943</v>
      </c>
      <c r="BJ11" s="73">
        <v>261921</v>
      </c>
      <c r="BK11" s="73">
        <v>262142</v>
      </c>
      <c r="BL11" s="73">
        <v>267073</v>
      </c>
      <c r="BM11" s="73">
        <v>265434</v>
      </c>
      <c r="BN11" s="73">
        <v>264375</v>
      </c>
      <c r="BO11" s="73">
        <v>264285</v>
      </c>
      <c r="BP11" s="73">
        <v>263397</v>
      </c>
      <c r="BQ11" s="73">
        <v>260986</v>
      </c>
      <c r="BR11" s="73">
        <v>261766</v>
      </c>
      <c r="BS11" s="73">
        <v>259412</v>
      </c>
      <c r="BT11" s="73">
        <v>259886</v>
      </c>
      <c r="BU11" s="73">
        <v>259520</v>
      </c>
      <c r="BV11" s="73">
        <v>261342</v>
      </c>
      <c r="BW11" s="73">
        <v>262682</v>
      </c>
      <c r="BX11" s="73">
        <v>262942</v>
      </c>
      <c r="BY11" s="73">
        <v>266470</v>
      </c>
      <c r="BZ11" s="73">
        <v>263657</v>
      </c>
      <c r="CA11" s="73">
        <v>263930</v>
      </c>
      <c r="CB11" s="73">
        <v>262993</v>
      </c>
      <c r="CC11" s="73">
        <v>261385</v>
      </c>
      <c r="CD11" s="73">
        <v>259815</v>
      </c>
      <c r="CE11" s="73">
        <v>262003</v>
      </c>
      <c r="CF11" s="73">
        <v>258373</v>
      </c>
      <c r="CG11" s="73">
        <v>258599</v>
      </c>
      <c r="CH11" s="73">
        <v>260465</v>
      </c>
      <c r="CI11" s="73">
        <v>262727</v>
      </c>
      <c r="CJ11" s="73">
        <v>263936</v>
      </c>
      <c r="CK11" s="73">
        <v>264594</v>
      </c>
      <c r="CL11" s="73">
        <v>267156</v>
      </c>
      <c r="CM11" s="73">
        <v>264222</v>
      </c>
      <c r="CN11" s="73">
        <v>265227</v>
      </c>
      <c r="CO11" s="73">
        <v>264160</v>
      </c>
      <c r="CP11" s="73">
        <v>263186</v>
      </c>
      <c r="CQ11" s="73">
        <v>261439</v>
      </c>
      <c r="CR11" s="73">
        <v>262840</v>
      </c>
      <c r="CS11" s="73">
        <v>260470</v>
      </c>
      <c r="CT11" s="73">
        <v>260733</v>
      </c>
      <c r="CU11" s="73">
        <v>262790</v>
      </c>
      <c r="CV11" s="73">
        <v>264418</v>
      </c>
      <c r="CW11" s="73">
        <v>265725</v>
      </c>
      <c r="CX11" s="73">
        <v>266666</v>
      </c>
      <c r="CY11" s="73">
        <v>269853</v>
      </c>
      <c r="CZ11" s="73">
        <v>267416</v>
      </c>
      <c r="DA11" s="73">
        <v>267959</v>
      </c>
      <c r="DB11" s="73">
        <v>266846</v>
      </c>
      <c r="DC11" s="73">
        <v>266122</v>
      </c>
      <c r="DD11" s="73">
        <v>264555</v>
      </c>
      <c r="DE11" s="73">
        <v>265296</v>
      </c>
      <c r="DF11" s="73">
        <v>262948</v>
      </c>
      <c r="DG11" s="73">
        <v>263651</v>
      </c>
      <c r="DH11" s="73">
        <v>265928</v>
      </c>
      <c r="DI11" s="73">
        <v>267782</v>
      </c>
      <c r="DJ11" s="73">
        <v>269374</v>
      </c>
      <c r="DK11" s="73">
        <v>270618</v>
      </c>
      <c r="DL11" s="73">
        <v>271755</v>
      </c>
      <c r="DM11" s="73">
        <v>271156</v>
      </c>
      <c r="DN11" s="73">
        <v>271439</v>
      </c>
      <c r="DO11" s="73">
        <v>270634</v>
      </c>
      <c r="DP11" s="73">
        <v>269876</v>
      </c>
      <c r="DQ11" s="73">
        <v>267639</v>
      </c>
      <c r="DR11" s="73">
        <v>268567</v>
      </c>
      <c r="DS11" s="73">
        <v>266675</v>
      </c>
      <c r="DT11" s="73">
        <v>267114</v>
      </c>
      <c r="DU11" s="73">
        <v>269380</v>
      </c>
      <c r="DV11" s="73">
        <v>270925</v>
      </c>
      <c r="DW11" s="73">
        <v>273265</v>
      </c>
      <c r="DX11" s="73">
        <v>274152</v>
      </c>
      <c r="DY11" s="73">
        <v>276842</v>
      </c>
      <c r="DZ11" s="73">
        <v>275638</v>
      </c>
      <c r="EA11" s="73">
        <v>275390</v>
      </c>
      <c r="EB11" s="73">
        <v>275210</v>
      </c>
      <c r="EC11" s="73">
        <v>274642</v>
      </c>
      <c r="ED11" s="73">
        <v>272077</v>
      </c>
      <c r="EE11" s="73">
        <v>272609</v>
      </c>
      <c r="EF11" s="73">
        <v>272017</v>
      </c>
      <c r="EG11" s="73">
        <v>272641</v>
      </c>
      <c r="EH11" s="73">
        <v>274542</v>
      </c>
      <c r="EI11" s="73">
        <v>276671</v>
      </c>
      <c r="EJ11" s="73">
        <v>278731</v>
      </c>
      <c r="EK11" s="73">
        <v>278835</v>
      </c>
      <c r="EL11" s="73">
        <v>281971</v>
      </c>
      <c r="EM11" s="73">
        <v>280856</v>
      </c>
      <c r="EN11" s="73">
        <v>279852</v>
      </c>
      <c r="EO11" s="73">
        <v>279489</v>
      </c>
      <c r="EP11" s="73">
        <v>278890</v>
      </c>
      <c r="EQ11" s="73">
        <v>276725</v>
      </c>
      <c r="ER11" s="73">
        <v>277602</v>
      </c>
      <c r="ES11" s="73">
        <v>276395</v>
      </c>
      <c r="ET11" s="73">
        <v>276771</v>
      </c>
      <c r="EU11" s="73">
        <v>278833</v>
      </c>
      <c r="EV11" s="73">
        <v>281001</v>
      </c>
      <c r="EW11" s="73">
        <v>282377</v>
      </c>
      <c r="EX11" s="73">
        <v>282744</v>
      </c>
      <c r="EY11" s="73">
        <v>285060</v>
      </c>
      <c r="EZ11" s="73">
        <v>281865</v>
      </c>
      <c r="FA11" s="73">
        <v>283213</v>
      </c>
      <c r="FB11" s="73">
        <v>282364</v>
      </c>
      <c r="FC11" s="73">
        <v>281146</v>
      </c>
      <c r="FD11" s="73">
        <v>279287</v>
      </c>
      <c r="FE11" s="73">
        <v>280921</v>
      </c>
      <c r="FF11" s="73">
        <v>281044</v>
      </c>
      <c r="FG11" s="73">
        <v>281364</v>
      </c>
      <c r="FH11" s="73">
        <v>272814</v>
      </c>
      <c r="FI11" s="73">
        <v>269391</v>
      </c>
      <c r="FJ11" s="73">
        <v>273894</v>
      </c>
      <c r="FK11" s="73">
        <v>277588</v>
      </c>
      <c r="FL11" s="73">
        <v>282301</v>
      </c>
      <c r="FM11" s="73">
        <v>281290</v>
      </c>
      <c r="FN11" s="73">
        <v>283103</v>
      </c>
      <c r="FO11" s="73">
        <v>282224</v>
      </c>
      <c r="FP11" s="73">
        <v>280756</v>
      </c>
      <c r="FQ11" s="73">
        <v>278790</v>
      </c>
      <c r="FR11" s="73">
        <v>278713</v>
      </c>
      <c r="FS11" s="73">
        <v>277309</v>
      </c>
      <c r="FT11" s="73">
        <v>277917</v>
      </c>
      <c r="FU11" s="73">
        <v>279803</v>
      </c>
      <c r="FV11" s="73">
        <v>280388</v>
      </c>
      <c r="FW11" s="73">
        <v>283941</v>
      </c>
      <c r="FX11" s="73">
        <v>286511</v>
      </c>
      <c r="FY11" s="73">
        <v>287858</v>
      </c>
      <c r="FZ11" s="73">
        <v>286975</v>
      </c>
      <c r="GA11" s="73">
        <v>287815</v>
      </c>
      <c r="GB11" s="73">
        <v>287664</v>
      </c>
      <c r="GC11" s="73">
        <v>286548</v>
      </c>
      <c r="GD11" s="73">
        <v>284652</v>
      </c>
      <c r="GE11" s="73">
        <v>283948</v>
      </c>
      <c r="GF11" s="73">
        <v>284215</v>
      </c>
      <c r="GG11" s="73">
        <v>284950</v>
      </c>
      <c r="GH11" s="73">
        <v>287039</v>
      </c>
      <c r="GI11" s="73">
        <v>288221</v>
      </c>
      <c r="GJ11" s="73">
        <v>290418</v>
      </c>
      <c r="GK11" s="73">
        <v>291462</v>
      </c>
      <c r="GL11" s="73">
        <v>292186</v>
      </c>
      <c r="GM11" s="73">
        <v>291700</v>
      </c>
      <c r="GN11" s="73">
        <v>292461</v>
      </c>
      <c r="GO11" s="73">
        <v>292201</v>
      </c>
      <c r="GP11" s="73">
        <v>291884</v>
      </c>
      <c r="GQ11" s="73">
        <v>289527</v>
      </c>
      <c r="GR11" s="73">
        <v>289689</v>
      </c>
      <c r="GS11" s="73">
        <v>288733</v>
      </c>
      <c r="GT11" s="73">
        <v>289399</v>
      </c>
      <c r="GU11" s="73">
        <v>290804</v>
      </c>
      <c r="GV11" s="73">
        <v>291885</v>
      </c>
      <c r="GW11" s="73">
        <v>293321</v>
      </c>
      <c r="GX11" s="73">
        <v>294240</v>
      </c>
      <c r="GY11" s="73">
        <v>296295</v>
      </c>
      <c r="GZ11" s="73">
        <v>294793</v>
      </c>
      <c r="HA11" s="73">
        <v>294537</v>
      </c>
      <c r="HB11" s="73">
        <v>294206</v>
      </c>
      <c r="HC11" s="73">
        <v>293160</v>
      </c>
      <c r="HD11" s="73">
        <v>290169</v>
      </c>
      <c r="HE11" s="73">
        <v>292628</v>
      </c>
      <c r="HF11" s="73">
        <v>289210</v>
      </c>
      <c r="HG11" s="73">
        <v>289905</v>
      </c>
      <c r="HH11" s="73">
        <v>291447</v>
      </c>
      <c r="HI11" s="73">
        <v>293425</v>
      </c>
      <c r="HJ11" s="73">
        <v>294757</v>
      </c>
      <c r="HK11" s="73">
        <v>295148</v>
      </c>
      <c r="HL11" s="73">
        <v>297546</v>
      </c>
      <c r="HM11" s="73">
        <v>295070</v>
      </c>
      <c r="HN11" s="73">
        <v>296371</v>
      </c>
      <c r="HO11" s="73">
        <v>295344</v>
      </c>
      <c r="HP11" s="73">
        <v>294549</v>
      </c>
      <c r="HQ11" s="73">
        <v>292197</v>
      </c>
      <c r="HR11" s="73">
        <v>293747</v>
      </c>
      <c r="HS11" s="73">
        <v>291352</v>
      </c>
      <c r="HT11" s="73">
        <v>291807</v>
      </c>
      <c r="HU11" s="73">
        <v>293606</v>
      </c>
      <c r="HV11" s="73">
        <v>294926</v>
      </c>
      <c r="HW11" s="73">
        <v>296413</v>
      </c>
      <c r="HX11" s="73">
        <v>297995</v>
      </c>
      <c r="HY11" s="73">
        <v>299655</v>
      </c>
      <c r="HZ11" s="73">
        <v>296818</v>
      </c>
      <c r="IA11" s="73">
        <v>297838</v>
      </c>
      <c r="IB11" s="73">
        <v>296868</v>
      </c>
      <c r="IC11" s="73">
        <v>296033</v>
      </c>
      <c r="ID11" s="73">
        <v>293266</v>
      </c>
      <c r="IE11" s="73">
        <v>295548</v>
      </c>
      <c r="IF11" s="73">
        <v>291945</v>
      </c>
      <c r="IG11" s="73">
        <v>292493</v>
      </c>
      <c r="IH11" s="73">
        <v>294643</v>
      </c>
      <c r="II11" s="73">
        <v>295349</v>
      </c>
    </row>
    <row r="12" spans="1:702" ht="13.5" x14ac:dyDescent="0.35">
      <c r="A12" s="1" t="str">
        <f t="shared" si="12"/>
        <v>Niederösterreichunselbständig BeschäftigteMänner und altern. Geschlecht</v>
      </c>
      <c r="B12" s="1">
        <f t="shared" si="13"/>
        <v>12</v>
      </c>
      <c r="C12" t="s">
        <v>3</v>
      </c>
      <c r="D12" t="s">
        <v>54</v>
      </c>
      <c r="E12" t="s">
        <v>52</v>
      </c>
      <c r="F12" s="73">
        <v>300614</v>
      </c>
      <c r="G12" s="73">
        <v>304608</v>
      </c>
      <c r="H12" s="73">
        <v>312954</v>
      </c>
      <c r="I12" s="73">
        <v>318996</v>
      </c>
      <c r="J12" s="73">
        <v>320571</v>
      </c>
      <c r="K12" s="73">
        <v>323625</v>
      </c>
      <c r="L12" s="73">
        <v>328843</v>
      </c>
      <c r="M12" s="73">
        <v>324626</v>
      </c>
      <c r="N12" s="73">
        <v>325905</v>
      </c>
      <c r="O12" s="73">
        <v>323575</v>
      </c>
      <c r="P12" s="73">
        <v>317698</v>
      </c>
      <c r="Q12" s="73">
        <v>303217</v>
      </c>
      <c r="R12" s="73">
        <v>317103</v>
      </c>
      <c r="S12" s="73">
        <v>297310</v>
      </c>
      <c r="T12" s="73">
        <v>296026</v>
      </c>
      <c r="U12" s="73">
        <v>304036</v>
      </c>
      <c r="V12" s="73">
        <v>307811</v>
      </c>
      <c r="W12" s="73">
        <v>312573</v>
      </c>
      <c r="X12" s="73">
        <v>313174</v>
      </c>
      <c r="Y12" s="73">
        <v>318297</v>
      </c>
      <c r="Z12" s="73">
        <v>315561</v>
      </c>
      <c r="AA12" s="73">
        <v>316195</v>
      </c>
      <c r="AB12" s="73">
        <v>313389</v>
      </c>
      <c r="AC12" s="73">
        <v>310837</v>
      </c>
      <c r="AD12" s="73">
        <v>295874</v>
      </c>
      <c r="AE12" s="73">
        <v>308424</v>
      </c>
      <c r="AF12" s="73">
        <v>289715</v>
      </c>
      <c r="AG12" s="73">
        <v>290666</v>
      </c>
      <c r="AH12" s="73">
        <v>302370</v>
      </c>
      <c r="AI12" s="73">
        <v>310506</v>
      </c>
      <c r="AJ12" s="73">
        <v>312908</v>
      </c>
      <c r="AK12" s="73">
        <v>315171</v>
      </c>
      <c r="AL12" s="73">
        <v>318247</v>
      </c>
      <c r="AM12" s="73">
        <v>318545</v>
      </c>
      <c r="AN12" s="73">
        <v>318984</v>
      </c>
      <c r="AO12" s="73">
        <v>316815</v>
      </c>
      <c r="AP12" s="73">
        <v>313745</v>
      </c>
      <c r="AQ12" s="73">
        <v>297551</v>
      </c>
      <c r="AR12" s="73">
        <v>308769</v>
      </c>
      <c r="AS12" s="73">
        <v>295215</v>
      </c>
      <c r="AT12" s="73">
        <v>297620</v>
      </c>
      <c r="AU12" s="73">
        <v>308399</v>
      </c>
      <c r="AV12" s="73">
        <v>314011</v>
      </c>
      <c r="AW12" s="73">
        <v>319337</v>
      </c>
      <c r="AX12" s="73">
        <v>320797</v>
      </c>
      <c r="AY12" s="73">
        <v>324196</v>
      </c>
      <c r="AZ12" s="73">
        <v>324794</v>
      </c>
      <c r="BA12" s="73">
        <v>325311</v>
      </c>
      <c r="BB12" s="73">
        <v>323307</v>
      </c>
      <c r="BC12" s="73">
        <v>319833</v>
      </c>
      <c r="BD12" s="73">
        <v>303828</v>
      </c>
      <c r="BE12" s="73">
        <v>314721</v>
      </c>
      <c r="BF12" s="73">
        <v>300809</v>
      </c>
      <c r="BG12" s="73">
        <v>301540</v>
      </c>
      <c r="BH12" s="73">
        <v>312313</v>
      </c>
      <c r="BI12" s="73">
        <v>319100</v>
      </c>
      <c r="BJ12" s="73">
        <v>322947</v>
      </c>
      <c r="BK12" s="73">
        <v>323677</v>
      </c>
      <c r="BL12" s="73">
        <v>330733</v>
      </c>
      <c r="BM12" s="73">
        <v>328678</v>
      </c>
      <c r="BN12" s="73">
        <v>327350</v>
      </c>
      <c r="BO12" s="73">
        <v>325865</v>
      </c>
      <c r="BP12" s="73">
        <v>322335</v>
      </c>
      <c r="BQ12" s="73">
        <v>305028</v>
      </c>
      <c r="BR12" s="73">
        <v>318365</v>
      </c>
      <c r="BS12" s="73">
        <v>301015</v>
      </c>
      <c r="BT12" s="73">
        <v>302047</v>
      </c>
      <c r="BU12" s="73">
        <v>309873</v>
      </c>
      <c r="BV12" s="73">
        <v>320042</v>
      </c>
      <c r="BW12" s="73">
        <v>323044</v>
      </c>
      <c r="BX12" s="73">
        <v>323898</v>
      </c>
      <c r="BY12" s="73">
        <v>329846</v>
      </c>
      <c r="BZ12" s="73">
        <v>325884</v>
      </c>
      <c r="CA12" s="73">
        <v>326599</v>
      </c>
      <c r="CB12" s="73">
        <v>324928</v>
      </c>
      <c r="CC12" s="73">
        <v>319621</v>
      </c>
      <c r="CD12" s="73">
        <v>303742</v>
      </c>
      <c r="CE12" s="73">
        <v>317545</v>
      </c>
      <c r="CF12" s="73">
        <v>301659</v>
      </c>
      <c r="CG12" s="73">
        <v>304026</v>
      </c>
      <c r="CH12" s="73">
        <v>314832</v>
      </c>
      <c r="CI12" s="73">
        <v>321271</v>
      </c>
      <c r="CJ12" s="73">
        <v>323508</v>
      </c>
      <c r="CK12" s="73">
        <v>327009</v>
      </c>
      <c r="CL12" s="73">
        <v>330914</v>
      </c>
      <c r="CM12" s="73">
        <v>327122</v>
      </c>
      <c r="CN12" s="73">
        <v>329273</v>
      </c>
      <c r="CO12" s="73">
        <v>327374</v>
      </c>
      <c r="CP12" s="73">
        <v>322207</v>
      </c>
      <c r="CQ12" s="73">
        <v>307146</v>
      </c>
      <c r="CR12" s="73">
        <v>319695</v>
      </c>
      <c r="CS12" s="73">
        <v>304255</v>
      </c>
      <c r="CT12" s="73">
        <v>305638</v>
      </c>
      <c r="CU12" s="73">
        <v>316591</v>
      </c>
      <c r="CV12" s="73">
        <v>323550</v>
      </c>
      <c r="CW12" s="73">
        <v>326242</v>
      </c>
      <c r="CX12" s="73">
        <v>329031</v>
      </c>
      <c r="CY12" s="73">
        <v>334161</v>
      </c>
      <c r="CZ12" s="73">
        <v>331846</v>
      </c>
      <c r="DA12" s="73">
        <v>333250</v>
      </c>
      <c r="DB12" s="73">
        <v>330322</v>
      </c>
      <c r="DC12" s="73">
        <v>327378</v>
      </c>
      <c r="DD12" s="73">
        <v>311574</v>
      </c>
      <c r="DE12" s="73">
        <v>322820</v>
      </c>
      <c r="DF12" s="73">
        <v>308485</v>
      </c>
      <c r="DG12" s="73">
        <v>313060</v>
      </c>
      <c r="DH12" s="73">
        <v>322519</v>
      </c>
      <c r="DI12" s="73">
        <v>329014</v>
      </c>
      <c r="DJ12" s="73">
        <v>332638</v>
      </c>
      <c r="DK12" s="73">
        <v>334980</v>
      </c>
      <c r="DL12" s="73">
        <v>337149</v>
      </c>
      <c r="DM12" s="73">
        <v>337887</v>
      </c>
      <c r="DN12" s="73">
        <v>338696</v>
      </c>
      <c r="DO12" s="73">
        <v>336333</v>
      </c>
      <c r="DP12" s="73">
        <v>333869</v>
      </c>
      <c r="DQ12" s="73">
        <v>316099</v>
      </c>
      <c r="DR12" s="73">
        <v>328394</v>
      </c>
      <c r="DS12" s="73">
        <v>312736</v>
      </c>
      <c r="DT12" s="73">
        <v>317163</v>
      </c>
      <c r="DU12" s="73">
        <v>329253</v>
      </c>
      <c r="DV12" s="73">
        <v>334883</v>
      </c>
      <c r="DW12" s="73">
        <v>339065</v>
      </c>
      <c r="DX12" s="73">
        <v>340780</v>
      </c>
      <c r="DY12" s="73">
        <v>345273</v>
      </c>
      <c r="DZ12" s="73">
        <v>344218</v>
      </c>
      <c r="EA12" s="73">
        <v>343845</v>
      </c>
      <c r="EB12" s="73">
        <v>343271</v>
      </c>
      <c r="EC12" s="73">
        <v>340889</v>
      </c>
      <c r="ED12" s="73">
        <v>323879</v>
      </c>
      <c r="EE12" s="73">
        <v>334605</v>
      </c>
      <c r="EF12" s="73">
        <v>323403</v>
      </c>
      <c r="EG12" s="73">
        <v>324284</v>
      </c>
      <c r="EH12" s="73">
        <v>335040</v>
      </c>
      <c r="EI12" s="73">
        <v>343734</v>
      </c>
      <c r="EJ12" s="73">
        <v>347394</v>
      </c>
      <c r="EK12" s="73">
        <v>348519</v>
      </c>
      <c r="EL12" s="73">
        <v>353223</v>
      </c>
      <c r="EM12" s="73">
        <v>352378</v>
      </c>
      <c r="EN12" s="73">
        <v>350848</v>
      </c>
      <c r="EO12" s="73">
        <v>351215</v>
      </c>
      <c r="EP12" s="73">
        <v>348813</v>
      </c>
      <c r="EQ12" s="73">
        <v>332164</v>
      </c>
      <c r="ER12" s="73">
        <v>342585</v>
      </c>
      <c r="ES12" s="73">
        <v>330520</v>
      </c>
      <c r="ET12" s="73">
        <v>335778</v>
      </c>
      <c r="EU12" s="73">
        <v>344976</v>
      </c>
      <c r="EV12" s="73">
        <v>350991</v>
      </c>
      <c r="EW12" s="73">
        <v>353008</v>
      </c>
      <c r="EX12" s="73">
        <v>354052</v>
      </c>
      <c r="EY12" s="73">
        <v>358440</v>
      </c>
      <c r="EZ12" s="73">
        <v>354752</v>
      </c>
      <c r="FA12" s="73">
        <v>357507</v>
      </c>
      <c r="FB12" s="73">
        <v>355726</v>
      </c>
      <c r="FC12" s="73">
        <v>351786</v>
      </c>
      <c r="FD12" s="73">
        <v>336739</v>
      </c>
      <c r="FE12" s="73">
        <v>348690</v>
      </c>
      <c r="FF12" s="73">
        <v>338117</v>
      </c>
      <c r="FG12" s="73">
        <v>341215</v>
      </c>
      <c r="FH12" s="73">
        <v>333108</v>
      </c>
      <c r="FI12" s="73">
        <v>337704</v>
      </c>
      <c r="FJ12" s="73">
        <v>344637</v>
      </c>
      <c r="FK12" s="73">
        <v>349522</v>
      </c>
      <c r="FL12" s="73">
        <v>354888</v>
      </c>
      <c r="FM12" s="73">
        <v>354042</v>
      </c>
      <c r="FN12" s="73">
        <v>356381</v>
      </c>
      <c r="FO12" s="73">
        <v>354913</v>
      </c>
      <c r="FP12" s="73">
        <v>352697</v>
      </c>
      <c r="FQ12" s="73">
        <v>337093</v>
      </c>
      <c r="FR12" s="73">
        <v>346193</v>
      </c>
      <c r="FS12" s="73">
        <v>334887</v>
      </c>
      <c r="FT12" s="73">
        <v>339477</v>
      </c>
      <c r="FU12" s="73">
        <v>349795</v>
      </c>
      <c r="FV12" s="73">
        <v>353503</v>
      </c>
      <c r="FW12" s="73">
        <v>357952</v>
      </c>
      <c r="FX12" s="73">
        <v>360926</v>
      </c>
      <c r="FY12" s="73">
        <v>362622</v>
      </c>
      <c r="FZ12" s="73">
        <v>363146</v>
      </c>
      <c r="GA12" s="73">
        <v>364646</v>
      </c>
      <c r="GB12" s="73">
        <v>363432</v>
      </c>
      <c r="GC12" s="73">
        <v>361619</v>
      </c>
      <c r="GD12" s="73">
        <v>345685</v>
      </c>
      <c r="GE12" s="73">
        <v>354808</v>
      </c>
      <c r="GF12" s="73">
        <v>346044</v>
      </c>
      <c r="GG12" s="73">
        <v>351594</v>
      </c>
      <c r="GH12" s="73">
        <v>359999</v>
      </c>
      <c r="GI12" s="73">
        <v>362341</v>
      </c>
      <c r="GJ12" s="73">
        <v>366183</v>
      </c>
      <c r="GK12" s="73">
        <v>366946</v>
      </c>
      <c r="GL12" s="73">
        <v>367452</v>
      </c>
      <c r="GM12" s="73">
        <v>367927</v>
      </c>
      <c r="GN12" s="73">
        <v>369758</v>
      </c>
      <c r="GO12" s="73">
        <v>368422</v>
      </c>
      <c r="GP12" s="73">
        <v>366704</v>
      </c>
      <c r="GQ12" s="73">
        <v>350168</v>
      </c>
      <c r="GR12" s="73">
        <v>361962</v>
      </c>
      <c r="GS12" s="73">
        <v>350218</v>
      </c>
      <c r="GT12" s="73">
        <v>354449</v>
      </c>
      <c r="GU12" s="73">
        <v>362951</v>
      </c>
      <c r="GV12" s="73">
        <v>365590</v>
      </c>
      <c r="GW12" s="73">
        <v>368723</v>
      </c>
      <c r="GX12" s="73">
        <v>369237</v>
      </c>
      <c r="GY12" s="73">
        <v>371744</v>
      </c>
      <c r="GZ12" s="73">
        <v>369774</v>
      </c>
      <c r="HA12" s="73">
        <v>369477</v>
      </c>
      <c r="HB12" s="73">
        <v>369439</v>
      </c>
      <c r="HC12" s="73">
        <v>366757</v>
      </c>
      <c r="HD12" s="73">
        <v>350169</v>
      </c>
      <c r="HE12" s="73">
        <v>364044</v>
      </c>
      <c r="HF12" s="73">
        <v>348024</v>
      </c>
      <c r="HG12" s="73">
        <v>352758</v>
      </c>
      <c r="HH12" s="73">
        <v>359079</v>
      </c>
      <c r="HI12" s="73">
        <v>363910</v>
      </c>
      <c r="HJ12" s="73">
        <v>365580</v>
      </c>
      <c r="HK12" s="73">
        <v>365307</v>
      </c>
      <c r="HL12" s="73">
        <v>368265</v>
      </c>
      <c r="HM12" s="73">
        <v>365786</v>
      </c>
      <c r="HN12" s="73">
        <v>367513</v>
      </c>
      <c r="HO12" s="73">
        <v>367054</v>
      </c>
      <c r="HP12" s="73">
        <v>363773</v>
      </c>
      <c r="HQ12" s="73">
        <v>350611</v>
      </c>
      <c r="HR12" s="73">
        <v>361472</v>
      </c>
      <c r="HS12" s="73">
        <v>347404</v>
      </c>
      <c r="HT12" s="73">
        <v>350657</v>
      </c>
      <c r="HU12" s="73">
        <v>359057</v>
      </c>
      <c r="HV12" s="73">
        <v>362616</v>
      </c>
      <c r="HW12" s="73">
        <v>364438</v>
      </c>
      <c r="HX12" s="73">
        <v>366688</v>
      </c>
      <c r="HY12" s="73">
        <v>368553</v>
      </c>
      <c r="HZ12" s="73">
        <v>365118</v>
      </c>
      <c r="IA12" s="73">
        <v>367227</v>
      </c>
      <c r="IB12" s="73">
        <v>365768</v>
      </c>
      <c r="IC12" s="73">
        <v>362197</v>
      </c>
      <c r="ID12" s="73">
        <v>348976</v>
      </c>
      <c r="IE12" s="73">
        <v>360725</v>
      </c>
      <c r="IF12" s="73">
        <v>344429</v>
      </c>
      <c r="IG12" s="73">
        <v>348833</v>
      </c>
      <c r="IH12" s="73">
        <v>358593</v>
      </c>
      <c r="II12" s="73">
        <v>361817</v>
      </c>
    </row>
    <row r="13" spans="1:702" ht="13.5" x14ac:dyDescent="0.35">
      <c r="A13" s="1" t="str">
        <f t="shared" si="12"/>
        <v>Niederösterreichunselbständig BeschäftigteGesamt</v>
      </c>
      <c r="B13" s="1">
        <f t="shared" si="13"/>
        <v>13</v>
      </c>
      <c r="C13" t="s">
        <v>43</v>
      </c>
      <c r="F13" s="73">
        <v>549438</v>
      </c>
      <c r="G13" s="73">
        <v>554406</v>
      </c>
      <c r="H13" s="73">
        <v>564333</v>
      </c>
      <c r="I13" s="73">
        <v>572483</v>
      </c>
      <c r="J13" s="73">
        <v>575504</v>
      </c>
      <c r="K13" s="73">
        <v>580790</v>
      </c>
      <c r="L13" s="73">
        <v>589580</v>
      </c>
      <c r="M13" s="73">
        <v>582281</v>
      </c>
      <c r="N13" s="73">
        <v>584803</v>
      </c>
      <c r="O13" s="73">
        <v>581926</v>
      </c>
      <c r="P13" s="73">
        <v>574480</v>
      </c>
      <c r="Q13" s="73">
        <v>558209</v>
      </c>
      <c r="R13" s="73">
        <v>572353</v>
      </c>
      <c r="S13" s="73">
        <v>550163</v>
      </c>
      <c r="T13" s="73">
        <v>548632</v>
      </c>
      <c r="U13" s="73">
        <v>557651</v>
      </c>
      <c r="V13" s="73">
        <v>560347</v>
      </c>
      <c r="W13" s="73">
        <v>568127</v>
      </c>
      <c r="X13" s="73">
        <v>569083</v>
      </c>
      <c r="Y13" s="73">
        <v>577607</v>
      </c>
      <c r="Z13" s="73">
        <v>572134</v>
      </c>
      <c r="AA13" s="73">
        <v>572906</v>
      </c>
      <c r="AB13" s="73">
        <v>568822</v>
      </c>
      <c r="AC13" s="73">
        <v>565635</v>
      </c>
      <c r="AD13" s="73">
        <v>548573</v>
      </c>
      <c r="AE13" s="73">
        <v>563307</v>
      </c>
      <c r="AF13" s="73">
        <v>540643</v>
      </c>
      <c r="AG13" s="73">
        <v>542015</v>
      </c>
      <c r="AH13" s="73">
        <v>555511</v>
      </c>
      <c r="AI13" s="73">
        <v>565374</v>
      </c>
      <c r="AJ13" s="73">
        <v>568805</v>
      </c>
      <c r="AK13" s="73">
        <v>572416</v>
      </c>
      <c r="AL13" s="73">
        <v>577245</v>
      </c>
      <c r="AM13" s="73">
        <v>576495</v>
      </c>
      <c r="AN13" s="73">
        <v>576704</v>
      </c>
      <c r="AO13" s="73">
        <v>573415</v>
      </c>
      <c r="AP13" s="73">
        <v>569687</v>
      </c>
      <c r="AQ13" s="73">
        <v>551513</v>
      </c>
      <c r="AR13" s="73">
        <v>564152</v>
      </c>
      <c r="AS13" s="73">
        <v>547788</v>
      </c>
      <c r="AT13" s="73">
        <v>550785</v>
      </c>
      <c r="AU13" s="73">
        <v>563433</v>
      </c>
      <c r="AV13" s="73">
        <v>570909</v>
      </c>
      <c r="AW13" s="73">
        <v>578882</v>
      </c>
      <c r="AX13" s="73">
        <v>581236</v>
      </c>
      <c r="AY13" s="73">
        <v>586525</v>
      </c>
      <c r="AZ13" s="73">
        <v>586698</v>
      </c>
      <c r="BA13" s="73">
        <v>587557</v>
      </c>
      <c r="BB13" s="73">
        <v>584435</v>
      </c>
      <c r="BC13" s="73">
        <v>579719</v>
      </c>
      <c r="BD13" s="73">
        <v>561691</v>
      </c>
      <c r="BE13" s="73">
        <v>573305</v>
      </c>
      <c r="BF13" s="73">
        <v>557330</v>
      </c>
      <c r="BG13" s="73">
        <v>558289</v>
      </c>
      <c r="BH13" s="73">
        <v>570676</v>
      </c>
      <c r="BI13" s="73">
        <v>579043</v>
      </c>
      <c r="BJ13" s="73">
        <v>584868</v>
      </c>
      <c r="BK13" s="73">
        <v>585819</v>
      </c>
      <c r="BL13" s="73">
        <v>597806</v>
      </c>
      <c r="BM13" s="73">
        <v>594112</v>
      </c>
      <c r="BN13" s="73">
        <v>591725</v>
      </c>
      <c r="BO13" s="73">
        <v>590150</v>
      </c>
      <c r="BP13" s="73">
        <v>585732</v>
      </c>
      <c r="BQ13" s="73">
        <v>566014</v>
      </c>
      <c r="BR13" s="73">
        <v>580131</v>
      </c>
      <c r="BS13" s="73">
        <v>560427</v>
      </c>
      <c r="BT13" s="73">
        <v>561933</v>
      </c>
      <c r="BU13" s="73">
        <v>569393</v>
      </c>
      <c r="BV13" s="73">
        <v>581384</v>
      </c>
      <c r="BW13" s="73">
        <v>585726</v>
      </c>
      <c r="BX13" s="73">
        <v>586840</v>
      </c>
      <c r="BY13" s="73">
        <v>596316</v>
      </c>
      <c r="BZ13" s="73">
        <v>589541</v>
      </c>
      <c r="CA13" s="73">
        <v>590529</v>
      </c>
      <c r="CB13" s="73">
        <v>587921</v>
      </c>
      <c r="CC13" s="73">
        <v>581006</v>
      </c>
      <c r="CD13" s="73">
        <v>563557</v>
      </c>
      <c r="CE13" s="73">
        <v>579548</v>
      </c>
      <c r="CF13" s="73">
        <v>560032</v>
      </c>
      <c r="CG13" s="73">
        <v>562625</v>
      </c>
      <c r="CH13" s="73">
        <v>575297</v>
      </c>
      <c r="CI13" s="73">
        <v>583998</v>
      </c>
      <c r="CJ13" s="73">
        <v>587444</v>
      </c>
      <c r="CK13" s="73">
        <v>591603</v>
      </c>
      <c r="CL13" s="73">
        <v>598070</v>
      </c>
      <c r="CM13" s="73">
        <v>591344</v>
      </c>
      <c r="CN13" s="73">
        <v>594500</v>
      </c>
      <c r="CO13" s="73">
        <v>591534</v>
      </c>
      <c r="CP13" s="73">
        <v>585393</v>
      </c>
      <c r="CQ13" s="73">
        <v>568585</v>
      </c>
      <c r="CR13" s="73">
        <v>582535</v>
      </c>
      <c r="CS13" s="73">
        <v>564725</v>
      </c>
      <c r="CT13" s="73">
        <v>566371</v>
      </c>
      <c r="CU13" s="73">
        <v>579381</v>
      </c>
      <c r="CV13" s="73">
        <v>587968</v>
      </c>
      <c r="CW13" s="73">
        <v>591967</v>
      </c>
      <c r="CX13" s="73">
        <v>595697</v>
      </c>
      <c r="CY13" s="73">
        <v>604014</v>
      </c>
      <c r="CZ13" s="73">
        <v>599262</v>
      </c>
      <c r="DA13" s="73">
        <v>601209</v>
      </c>
      <c r="DB13" s="73">
        <v>597168</v>
      </c>
      <c r="DC13" s="73">
        <v>593500</v>
      </c>
      <c r="DD13" s="73">
        <v>576129</v>
      </c>
      <c r="DE13" s="73">
        <v>588116</v>
      </c>
      <c r="DF13" s="73">
        <v>571433</v>
      </c>
      <c r="DG13" s="73">
        <v>576711</v>
      </c>
      <c r="DH13" s="73">
        <v>588447</v>
      </c>
      <c r="DI13" s="73">
        <v>596796</v>
      </c>
      <c r="DJ13" s="73">
        <v>602012</v>
      </c>
      <c r="DK13" s="73">
        <v>605598</v>
      </c>
      <c r="DL13" s="73">
        <v>608904</v>
      </c>
      <c r="DM13" s="73">
        <v>609043</v>
      </c>
      <c r="DN13" s="73">
        <v>610135</v>
      </c>
      <c r="DO13" s="73">
        <v>606967</v>
      </c>
      <c r="DP13" s="73">
        <v>603745</v>
      </c>
      <c r="DQ13" s="73">
        <v>583738</v>
      </c>
      <c r="DR13" s="73">
        <v>596961</v>
      </c>
      <c r="DS13" s="73">
        <v>579411</v>
      </c>
      <c r="DT13" s="73">
        <v>584277</v>
      </c>
      <c r="DU13" s="73">
        <v>598633</v>
      </c>
      <c r="DV13" s="73">
        <v>605808</v>
      </c>
      <c r="DW13" s="73">
        <v>612330</v>
      </c>
      <c r="DX13" s="73">
        <v>614932</v>
      </c>
      <c r="DY13" s="73">
        <v>622115</v>
      </c>
      <c r="DZ13" s="73">
        <v>619856</v>
      </c>
      <c r="EA13" s="73">
        <v>619235</v>
      </c>
      <c r="EB13" s="73">
        <v>618481</v>
      </c>
      <c r="EC13" s="73">
        <v>615531</v>
      </c>
      <c r="ED13" s="73">
        <v>595956</v>
      </c>
      <c r="EE13" s="73">
        <v>607214</v>
      </c>
      <c r="EF13" s="73">
        <v>595420</v>
      </c>
      <c r="EG13" s="73">
        <v>596925</v>
      </c>
      <c r="EH13" s="73">
        <v>609582</v>
      </c>
      <c r="EI13" s="73">
        <v>620405</v>
      </c>
      <c r="EJ13" s="73">
        <v>626125</v>
      </c>
      <c r="EK13" s="73">
        <v>627354</v>
      </c>
      <c r="EL13" s="73">
        <v>635194</v>
      </c>
      <c r="EM13" s="73">
        <v>633234</v>
      </c>
      <c r="EN13" s="73">
        <v>630700</v>
      </c>
      <c r="EO13" s="73">
        <v>630704</v>
      </c>
      <c r="EP13" s="73">
        <v>627703</v>
      </c>
      <c r="EQ13" s="73">
        <v>608889</v>
      </c>
      <c r="ER13" s="73">
        <v>620187</v>
      </c>
      <c r="ES13" s="73">
        <v>606915</v>
      </c>
      <c r="ET13" s="73">
        <v>612549</v>
      </c>
      <c r="EU13" s="73">
        <v>623809</v>
      </c>
      <c r="EV13" s="73">
        <v>631992</v>
      </c>
      <c r="EW13" s="73">
        <v>635385</v>
      </c>
      <c r="EX13" s="73">
        <v>636796</v>
      </c>
      <c r="EY13" s="73">
        <v>643500</v>
      </c>
      <c r="EZ13" s="73">
        <v>636617</v>
      </c>
      <c r="FA13" s="73">
        <v>640720</v>
      </c>
      <c r="FB13" s="73">
        <v>638090</v>
      </c>
      <c r="FC13" s="73">
        <v>632932</v>
      </c>
      <c r="FD13" s="73">
        <v>616026</v>
      </c>
      <c r="FE13" s="73">
        <v>629611</v>
      </c>
      <c r="FF13" s="73">
        <v>619161</v>
      </c>
      <c r="FG13" s="73">
        <v>622579</v>
      </c>
      <c r="FH13" s="73">
        <v>605922</v>
      </c>
      <c r="FI13" s="73">
        <v>607095</v>
      </c>
      <c r="FJ13" s="73">
        <v>618531</v>
      </c>
      <c r="FK13" s="73">
        <v>627110</v>
      </c>
      <c r="FL13" s="73">
        <v>637189</v>
      </c>
      <c r="FM13" s="73">
        <v>635332</v>
      </c>
      <c r="FN13" s="73">
        <v>639484</v>
      </c>
      <c r="FO13" s="73">
        <v>637137</v>
      </c>
      <c r="FP13" s="73">
        <v>633453</v>
      </c>
      <c r="FQ13" s="73">
        <v>615883</v>
      </c>
      <c r="FR13" s="73">
        <v>624906</v>
      </c>
      <c r="FS13" s="73">
        <v>612196</v>
      </c>
      <c r="FT13" s="73">
        <v>617394</v>
      </c>
      <c r="FU13" s="73">
        <v>629598</v>
      </c>
      <c r="FV13" s="73">
        <v>633891</v>
      </c>
      <c r="FW13" s="73">
        <v>641893</v>
      </c>
      <c r="FX13" s="73">
        <v>647437</v>
      </c>
      <c r="FY13" s="73">
        <v>650480</v>
      </c>
      <c r="FZ13" s="73">
        <v>650121</v>
      </c>
      <c r="GA13" s="73">
        <v>652461</v>
      </c>
      <c r="GB13" s="73">
        <v>651096</v>
      </c>
      <c r="GC13" s="73">
        <v>648167</v>
      </c>
      <c r="GD13" s="73">
        <v>630337</v>
      </c>
      <c r="GE13" s="73">
        <v>638756</v>
      </c>
      <c r="GF13" s="73">
        <v>630259</v>
      </c>
      <c r="GG13" s="73">
        <v>636544</v>
      </c>
      <c r="GH13" s="73">
        <v>647038</v>
      </c>
      <c r="GI13" s="73">
        <v>650562</v>
      </c>
      <c r="GJ13" s="73">
        <v>656601</v>
      </c>
      <c r="GK13" s="73">
        <v>658408</v>
      </c>
      <c r="GL13" s="73">
        <v>659638</v>
      </c>
      <c r="GM13" s="73">
        <v>659627</v>
      </c>
      <c r="GN13" s="73">
        <v>662219</v>
      </c>
      <c r="GO13" s="73">
        <v>660623</v>
      </c>
      <c r="GP13" s="73">
        <v>658588</v>
      </c>
      <c r="GQ13" s="73">
        <v>639695</v>
      </c>
      <c r="GR13" s="73">
        <v>651651</v>
      </c>
      <c r="GS13" s="73">
        <v>638951</v>
      </c>
      <c r="GT13" s="73">
        <v>643848</v>
      </c>
      <c r="GU13" s="73">
        <v>653755</v>
      </c>
      <c r="GV13" s="73">
        <v>657475</v>
      </c>
      <c r="GW13" s="73">
        <v>662044</v>
      </c>
      <c r="GX13" s="73">
        <v>663477</v>
      </c>
      <c r="GY13" s="73">
        <v>668039</v>
      </c>
      <c r="GZ13" s="73">
        <v>664567</v>
      </c>
      <c r="HA13" s="73">
        <v>664014</v>
      </c>
      <c r="HB13" s="73">
        <v>663645</v>
      </c>
      <c r="HC13" s="73">
        <v>659917</v>
      </c>
      <c r="HD13" s="73">
        <v>640338</v>
      </c>
      <c r="HE13" s="73">
        <v>656672</v>
      </c>
      <c r="HF13" s="73">
        <v>637234</v>
      </c>
      <c r="HG13" s="73">
        <v>642663</v>
      </c>
      <c r="HH13" s="73">
        <v>650526</v>
      </c>
      <c r="HI13" s="73">
        <v>657335</v>
      </c>
      <c r="HJ13" s="73">
        <v>660337</v>
      </c>
      <c r="HK13" s="73">
        <v>660455</v>
      </c>
      <c r="HL13" s="73">
        <v>665811</v>
      </c>
      <c r="HM13" s="73">
        <v>660856</v>
      </c>
      <c r="HN13" s="73">
        <v>663884</v>
      </c>
      <c r="HO13" s="73">
        <v>662398</v>
      </c>
      <c r="HP13" s="73">
        <v>658322</v>
      </c>
      <c r="HQ13" s="73">
        <v>642808</v>
      </c>
      <c r="HR13" s="73">
        <v>655219</v>
      </c>
      <c r="HS13" s="73">
        <v>638756</v>
      </c>
      <c r="HT13" s="73">
        <v>642464</v>
      </c>
      <c r="HU13" s="73">
        <v>652663</v>
      </c>
      <c r="HV13" s="73">
        <v>657542</v>
      </c>
      <c r="HW13" s="73">
        <v>660851</v>
      </c>
      <c r="HX13" s="73">
        <v>664683</v>
      </c>
      <c r="HY13" s="73">
        <v>668208</v>
      </c>
      <c r="HZ13" s="73">
        <v>661936</v>
      </c>
      <c r="IA13" s="73">
        <v>665065</v>
      </c>
      <c r="IB13" s="73">
        <v>662636</v>
      </c>
      <c r="IC13" s="73">
        <v>658230</v>
      </c>
      <c r="ID13" s="73">
        <v>642242</v>
      </c>
      <c r="IE13" s="73">
        <v>656273</v>
      </c>
      <c r="IF13" s="73">
        <v>636374</v>
      </c>
      <c r="IG13" s="73">
        <v>641326</v>
      </c>
      <c r="IH13" s="73">
        <v>653236</v>
      </c>
      <c r="II13" s="73">
        <v>657166</v>
      </c>
    </row>
    <row r="14" spans="1:702" ht="13.5" x14ac:dyDescent="0.35">
      <c r="A14" s="1" t="str">
        <f t="shared" si="12"/>
        <v>Oberösterreichunselbständig BeschäftigteFrauen</v>
      </c>
      <c r="B14" s="1">
        <f t="shared" si="13"/>
        <v>14</v>
      </c>
      <c r="C14" t="s">
        <v>4</v>
      </c>
      <c r="D14" t="s">
        <v>54</v>
      </c>
      <c r="E14" t="s">
        <v>32</v>
      </c>
      <c r="F14" s="73">
        <v>259163</v>
      </c>
      <c r="G14" s="73">
        <v>259970</v>
      </c>
      <c r="H14" s="73">
        <v>260889</v>
      </c>
      <c r="I14" s="73">
        <v>262487</v>
      </c>
      <c r="J14" s="73">
        <v>263829</v>
      </c>
      <c r="K14" s="73">
        <v>265754</v>
      </c>
      <c r="L14" s="73">
        <v>271598</v>
      </c>
      <c r="M14" s="73">
        <v>266797</v>
      </c>
      <c r="N14" s="73">
        <v>267307</v>
      </c>
      <c r="O14" s="73">
        <v>267499</v>
      </c>
      <c r="P14" s="73">
        <v>266530</v>
      </c>
      <c r="Q14" s="73">
        <v>265160</v>
      </c>
      <c r="R14" s="73">
        <v>264749</v>
      </c>
      <c r="S14" s="73">
        <v>263376</v>
      </c>
      <c r="T14" s="73">
        <v>263391</v>
      </c>
      <c r="U14" s="73">
        <v>263815</v>
      </c>
      <c r="V14" s="73">
        <v>261998</v>
      </c>
      <c r="W14" s="73">
        <v>265043</v>
      </c>
      <c r="X14" s="73">
        <v>265734</v>
      </c>
      <c r="Y14" s="73">
        <v>270922</v>
      </c>
      <c r="Z14" s="73">
        <v>267575</v>
      </c>
      <c r="AA14" s="73">
        <v>267010</v>
      </c>
      <c r="AB14" s="73">
        <v>266653</v>
      </c>
      <c r="AC14" s="73">
        <v>266452</v>
      </c>
      <c r="AD14" s="73">
        <v>265062</v>
      </c>
      <c r="AE14" s="73">
        <v>265586</v>
      </c>
      <c r="AF14" s="73">
        <v>263835</v>
      </c>
      <c r="AG14" s="73">
        <v>264024</v>
      </c>
      <c r="AH14" s="73">
        <v>265664</v>
      </c>
      <c r="AI14" s="73">
        <v>266712</v>
      </c>
      <c r="AJ14" s="73">
        <v>267068</v>
      </c>
      <c r="AK14" s="73">
        <v>268617</v>
      </c>
      <c r="AL14" s="73">
        <v>273110</v>
      </c>
      <c r="AM14" s="73">
        <v>271520</v>
      </c>
      <c r="AN14" s="73">
        <v>270740</v>
      </c>
      <c r="AO14" s="73">
        <v>270648</v>
      </c>
      <c r="AP14" s="73">
        <v>270657</v>
      </c>
      <c r="AQ14" s="73">
        <v>269296</v>
      </c>
      <c r="AR14" s="73">
        <v>268491</v>
      </c>
      <c r="AS14" s="73">
        <v>268250</v>
      </c>
      <c r="AT14" s="73">
        <v>268668</v>
      </c>
      <c r="AU14" s="73">
        <v>270246</v>
      </c>
      <c r="AV14" s="73">
        <v>271053</v>
      </c>
      <c r="AW14" s="73">
        <v>272736</v>
      </c>
      <c r="AX14" s="73">
        <v>273751</v>
      </c>
      <c r="AY14" s="73">
        <v>278129</v>
      </c>
      <c r="AZ14" s="73">
        <v>276864</v>
      </c>
      <c r="BA14" s="73">
        <v>275747</v>
      </c>
      <c r="BB14" s="73">
        <v>275303</v>
      </c>
      <c r="BC14" s="73">
        <v>275264</v>
      </c>
      <c r="BD14" s="73">
        <v>273755</v>
      </c>
      <c r="BE14" s="73">
        <v>273314</v>
      </c>
      <c r="BF14" s="73">
        <v>272878</v>
      </c>
      <c r="BG14" s="73">
        <v>272965</v>
      </c>
      <c r="BH14" s="73">
        <v>273874</v>
      </c>
      <c r="BI14" s="73">
        <v>274842</v>
      </c>
      <c r="BJ14" s="73">
        <v>275806</v>
      </c>
      <c r="BK14" s="73">
        <v>276295</v>
      </c>
      <c r="BL14" s="73">
        <v>282312</v>
      </c>
      <c r="BM14" s="73">
        <v>280192</v>
      </c>
      <c r="BN14" s="73">
        <v>277985</v>
      </c>
      <c r="BO14" s="73">
        <v>278838</v>
      </c>
      <c r="BP14" s="73">
        <v>278102</v>
      </c>
      <c r="BQ14" s="73">
        <v>275963</v>
      </c>
      <c r="BR14" s="73">
        <v>276671</v>
      </c>
      <c r="BS14" s="73">
        <v>274554</v>
      </c>
      <c r="BT14" s="73">
        <v>275274</v>
      </c>
      <c r="BU14" s="73">
        <v>275824</v>
      </c>
      <c r="BV14" s="73">
        <v>277170</v>
      </c>
      <c r="BW14" s="73">
        <v>277976</v>
      </c>
      <c r="BX14" s="73">
        <v>278528</v>
      </c>
      <c r="BY14" s="73">
        <v>284237</v>
      </c>
      <c r="BZ14" s="73">
        <v>280051</v>
      </c>
      <c r="CA14" s="73">
        <v>280172</v>
      </c>
      <c r="CB14" s="73">
        <v>280605</v>
      </c>
      <c r="CC14" s="73">
        <v>279969</v>
      </c>
      <c r="CD14" s="73">
        <v>278589</v>
      </c>
      <c r="CE14" s="73">
        <v>278579</v>
      </c>
      <c r="CF14" s="73">
        <v>277303</v>
      </c>
      <c r="CG14" s="73">
        <v>278031</v>
      </c>
      <c r="CH14" s="73">
        <v>278732</v>
      </c>
      <c r="CI14" s="73">
        <v>279615</v>
      </c>
      <c r="CJ14" s="73">
        <v>280128</v>
      </c>
      <c r="CK14" s="73">
        <v>281153</v>
      </c>
      <c r="CL14" s="73">
        <v>285887</v>
      </c>
      <c r="CM14" s="73">
        <v>281048</v>
      </c>
      <c r="CN14" s="73">
        <v>281557</v>
      </c>
      <c r="CO14" s="73">
        <v>281673</v>
      </c>
      <c r="CP14" s="73">
        <v>281070</v>
      </c>
      <c r="CQ14" s="73">
        <v>279881</v>
      </c>
      <c r="CR14" s="73">
        <v>280506</v>
      </c>
      <c r="CS14" s="73">
        <v>278879</v>
      </c>
      <c r="CT14" s="73">
        <v>279426</v>
      </c>
      <c r="CU14" s="73">
        <v>280831</v>
      </c>
      <c r="CV14" s="73">
        <v>281585</v>
      </c>
      <c r="CW14" s="73">
        <v>282381</v>
      </c>
      <c r="CX14" s="73">
        <v>283601</v>
      </c>
      <c r="CY14" s="73">
        <v>289172</v>
      </c>
      <c r="CZ14" s="73">
        <v>285562</v>
      </c>
      <c r="DA14" s="73">
        <v>285300</v>
      </c>
      <c r="DB14" s="73">
        <v>285128</v>
      </c>
      <c r="DC14" s="73">
        <v>285245</v>
      </c>
      <c r="DD14" s="73">
        <v>283662</v>
      </c>
      <c r="DE14" s="73">
        <v>283398</v>
      </c>
      <c r="DF14" s="73">
        <v>282340</v>
      </c>
      <c r="DG14" s="73">
        <v>283045</v>
      </c>
      <c r="DH14" s="73">
        <v>284449</v>
      </c>
      <c r="DI14" s="73">
        <v>285438</v>
      </c>
      <c r="DJ14" s="73">
        <v>286487</v>
      </c>
      <c r="DK14" s="73">
        <v>287686</v>
      </c>
      <c r="DL14" s="73">
        <v>291215</v>
      </c>
      <c r="DM14" s="73">
        <v>289853</v>
      </c>
      <c r="DN14" s="73">
        <v>290009</v>
      </c>
      <c r="DO14" s="73">
        <v>289849</v>
      </c>
      <c r="DP14" s="73">
        <v>290106</v>
      </c>
      <c r="DQ14" s="73">
        <v>288504</v>
      </c>
      <c r="DR14" s="73">
        <v>287415</v>
      </c>
      <c r="DS14" s="73">
        <v>287517</v>
      </c>
      <c r="DT14" s="73">
        <v>287959</v>
      </c>
      <c r="DU14" s="73">
        <v>289239</v>
      </c>
      <c r="DV14" s="73">
        <v>289838</v>
      </c>
      <c r="DW14" s="73">
        <v>291604</v>
      </c>
      <c r="DX14" s="73">
        <v>292414</v>
      </c>
      <c r="DY14" s="73">
        <v>296801</v>
      </c>
      <c r="DZ14" s="73">
        <v>294528</v>
      </c>
      <c r="EA14" s="73">
        <v>294201</v>
      </c>
      <c r="EB14" s="73">
        <v>295360</v>
      </c>
      <c r="EC14" s="73">
        <v>295589</v>
      </c>
      <c r="ED14" s="73">
        <v>294072</v>
      </c>
      <c r="EE14" s="73">
        <v>292427</v>
      </c>
      <c r="EF14" s="73">
        <v>294191</v>
      </c>
      <c r="EG14" s="73">
        <v>294585</v>
      </c>
      <c r="EH14" s="73">
        <v>295588</v>
      </c>
      <c r="EI14" s="73">
        <v>296694</v>
      </c>
      <c r="EJ14" s="73">
        <v>297672</v>
      </c>
      <c r="EK14" s="73">
        <v>298210</v>
      </c>
      <c r="EL14" s="73">
        <v>302956</v>
      </c>
      <c r="EM14" s="73">
        <v>300879</v>
      </c>
      <c r="EN14" s="73">
        <v>300002</v>
      </c>
      <c r="EO14" s="73">
        <v>300912</v>
      </c>
      <c r="EP14" s="73">
        <v>301079</v>
      </c>
      <c r="EQ14" s="73">
        <v>299379</v>
      </c>
      <c r="ER14" s="73">
        <v>298512</v>
      </c>
      <c r="ES14" s="73">
        <v>298635</v>
      </c>
      <c r="ET14" s="73">
        <v>299560</v>
      </c>
      <c r="EU14" s="73">
        <v>300480</v>
      </c>
      <c r="EV14" s="73">
        <v>302150</v>
      </c>
      <c r="EW14" s="73">
        <v>302677</v>
      </c>
      <c r="EX14" s="73">
        <v>303316</v>
      </c>
      <c r="EY14" s="73">
        <v>307338</v>
      </c>
      <c r="EZ14" s="73">
        <v>303204</v>
      </c>
      <c r="FA14" s="73">
        <v>304037</v>
      </c>
      <c r="FB14" s="73">
        <v>304505</v>
      </c>
      <c r="FC14" s="73">
        <v>304053</v>
      </c>
      <c r="FD14" s="73">
        <v>302618</v>
      </c>
      <c r="FE14" s="73">
        <v>302714</v>
      </c>
      <c r="FF14" s="73">
        <v>301321</v>
      </c>
      <c r="FG14" s="73">
        <v>301293</v>
      </c>
      <c r="FH14" s="73">
        <v>294097</v>
      </c>
      <c r="FI14" s="73">
        <v>290724</v>
      </c>
      <c r="FJ14" s="73">
        <v>293869</v>
      </c>
      <c r="FK14" s="73">
        <v>297373</v>
      </c>
      <c r="FL14" s="73">
        <v>303035</v>
      </c>
      <c r="FM14" s="73">
        <v>301404</v>
      </c>
      <c r="FN14" s="73">
        <v>302000</v>
      </c>
      <c r="FO14" s="73">
        <v>302220</v>
      </c>
      <c r="FP14" s="73">
        <v>301385</v>
      </c>
      <c r="FQ14" s="73">
        <v>299374</v>
      </c>
      <c r="FR14" s="73">
        <v>299008</v>
      </c>
      <c r="FS14" s="73">
        <v>298387</v>
      </c>
      <c r="FT14" s="73">
        <v>299216</v>
      </c>
      <c r="FU14" s="73">
        <v>300495</v>
      </c>
      <c r="FV14" s="73">
        <v>301155</v>
      </c>
      <c r="FW14" s="73">
        <v>303603</v>
      </c>
      <c r="FX14" s="73">
        <v>305432</v>
      </c>
      <c r="FY14" s="73">
        <v>308470</v>
      </c>
      <c r="FZ14" s="73">
        <v>307241</v>
      </c>
      <c r="GA14" s="73">
        <v>307668</v>
      </c>
      <c r="GB14" s="73">
        <v>308330</v>
      </c>
      <c r="GC14" s="73">
        <v>308397</v>
      </c>
      <c r="GD14" s="73">
        <v>306443</v>
      </c>
      <c r="GE14" s="73">
        <v>304570</v>
      </c>
      <c r="GF14" s="73">
        <v>307048</v>
      </c>
      <c r="GG14" s="73">
        <v>307747</v>
      </c>
      <c r="GH14" s="73">
        <v>309202</v>
      </c>
      <c r="GI14" s="73">
        <v>309729</v>
      </c>
      <c r="GJ14" s="73">
        <v>311309</v>
      </c>
      <c r="GK14" s="73">
        <v>312251</v>
      </c>
      <c r="GL14" s="73">
        <v>314747</v>
      </c>
      <c r="GM14" s="73">
        <v>312411</v>
      </c>
      <c r="GN14" s="73">
        <v>313287</v>
      </c>
      <c r="GO14" s="73">
        <v>314074</v>
      </c>
      <c r="GP14" s="73">
        <v>314483</v>
      </c>
      <c r="GQ14" s="73">
        <v>312346</v>
      </c>
      <c r="GR14" s="73">
        <v>311553</v>
      </c>
      <c r="GS14" s="73">
        <v>312491</v>
      </c>
      <c r="GT14" s="73">
        <v>313026</v>
      </c>
      <c r="GU14" s="73">
        <v>314260</v>
      </c>
      <c r="GV14" s="73">
        <v>314453</v>
      </c>
      <c r="GW14" s="73">
        <v>315336</v>
      </c>
      <c r="GX14" s="73">
        <v>316023</v>
      </c>
      <c r="GY14" s="73">
        <v>319340</v>
      </c>
      <c r="GZ14" s="73">
        <v>315757</v>
      </c>
      <c r="HA14" s="73">
        <v>315280</v>
      </c>
      <c r="HB14" s="73">
        <v>315768</v>
      </c>
      <c r="HC14" s="73">
        <v>315696</v>
      </c>
      <c r="HD14" s="73">
        <v>313139</v>
      </c>
      <c r="HE14" s="73">
        <v>315047</v>
      </c>
      <c r="HF14" s="73">
        <v>312998</v>
      </c>
      <c r="HG14" s="73">
        <v>313479</v>
      </c>
      <c r="HH14" s="73">
        <v>313966</v>
      </c>
      <c r="HI14" s="73">
        <v>315369</v>
      </c>
      <c r="HJ14" s="73">
        <v>316434</v>
      </c>
      <c r="HK14" s="73">
        <v>316867</v>
      </c>
      <c r="HL14" s="73">
        <v>320632</v>
      </c>
      <c r="HM14" s="73">
        <v>315662</v>
      </c>
      <c r="HN14" s="73">
        <v>316455</v>
      </c>
      <c r="HO14" s="73">
        <v>316578</v>
      </c>
      <c r="HP14" s="73">
        <v>316055</v>
      </c>
      <c r="HQ14" s="73">
        <v>314027</v>
      </c>
      <c r="HR14" s="73">
        <v>315710</v>
      </c>
      <c r="HS14" s="73">
        <v>312690</v>
      </c>
      <c r="HT14" s="73">
        <v>313044</v>
      </c>
      <c r="HU14" s="73">
        <v>313858</v>
      </c>
      <c r="HV14" s="73">
        <v>314727</v>
      </c>
      <c r="HW14" s="73">
        <v>315801</v>
      </c>
      <c r="HX14" s="73">
        <v>317706</v>
      </c>
      <c r="HY14" s="73">
        <v>320584</v>
      </c>
      <c r="HZ14" s="73">
        <v>315632</v>
      </c>
      <c r="IA14" s="73">
        <v>317149</v>
      </c>
      <c r="IB14" s="73">
        <v>317165</v>
      </c>
      <c r="IC14" s="73">
        <v>316811</v>
      </c>
      <c r="ID14" s="73">
        <v>314497</v>
      </c>
      <c r="IE14" s="73">
        <v>315805</v>
      </c>
      <c r="IF14" s="73">
        <v>313171</v>
      </c>
      <c r="IG14" s="73">
        <v>313416</v>
      </c>
      <c r="IH14" s="73">
        <v>314978</v>
      </c>
      <c r="II14" s="73">
        <v>315550</v>
      </c>
    </row>
    <row r="15" spans="1:702" ht="13.5" x14ac:dyDescent="0.35">
      <c r="A15" s="1" t="str">
        <f t="shared" si="12"/>
        <v>Oberösterreichunselbständig BeschäftigteMänner und altern. Geschlecht</v>
      </c>
      <c r="B15" s="1">
        <f t="shared" si="13"/>
        <v>15</v>
      </c>
      <c r="C15" t="s">
        <v>4</v>
      </c>
      <c r="D15" t="s">
        <v>54</v>
      </c>
      <c r="E15" t="s">
        <v>52</v>
      </c>
      <c r="F15" s="73">
        <v>324131</v>
      </c>
      <c r="G15" s="73">
        <v>327235</v>
      </c>
      <c r="H15" s="73">
        <v>333468</v>
      </c>
      <c r="I15" s="73">
        <v>337052</v>
      </c>
      <c r="J15" s="73">
        <v>337822</v>
      </c>
      <c r="K15" s="73">
        <v>340626</v>
      </c>
      <c r="L15" s="73">
        <v>346369</v>
      </c>
      <c r="M15" s="73">
        <v>342503</v>
      </c>
      <c r="N15" s="73">
        <v>343196</v>
      </c>
      <c r="O15" s="73">
        <v>341826</v>
      </c>
      <c r="P15" s="73">
        <v>336910</v>
      </c>
      <c r="Q15" s="73">
        <v>326156</v>
      </c>
      <c r="R15" s="73">
        <v>336441</v>
      </c>
      <c r="S15" s="73">
        <v>318532</v>
      </c>
      <c r="T15" s="73">
        <v>316685</v>
      </c>
      <c r="U15" s="73">
        <v>322785</v>
      </c>
      <c r="V15" s="73">
        <v>323787</v>
      </c>
      <c r="W15" s="73">
        <v>327292</v>
      </c>
      <c r="X15" s="73">
        <v>327814</v>
      </c>
      <c r="Y15" s="73">
        <v>333363</v>
      </c>
      <c r="Z15" s="73">
        <v>332110</v>
      </c>
      <c r="AA15" s="73">
        <v>330720</v>
      </c>
      <c r="AB15" s="73">
        <v>328620</v>
      </c>
      <c r="AC15" s="73">
        <v>326556</v>
      </c>
      <c r="AD15" s="73">
        <v>314933</v>
      </c>
      <c r="AE15" s="73">
        <v>325266</v>
      </c>
      <c r="AF15" s="73">
        <v>309650</v>
      </c>
      <c r="AG15" s="73">
        <v>310141</v>
      </c>
      <c r="AH15" s="73">
        <v>319832</v>
      </c>
      <c r="AI15" s="73">
        <v>325836</v>
      </c>
      <c r="AJ15" s="73">
        <v>328071</v>
      </c>
      <c r="AK15" s="73">
        <v>330287</v>
      </c>
      <c r="AL15" s="73">
        <v>335274</v>
      </c>
      <c r="AM15" s="73">
        <v>336856</v>
      </c>
      <c r="AN15" s="73">
        <v>335657</v>
      </c>
      <c r="AO15" s="73">
        <v>334146</v>
      </c>
      <c r="AP15" s="73">
        <v>332390</v>
      </c>
      <c r="AQ15" s="73">
        <v>319885</v>
      </c>
      <c r="AR15" s="73">
        <v>326502</v>
      </c>
      <c r="AS15" s="73">
        <v>317978</v>
      </c>
      <c r="AT15" s="73">
        <v>321280</v>
      </c>
      <c r="AU15" s="73">
        <v>330053</v>
      </c>
      <c r="AV15" s="73">
        <v>333280</v>
      </c>
      <c r="AW15" s="73">
        <v>336936</v>
      </c>
      <c r="AX15" s="73">
        <v>338670</v>
      </c>
      <c r="AY15" s="73">
        <v>343436</v>
      </c>
      <c r="AZ15" s="73">
        <v>344695</v>
      </c>
      <c r="BA15" s="73">
        <v>343256</v>
      </c>
      <c r="BB15" s="73">
        <v>341958</v>
      </c>
      <c r="BC15" s="73">
        <v>339698</v>
      </c>
      <c r="BD15" s="73">
        <v>326666</v>
      </c>
      <c r="BE15" s="73">
        <v>334826</v>
      </c>
      <c r="BF15" s="73">
        <v>324543</v>
      </c>
      <c r="BG15" s="73">
        <v>325236</v>
      </c>
      <c r="BH15" s="73">
        <v>334633</v>
      </c>
      <c r="BI15" s="73">
        <v>339739</v>
      </c>
      <c r="BJ15" s="73">
        <v>342569</v>
      </c>
      <c r="BK15" s="73">
        <v>343216</v>
      </c>
      <c r="BL15" s="73">
        <v>350023</v>
      </c>
      <c r="BM15" s="73">
        <v>348838</v>
      </c>
      <c r="BN15" s="73">
        <v>345923</v>
      </c>
      <c r="BO15" s="73">
        <v>345935</v>
      </c>
      <c r="BP15" s="73">
        <v>342648</v>
      </c>
      <c r="BQ15" s="73">
        <v>328956</v>
      </c>
      <c r="BR15" s="73">
        <v>339355</v>
      </c>
      <c r="BS15" s="73">
        <v>326037</v>
      </c>
      <c r="BT15" s="73">
        <v>327433</v>
      </c>
      <c r="BU15" s="73">
        <v>335179</v>
      </c>
      <c r="BV15" s="73">
        <v>342118</v>
      </c>
      <c r="BW15" s="73">
        <v>344242</v>
      </c>
      <c r="BX15" s="73">
        <v>344908</v>
      </c>
      <c r="BY15" s="73">
        <v>352814</v>
      </c>
      <c r="BZ15" s="73">
        <v>349588</v>
      </c>
      <c r="CA15" s="73">
        <v>348960</v>
      </c>
      <c r="CB15" s="73">
        <v>347998</v>
      </c>
      <c r="CC15" s="73">
        <v>343092</v>
      </c>
      <c r="CD15" s="73">
        <v>331332</v>
      </c>
      <c r="CE15" s="73">
        <v>341142</v>
      </c>
      <c r="CF15" s="73">
        <v>327982</v>
      </c>
      <c r="CG15" s="73">
        <v>330078</v>
      </c>
      <c r="CH15" s="73">
        <v>338996</v>
      </c>
      <c r="CI15" s="73">
        <v>343414</v>
      </c>
      <c r="CJ15" s="73">
        <v>344623</v>
      </c>
      <c r="CK15" s="73">
        <v>348034</v>
      </c>
      <c r="CL15" s="73">
        <v>352721</v>
      </c>
      <c r="CM15" s="73">
        <v>348836</v>
      </c>
      <c r="CN15" s="73">
        <v>349839</v>
      </c>
      <c r="CO15" s="73">
        <v>348684</v>
      </c>
      <c r="CP15" s="73">
        <v>344396</v>
      </c>
      <c r="CQ15" s="73">
        <v>333050</v>
      </c>
      <c r="CR15" s="73">
        <v>342554</v>
      </c>
      <c r="CS15" s="73">
        <v>329317</v>
      </c>
      <c r="CT15" s="73">
        <v>330646</v>
      </c>
      <c r="CU15" s="73">
        <v>340646</v>
      </c>
      <c r="CV15" s="73">
        <v>345732</v>
      </c>
      <c r="CW15" s="73">
        <v>347205</v>
      </c>
      <c r="CX15" s="73">
        <v>350056</v>
      </c>
      <c r="CY15" s="73">
        <v>356455</v>
      </c>
      <c r="CZ15" s="73">
        <v>354212</v>
      </c>
      <c r="DA15" s="73">
        <v>353851</v>
      </c>
      <c r="DB15" s="73">
        <v>352333</v>
      </c>
      <c r="DC15" s="73">
        <v>350552</v>
      </c>
      <c r="DD15" s="73">
        <v>337767</v>
      </c>
      <c r="DE15" s="73">
        <v>345731</v>
      </c>
      <c r="DF15" s="73">
        <v>333751</v>
      </c>
      <c r="DG15" s="73">
        <v>338256</v>
      </c>
      <c r="DH15" s="73">
        <v>346276</v>
      </c>
      <c r="DI15" s="73">
        <v>350758</v>
      </c>
      <c r="DJ15" s="73">
        <v>353775</v>
      </c>
      <c r="DK15" s="73">
        <v>355624</v>
      </c>
      <c r="DL15" s="73">
        <v>359307</v>
      </c>
      <c r="DM15" s="73">
        <v>360648</v>
      </c>
      <c r="DN15" s="73">
        <v>360267</v>
      </c>
      <c r="DO15" s="73">
        <v>358726</v>
      </c>
      <c r="DP15" s="73">
        <v>356720</v>
      </c>
      <c r="DQ15" s="73">
        <v>342334</v>
      </c>
      <c r="DR15" s="73">
        <v>351370</v>
      </c>
      <c r="DS15" s="73">
        <v>338618</v>
      </c>
      <c r="DT15" s="73">
        <v>343580</v>
      </c>
      <c r="DU15" s="73">
        <v>352722</v>
      </c>
      <c r="DV15" s="73">
        <v>356347</v>
      </c>
      <c r="DW15" s="73">
        <v>360075</v>
      </c>
      <c r="DX15" s="73">
        <v>361919</v>
      </c>
      <c r="DY15" s="73">
        <v>366953</v>
      </c>
      <c r="DZ15" s="73">
        <v>366695</v>
      </c>
      <c r="EA15" s="73">
        <v>365106</v>
      </c>
      <c r="EB15" s="73">
        <v>365915</v>
      </c>
      <c r="EC15" s="73">
        <v>364281</v>
      </c>
      <c r="ED15" s="73">
        <v>350068</v>
      </c>
      <c r="EE15" s="73">
        <v>357690</v>
      </c>
      <c r="EF15" s="73">
        <v>350543</v>
      </c>
      <c r="EG15" s="73">
        <v>352437</v>
      </c>
      <c r="EH15" s="73">
        <v>360934</v>
      </c>
      <c r="EI15" s="73">
        <v>367200</v>
      </c>
      <c r="EJ15" s="73">
        <v>369614</v>
      </c>
      <c r="EK15" s="73">
        <v>370803</v>
      </c>
      <c r="EL15" s="73">
        <v>376507</v>
      </c>
      <c r="EM15" s="73">
        <v>376238</v>
      </c>
      <c r="EN15" s="73">
        <v>374303</v>
      </c>
      <c r="EO15" s="73">
        <v>374983</v>
      </c>
      <c r="EP15" s="73">
        <v>372943</v>
      </c>
      <c r="EQ15" s="73">
        <v>359694</v>
      </c>
      <c r="ER15" s="73">
        <v>367183</v>
      </c>
      <c r="ES15" s="73">
        <v>357725</v>
      </c>
      <c r="ET15" s="73">
        <v>362081</v>
      </c>
      <c r="EU15" s="73">
        <v>369354</v>
      </c>
      <c r="EV15" s="73">
        <v>374684</v>
      </c>
      <c r="EW15" s="73">
        <v>376134</v>
      </c>
      <c r="EX15" s="73">
        <v>377146</v>
      </c>
      <c r="EY15" s="73">
        <v>382142</v>
      </c>
      <c r="EZ15" s="73">
        <v>378409</v>
      </c>
      <c r="FA15" s="73">
        <v>379490</v>
      </c>
      <c r="FB15" s="73">
        <v>378436</v>
      </c>
      <c r="FC15" s="73">
        <v>374358</v>
      </c>
      <c r="FD15" s="73">
        <v>362433</v>
      </c>
      <c r="FE15" s="73">
        <v>372699</v>
      </c>
      <c r="FF15" s="73">
        <v>361291</v>
      </c>
      <c r="FG15" s="73">
        <v>362829</v>
      </c>
      <c r="FH15" s="73">
        <v>355800</v>
      </c>
      <c r="FI15" s="73">
        <v>359329</v>
      </c>
      <c r="FJ15" s="73">
        <v>363828</v>
      </c>
      <c r="FK15" s="73">
        <v>368893</v>
      </c>
      <c r="FL15" s="73">
        <v>374785</v>
      </c>
      <c r="FM15" s="73">
        <v>374086</v>
      </c>
      <c r="FN15" s="73">
        <v>374920</v>
      </c>
      <c r="FO15" s="73">
        <v>373926</v>
      </c>
      <c r="FP15" s="73">
        <v>371940</v>
      </c>
      <c r="FQ15" s="73">
        <v>358548</v>
      </c>
      <c r="FR15" s="73">
        <v>366681</v>
      </c>
      <c r="FS15" s="73">
        <v>356134</v>
      </c>
      <c r="FT15" s="73">
        <v>361454</v>
      </c>
      <c r="FU15" s="73">
        <v>371142</v>
      </c>
      <c r="FV15" s="73">
        <v>374855</v>
      </c>
      <c r="FW15" s="73">
        <v>377884</v>
      </c>
      <c r="FX15" s="73">
        <v>379997</v>
      </c>
      <c r="FY15" s="73">
        <v>382828</v>
      </c>
      <c r="FZ15" s="73">
        <v>384134</v>
      </c>
      <c r="GA15" s="73">
        <v>384732</v>
      </c>
      <c r="GB15" s="73">
        <v>383720</v>
      </c>
      <c r="GC15" s="73">
        <v>382383</v>
      </c>
      <c r="GD15" s="73">
        <v>367885</v>
      </c>
      <c r="GE15" s="73">
        <v>375596</v>
      </c>
      <c r="GF15" s="73">
        <v>369405</v>
      </c>
      <c r="GG15" s="73">
        <v>374250</v>
      </c>
      <c r="GH15" s="73">
        <v>381621</v>
      </c>
      <c r="GI15" s="73">
        <v>383055</v>
      </c>
      <c r="GJ15" s="73">
        <v>385658</v>
      </c>
      <c r="GK15" s="73">
        <v>386468</v>
      </c>
      <c r="GL15" s="73">
        <v>388278</v>
      </c>
      <c r="GM15" s="73">
        <v>388677</v>
      </c>
      <c r="GN15" s="73">
        <v>389798</v>
      </c>
      <c r="GO15" s="73">
        <v>389093</v>
      </c>
      <c r="GP15" s="73">
        <v>388020</v>
      </c>
      <c r="GQ15" s="73">
        <v>372195</v>
      </c>
      <c r="GR15" s="73">
        <v>383043</v>
      </c>
      <c r="GS15" s="73">
        <v>373839</v>
      </c>
      <c r="GT15" s="73">
        <v>377282</v>
      </c>
      <c r="GU15" s="73">
        <v>384619</v>
      </c>
      <c r="GV15" s="73">
        <v>386459</v>
      </c>
      <c r="GW15" s="73">
        <v>388188</v>
      </c>
      <c r="GX15" s="73">
        <v>388982</v>
      </c>
      <c r="GY15" s="73">
        <v>391683</v>
      </c>
      <c r="GZ15" s="73">
        <v>389838</v>
      </c>
      <c r="HA15" s="73">
        <v>388968</v>
      </c>
      <c r="HB15" s="73">
        <v>388949</v>
      </c>
      <c r="HC15" s="73">
        <v>386233</v>
      </c>
      <c r="HD15" s="73">
        <v>370330</v>
      </c>
      <c r="HE15" s="73">
        <v>384614</v>
      </c>
      <c r="HF15" s="73">
        <v>369617</v>
      </c>
      <c r="HG15" s="73">
        <v>373445</v>
      </c>
      <c r="HH15" s="73">
        <v>378377</v>
      </c>
      <c r="HI15" s="73">
        <v>382120</v>
      </c>
      <c r="HJ15" s="73">
        <v>382758</v>
      </c>
      <c r="HK15" s="73">
        <v>382622</v>
      </c>
      <c r="HL15" s="73">
        <v>386221</v>
      </c>
      <c r="HM15" s="73">
        <v>382340</v>
      </c>
      <c r="HN15" s="73">
        <v>384860</v>
      </c>
      <c r="HO15" s="73">
        <v>383727</v>
      </c>
      <c r="HP15" s="73">
        <v>379516</v>
      </c>
      <c r="HQ15" s="73">
        <v>367242</v>
      </c>
      <c r="HR15" s="73">
        <v>379404</v>
      </c>
      <c r="HS15" s="73">
        <v>364444</v>
      </c>
      <c r="HT15" s="73">
        <v>367224</v>
      </c>
      <c r="HU15" s="73">
        <v>373781</v>
      </c>
      <c r="HV15" s="73">
        <v>376540</v>
      </c>
      <c r="HW15" s="73">
        <v>377468</v>
      </c>
      <c r="HX15" s="73">
        <v>379797</v>
      </c>
      <c r="HY15" s="73">
        <v>382223</v>
      </c>
      <c r="HZ15" s="73">
        <v>378100</v>
      </c>
      <c r="IA15" s="73">
        <v>380777</v>
      </c>
      <c r="IB15" s="73">
        <v>379822</v>
      </c>
      <c r="IC15" s="73">
        <v>376613</v>
      </c>
      <c r="ID15" s="73">
        <v>365075</v>
      </c>
      <c r="IE15" s="73">
        <v>375155</v>
      </c>
      <c r="IF15" s="73">
        <v>362029</v>
      </c>
      <c r="IG15" s="73">
        <v>365963</v>
      </c>
      <c r="IH15" s="73">
        <v>374102</v>
      </c>
      <c r="II15" s="73">
        <v>376630</v>
      </c>
    </row>
    <row r="16" spans="1:702" ht="13.5" x14ac:dyDescent="0.35">
      <c r="A16" s="1" t="str">
        <f t="shared" si="12"/>
        <v>Oberösterreichunselbständig BeschäftigteGesamt</v>
      </c>
      <c r="B16" s="1">
        <f t="shared" si="13"/>
        <v>16</v>
      </c>
      <c r="C16" t="s">
        <v>44</v>
      </c>
      <c r="F16" s="73">
        <v>583294</v>
      </c>
      <c r="G16" s="73">
        <v>587205</v>
      </c>
      <c r="H16" s="73">
        <v>594357</v>
      </c>
      <c r="I16" s="73">
        <v>599539</v>
      </c>
      <c r="J16" s="73">
        <v>601651</v>
      </c>
      <c r="K16" s="73">
        <v>606380</v>
      </c>
      <c r="L16" s="73">
        <v>617967</v>
      </c>
      <c r="M16" s="73">
        <v>609300</v>
      </c>
      <c r="N16" s="73">
        <v>610503</v>
      </c>
      <c r="O16" s="73">
        <v>609325</v>
      </c>
      <c r="P16" s="73">
        <v>603440</v>
      </c>
      <c r="Q16" s="73">
        <v>591316</v>
      </c>
      <c r="R16" s="73">
        <v>601190</v>
      </c>
      <c r="S16" s="73">
        <v>581908</v>
      </c>
      <c r="T16" s="73">
        <v>580076</v>
      </c>
      <c r="U16" s="73">
        <v>586600</v>
      </c>
      <c r="V16" s="73">
        <v>585785</v>
      </c>
      <c r="W16" s="73">
        <v>592335</v>
      </c>
      <c r="X16" s="73">
        <v>593548</v>
      </c>
      <c r="Y16" s="73">
        <v>604285</v>
      </c>
      <c r="Z16" s="73">
        <v>599685</v>
      </c>
      <c r="AA16" s="73">
        <v>597730</v>
      </c>
      <c r="AB16" s="73">
        <v>595273</v>
      </c>
      <c r="AC16" s="73">
        <v>593008</v>
      </c>
      <c r="AD16" s="73">
        <v>579995</v>
      </c>
      <c r="AE16" s="73">
        <v>590852</v>
      </c>
      <c r="AF16" s="73">
        <v>573485</v>
      </c>
      <c r="AG16" s="73">
        <v>574165</v>
      </c>
      <c r="AH16" s="73">
        <v>585496</v>
      </c>
      <c r="AI16" s="73">
        <v>592548</v>
      </c>
      <c r="AJ16" s="73">
        <v>595139</v>
      </c>
      <c r="AK16" s="73">
        <v>598904</v>
      </c>
      <c r="AL16" s="73">
        <v>608384</v>
      </c>
      <c r="AM16" s="73">
        <v>608376</v>
      </c>
      <c r="AN16" s="73">
        <v>606397</v>
      </c>
      <c r="AO16" s="73">
        <v>604794</v>
      </c>
      <c r="AP16" s="73">
        <v>603047</v>
      </c>
      <c r="AQ16" s="73">
        <v>589181</v>
      </c>
      <c r="AR16" s="73">
        <v>594993</v>
      </c>
      <c r="AS16" s="73">
        <v>586228</v>
      </c>
      <c r="AT16" s="73">
        <v>589948</v>
      </c>
      <c r="AU16" s="73">
        <v>600299</v>
      </c>
      <c r="AV16" s="73">
        <v>604333</v>
      </c>
      <c r="AW16" s="73">
        <v>609672</v>
      </c>
      <c r="AX16" s="73">
        <v>612421</v>
      </c>
      <c r="AY16" s="73">
        <v>621565</v>
      </c>
      <c r="AZ16" s="73">
        <v>621559</v>
      </c>
      <c r="BA16" s="73">
        <v>619003</v>
      </c>
      <c r="BB16" s="73">
        <v>617261</v>
      </c>
      <c r="BC16" s="73">
        <v>614962</v>
      </c>
      <c r="BD16" s="73">
        <v>600421</v>
      </c>
      <c r="BE16" s="73">
        <v>608140</v>
      </c>
      <c r="BF16" s="73">
        <v>597421</v>
      </c>
      <c r="BG16" s="73">
        <v>598201</v>
      </c>
      <c r="BH16" s="73">
        <v>608507</v>
      </c>
      <c r="BI16" s="73">
        <v>614581</v>
      </c>
      <c r="BJ16" s="73">
        <v>618375</v>
      </c>
      <c r="BK16" s="73">
        <v>619511</v>
      </c>
      <c r="BL16" s="73">
        <v>632335</v>
      </c>
      <c r="BM16" s="73">
        <v>629030</v>
      </c>
      <c r="BN16" s="73">
        <v>623908</v>
      </c>
      <c r="BO16" s="73">
        <v>624773</v>
      </c>
      <c r="BP16" s="73">
        <v>620750</v>
      </c>
      <c r="BQ16" s="73">
        <v>604919</v>
      </c>
      <c r="BR16" s="73">
        <v>616026</v>
      </c>
      <c r="BS16" s="73">
        <v>600591</v>
      </c>
      <c r="BT16" s="73">
        <v>602707</v>
      </c>
      <c r="BU16" s="73">
        <v>611003</v>
      </c>
      <c r="BV16" s="73">
        <v>619288</v>
      </c>
      <c r="BW16" s="73">
        <v>622218</v>
      </c>
      <c r="BX16" s="73">
        <v>623436</v>
      </c>
      <c r="BY16" s="73">
        <v>637051</v>
      </c>
      <c r="BZ16" s="73">
        <v>629639</v>
      </c>
      <c r="CA16" s="73">
        <v>629132</v>
      </c>
      <c r="CB16" s="73">
        <v>628603</v>
      </c>
      <c r="CC16" s="73">
        <v>623061</v>
      </c>
      <c r="CD16" s="73">
        <v>609921</v>
      </c>
      <c r="CE16" s="73">
        <v>619721</v>
      </c>
      <c r="CF16" s="73">
        <v>605285</v>
      </c>
      <c r="CG16" s="73">
        <v>608109</v>
      </c>
      <c r="CH16" s="73">
        <v>617728</v>
      </c>
      <c r="CI16" s="73">
        <v>623029</v>
      </c>
      <c r="CJ16" s="73">
        <v>624751</v>
      </c>
      <c r="CK16" s="73">
        <v>629187</v>
      </c>
      <c r="CL16" s="73">
        <v>638608</v>
      </c>
      <c r="CM16" s="73">
        <v>629884</v>
      </c>
      <c r="CN16" s="73">
        <v>631396</v>
      </c>
      <c r="CO16" s="73">
        <v>630357</v>
      </c>
      <c r="CP16" s="73">
        <v>625466</v>
      </c>
      <c r="CQ16" s="73">
        <v>612931</v>
      </c>
      <c r="CR16" s="73">
        <v>623060</v>
      </c>
      <c r="CS16" s="73">
        <v>608196</v>
      </c>
      <c r="CT16" s="73">
        <v>610072</v>
      </c>
      <c r="CU16" s="73">
        <v>621477</v>
      </c>
      <c r="CV16" s="73">
        <v>627317</v>
      </c>
      <c r="CW16" s="73">
        <v>629586</v>
      </c>
      <c r="CX16" s="73">
        <v>633657</v>
      </c>
      <c r="CY16" s="73">
        <v>645627</v>
      </c>
      <c r="CZ16" s="73">
        <v>639774</v>
      </c>
      <c r="DA16" s="73">
        <v>639151</v>
      </c>
      <c r="DB16" s="73">
        <v>637461</v>
      </c>
      <c r="DC16" s="73">
        <v>635797</v>
      </c>
      <c r="DD16" s="73">
        <v>621429</v>
      </c>
      <c r="DE16" s="73">
        <v>629129</v>
      </c>
      <c r="DF16" s="73">
        <v>616091</v>
      </c>
      <c r="DG16" s="73">
        <v>621301</v>
      </c>
      <c r="DH16" s="73">
        <v>630725</v>
      </c>
      <c r="DI16" s="73">
        <v>636196</v>
      </c>
      <c r="DJ16" s="73">
        <v>640262</v>
      </c>
      <c r="DK16" s="73">
        <v>643310</v>
      </c>
      <c r="DL16" s="73">
        <v>650522</v>
      </c>
      <c r="DM16" s="73">
        <v>650501</v>
      </c>
      <c r="DN16" s="73">
        <v>650276</v>
      </c>
      <c r="DO16" s="73">
        <v>648575</v>
      </c>
      <c r="DP16" s="73">
        <v>646826</v>
      </c>
      <c r="DQ16" s="73">
        <v>630838</v>
      </c>
      <c r="DR16" s="73">
        <v>638785</v>
      </c>
      <c r="DS16" s="73">
        <v>626135</v>
      </c>
      <c r="DT16" s="73">
        <v>631539</v>
      </c>
      <c r="DU16" s="73">
        <v>641961</v>
      </c>
      <c r="DV16" s="73">
        <v>646185</v>
      </c>
      <c r="DW16" s="73">
        <v>651679</v>
      </c>
      <c r="DX16" s="73">
        <v>654333</v>
      </c>
      <c r="DY16" s="73">
        <v>663754</v>
      </c>
      <c r="DZ16" s="73">
        <v>661223</v>
      </c>
      <c r="EA16" s="73">
        <v>659307</v>
      </c>
      <c r="EB16" s="73">
        <v>661275</v>
      </c>
      <c r="EC16" s="73">
        <v>659870</v>
      </c>
      <c r="ED16" s="73">
        <v>644140</v>
      </c>
      <c r="EE16" s="73">
        <v>650117</v>
      </c>
      <c r="EF16" s="73">
        <v>644734</v>
      </c>
      <c r="EG16" s="73">
        <v>647022</v>
      </c>
      <c r="EH16" s="73">
        <v>656522</v>
      </c>
      <c r="EI16" s="73">
        <v>663894</v>
      </c>
      <c r="EJ16" s="73">
        <v>667286</v>
      </c>
      <c r="EK16" s="73">
        <v>669013</v>
      </c>
      <c r="EL16" s="73">
        <v>679463</v>
      </c>
      <c r="EM16" s="73">
        <v>677117</v>
      </c>
      <c r="EN16" s="73">
        <v>674305</v>
      </c>
      <c r="EO16" s="73">
        <v>675895</v>
      </c>
      <c r="EP16" s="73">
        <v>674022</v>
      </c>
      <c r="EQ16" s="73">
        <v>659073</v>
      </c>
      <c r="ER16" s="73">
        <v>665695</v>
      </c>
      <c r="ES16" s="73">
        <v>656360</v>
      </c>
      <c r="ET16" s="73">
        <v>661641</v>
      </c>
      <c r="EU16" s="73">
        <v>669834</v>
      </c>
      <c r="EV16" s="73">
        <v>676834</v>
      </c>
      <c r="EW16" s="73">
        <v>678811</v>
      </c>
      <c r="EX16" s="73">
        <v>680462</v>
      </c>
      <c r="EY16" s="73">
        <v>689480</v>
      </c>
      <c r="EZ16" s="73">
        <v>681613</v>
      </c>
      <c r="FA16" s="73">
        <v>683527</v>
      </c>
      <c r="FB16" s="73">
        <v>682941</v>
      </c>
      <c r="FC16" s="73">
        <v>678411</v>
      </c>
      <c r="FD16" s="73">
        <v>665051</v>
      </c>
      <c r="FE16" s="73">
        <v>675413</v>
      </c>
      <c r="FF16" s="73">
        <v>662612</v>
      </c>
      <c r="FG16" s="73">
        <v>664122</v>
      </c>
      <c r="FH16" s="73">
        <v>649897</v>
      </c>
      <c r="FI16" s="73">
        <v>650053</v>
      </c>
      <c r="FJ16" s="73">
        <v>657697</v>
      </c>
      <c r="FK16" s="73">
        <v>666266</v>
      </c>
      <c r="FL16" s="73">
        <v>677820</v>
      </c>
      <c r="FM16" s="73">
        <v>675490</v>
      </c>
      <c r="FN16" s="73">
        <v>676920</v>
      </c>
      <c r="FO16" s="73">
        <v>676146</v>
      </c>
      <c r="FP16" s="73">
        <v>673325</v>
      </c>
      <c r="FQ16" s="73">
        <v>657922</v>
      </c>
      <c r="FR16" s="73">
        <v>665689</v>
      </c>
      <c r="FS16" s="73">
        <v>654521</v>
      </c>
      <c r="FT16" s="73">
        <v>660670</v>
      </c>
      <c r="FU16" s="73">
        <v>671637</v>
      </c>
      <c r="FV16" s="73">
        <v>676010</v>
      </c>
      <c r="FW16" s="73">
        <v>681487</v>
      </c>
      <c r="FX16" s="73">
        <v>685429</v>
      </c>
      <c r="FY16" s="73">
        <v>691298</v>
      </c>
      <c r="FZ16" s="73">
        <v>691375</v>
      </c>
      <c r="GA16" s="73">
        <v>692400</v>
      </c>
      <c r="GB16" s="73">
        <v>692050</v>
      </c>
      <c r="GC16" s="73">
        <v>690780</v>
      </c>
      <c r="GD16" s="73">
        <v>674328</v>
      </c>
      <c r="GE16" s="73">
        <v>680166</v>
      </c>
      <c r="GF16" s="73">
        <v>676453</v>
      </c>
      <c r="GG16" s="73">
        <v>681997</v>
      </c>
      <c r="GH16" s="73">
        <v>690823</v>
      </c>
      <c r="GI16" s="73">
        <v>692784</v>
      </c>
      <c r="GJ16" s="73">
        <v>696967</v>
      </c>
      <c r="GK16" s="73">
        <v>698719</v>
      </c>
      <c r="GL16" s="73">
        <v>703025</v>
      </c>
      <c r="GM16" s="73">
        <v>701088</v>
      </c>
      <c r="GN16" s="73">
        <v>703085</v>
      </c>
      <c r="GO16" s="73">
        <v>703167</v>
      </c>
      <c r="GP16" s="73">
        <v>702503</v>
      </c>
      <c r="GQ16" s="73">
        <v>684541</v>
      </c>
      <c r="GR16" s="73">
        <v>694596</v>
      </c>
      <c r="GS16" s="73">
        <v>686330</v>
      </c>
      <c r="GT16" s="73">
        <v>690308</v>
      </c>
      <c r="GU16" s="73">
        <v>698879</v>
      </c>
      <c r="GV16" s="73">
        <v>700912</v>
      </c>
      <c r="GW16" s="73">
        <v>703524</v>
      </c>
      <c r="GX16" s="73">
        <v>705005</v>
      </c>
      <c r="GY16" s="73">
        <v>711023</v>
      </c>
      <c r="GZ16" s="73">
        <v>705595</v>
      </c>
      <c r="HA16" s="73">
        <v>704248</v>
      </c>
      <c r="HB16" s="73">
        <v>704717</v>
      </c>
      <c r="HC16" s="73">
        <v>701929</v>
      </c>
      <c r="HD16" s="73">
        <v>683469</v>
      </c>
      <c r="HE16" s="73">
        <v>699661</v>
      </c>
      <c r="HF16" s="73">
        <v>682615</v>
      </c>
      <c r="HG16" s="73">
        <v>686924</v>
      </c>
      <c r="HH16" s="73">
        <v>692343</v>
      </c>
      <c r="HI16" s="73">
        <v>697489</v>
      </c>
      <c r="HJ16" s="73">
        <v>699192</v>
      </c>
      <c r="HK16" s="73">
        <v>699489</v>
      </c>
      <c r="HL16" s="73">
        <v>706853</v>
      </c>
      <c r="HM16" s="73">
        <v>698002</v>
      </c>
      <c r="HN16" s="73">
        <v>701315</v>
      </c>
      <c r="HO16" s="73">
        <v>700305</v>
      </c>
      <c r="HP16" s="73">
        <v>695571</v>
      </c>
      <c r="HQ16" s="73">
        <v>681269</v>
      </c>
      <c r="HR16" s="73">
        <v>695114</v>
      </c>
      <c r="HS16" s="73">
        <v>677134</v>
      </c>
      <c r="HT16" s="73">
        <v>680268</v>
      </c>
      <c r="HU16" s="73">
        <v>687639</v>
      </c>
      <c r="HV16" s="73">
        <v>691267</v>
      </c>
      <c r="HW16" s="73">
        <v>693269</v>
      </c>
      <c r="HX16" s="73">
        <v>697503</v>
      </c>
      <c r="HY16" s="73">
        <v>702807</v>
      </c>
      <c r="HZ16" s="73">
        <v>693732</v>
      </c>
      <c r="IA16" s="73">
        <v>697926</v>
      </c>
      <c r="IB16" s="73">
        <v>696987</v>
      </c>
      <c r="IC16" s="73">
        <v>693424</v>
      </c>
      <c r="ID16" s="73">
        <v>679572</v>
      </c>
      <c r="IE16" s="73">
        <v>690960</v>
      </c>
      <c r="IF16" s="73">
        <v>675200</v>
      </c>
      <c r="IG16" s="73">
        <v>679379</v>
      </c>
      <c r="IH16" s="73">
        <v>689080</v>
      </c>
      <c r="II16" s="73">
        <v>692180</v>
      </c>
    </row>
    <row r="17" spans="1:702" ht="13.5" x14ac:dyDescent="0.35">
      <c r="A17" s="1" t="str">
        <f t="shared" si="12"/>
        <v>Salzburgunselbständig BeschäftigteFrauen</v>
      </c>
      <c r="B17" s="1">
        <f t="shared" si="13"/>
        <v>17</v>
      </c>
      <c r="C17" t="s">
        <v>5</v>
      </c>
      <c r="D17" t="s">
        <v>54</v>
      </c>
      <c r="E17" t="s">
        <v>32</v>
      </c>
      <c r="F17" s="73">
        <v>112525</v>
      </c>
      <c r="G17" s="73">
        <v>112916</v>
      </c>
      <c r="H17" s="73">
        <v>111386</v>
      </c>
      <c r="I17" s="73">
        <v>105451</v>
      </c>
      <c r="J17" s="73">
        <v>107270</v>
      </c>
      <c r="K17" s="73">
        <v>110113</v>
      </c>
      <c r="L17" s="73">
        <v>113830</v>
      </c>
      <c r="M17" s="73">
        <v>112170</v>
      </c>
      <c r="N17" s="73">
        <v>110069</v>
      </c>
      <c r="O17" s="73">
        <v>107239</v>
      </c>
      <c r="P17" s="73">
        <v>106832</v>
      </c>
      <c r="Q17" s="73">
        <v>114926</v>
      </c>
      <c r="R17" s="73">
        <v>110394</v>
      </c>
      <c r="S17" s="73">
        <v>114415</v>
      </c>
      <c r="T17" s="73">
        <v>114149</v>
      </c>
      <c r="U17" s="73">
        <v>111592</v>
      </c>
      <c r="V17" s="73">
        <v>104611</v>
      </c>
      <c r="W17" s="73">
        <v>107020</v>
      </c>
      <c r="X17" s="73">
        <v>109668</v>
      </c>
      <c r="Y17" s="73">
        <v>113080</v>
      </c>
      <c r="Z17" s="73">
        <v>111651</v>
      </c>
      <c r="AA17" s="73">
        <v>109573</v>
      </c>
      <c r="AB17" s="73">
        <v>106707</v>
      </c>
      <c r="AC17" s="73">
        <v>106951</v>
      </c>
      <c r="AD17" s="73">
        <v>115281</v>
      </c>
      <c r="AE17" s="73">
        <v>110392</v>
      </c>
      <c r="AF17" s="73">
        <v>114444</v>
      </c>
      <c r="AG17" s="73">
        <v>114456</v>
      </c>
      <c r="AH17" s="73">
        <v>113524</v>
      </c>
      <c r="AI17" s="73">
        <v>106448</v>
      </c>
      <c r="AJ17" s="73">
        <v>108357</v>
      </c>
      <c r="AK17" s="73">
        <v>110717</v>
      </c>
      <c r="AL17" s="73">
        <v>114579</v>
      </c>
      <c r="AM17" s="73">
        <v>113322</v>
      </c>
      <c r="AN17" s="73">
        <v>110786</v>
      </c>
      <c r="AO17" s="73">
        <v>108246</v>
      </c>
      <c r="AP17" s="73">
        <v>108751</v>
      </c>
      <c r="AQ17" s="73">
        <v>117128</v>
      </c>
      <c r="AR17" s="73">
        <v>111730</v>
      </c>
      <c r="AS17" s="73">
        <v>116272</v>
      </c>
      <c r="AT17" s="73">
        <v>116365</v>
      </c>
      <c r="AU17" s="73">
        <v>113005</v>
      </c>
      <c r="AV17" s="73">
        <v>108634</v>
      </c>
      <c r="AW17" s="73">
        <v>109899</v>
      </c>
      <c r="AX17" s="73">
        <v>113071</v>
      </c>
      <c r="AY17" s="73">
        <v>116585</v>
      </c>
      <c r="AZ17" s="73">
        <v>115468</v>
      </c>
      <c r="BA17" s="73">
        <v>112834</v>
      </c>
      <c r="BB17" s="73">
        <v>110252</v>
      </c>
      <c r="BC17" s="73">
        <v>110468</v>
      </c>
      <c r="BD17" s="73">
        <v>119277</v>
      </c>
      <c r="BE17" s="73">
        <v>113511</v>
      </c>
      <c r="BF17" s="73">
        <v>118374</v>
      </c>
      <c r="BG17" s="73">
        <v>118518</v>
      </c>
      <c r="BH17" s="73">
        <v>116460</v>
      </c>
      <c r="BI17" s="73">
        <v>110108</v>
      </c>
      <c r="BJ17" s="73">
        <v>112350</v>
      </c>
      <c r="BK17" s="73">
        <v>114949</v>
      </c>
      <c r="BL17" s="73">
        <v>118902</v>
      </c>
      <c r="BM17" s="73">
        <v>117624</v>
      </c>
      <c r="BN17" s="73">
        <v>114410</v>
      </c>
      <c r="BO17" s="73">
        <v>111839</v>
      </c>
      <c r="BP17" s="73">
        <v>112202</v>
      </c>
      <c r="BQ17" s="73">
        <v>120930</v>
      </c>
      <c r="BR17" s="73">
        <v>115556</v>
      </c>
      <c r="BS17" s="73">
        <v>120011</v>
      </c>
      <c r="BT17" s="73">
        <v>120003</v>
      </c>
      <c r="BU17" s="73">
        <v>118504</v>
      </c>
      <c r="BV17" s="73">
        <v>110968</v>
      </c>
      <c r="BW17" s="73">
        <v>113407</v>
      </c>
      <c r="BX17" s="73">
        <v>115607</v>
      </c>
      <c r="BY17" s="73">
        <v>119706</v>
      </c>
      <c r="BZ17" s="73">
        <v>117804</v>
      </c>
      <c r="CA17" s="73">
        <v>115144</v>
      </c>
      <c r="CB17" s="73">
        <v>112142</v>
      </c>
      <c r="CC17" s="73">
        <v>112430</v>
      </c>
      <c r="CD17" s="73">
        <v>121386</v>
      </c>
      <c r="CE17" s="73">
        <v>116426</v>
      </c>
      <c r="CF17" s="73">
        <v>120395</v>
      </c>
      <c r="CG17" s="73">
        <v>120761</v>
      </c>
      <c r="CH17" s="73">
        <v>116575</v>
      </c>
      <c r="CI17" s="73">
        <v>111941</v>
      </c>
      <c r="CJ17" s="73">
        <v>113748</v>
      </c>
      <c r="CK17" s="73">
        <v>116588</v>
      </c>
      <c r="CL17" s="73">
        <v>120463</v>
      </c>
      <c r="CM17" s="73">
        <v>118497</v>
      </c>
      <c r="CN17" s="73">
        <v>115798</v>
      </c>
      <c r="CO17" s="73">
        <v>113230</v>
      </c>
      <c r="CP17" s="73">
        <v>113340</v>
      </c>
      <c r="CQ17" s="73">
        <v>122235</v>
      </c>
      <c r="CR17" s="73">
        <v>116964</v>
      </c>
      <c r="CS17" s="73">
        <v>121314</v>
      </c>
      <c r="CT17" s="73">
        <v>121366</v>
      </c>
      <c r="CU17" s="73">
        <v>119782</v>
      </c>
      <c r="CV17" s="73">
        <v>112639</v>
      </c>
      <c r="CW17" s="73">
        <v>114811</v>
      </c>
      <c r="CX17" s="73">
        <v>117784</v>
      </c>
      <c r="CY17" s="73">
        <v>121924</v>
      </c>
      <c r="CZ17" s="73">
        <v>119948</v>
      </c>
      <c r="DA17" s="73">
        <v>117139</v>
      </c>
      <c r="DB17" s="73">
        <v>114274</v>
      </c>
      <c r="DC17" s="73">
        <v>114883</v>
      </c>
      <c r="DD17" s="73">
        <v>123540</v>
      </c>
      <c r="DE17" s="73">
        <v>118284</v>
      </c>
      <c r="DF17" s="73">
        <v>122693</v>
      </c>
      <c r="DG17" s="73">
        <v>122731</v>
      </c>
      <c r="DH17" s="73">
        <v>121174</v>
      </c>
      <c r="DI17" s="73">
        <v>113835</v>
      </c>
      <c r="DJ17" s="73">
        <v>116294</v>
      </c>
      <c r="DK17" s="73">
        <v>119121</v>
      </c>
      <c r="DL17" s="73">
        <v>122770</v>
      </c>
      <c r="DM17" s="73">
        <v>121552</v>
      </c>
      <c r="DN17" s="73">
        <v>118764</v>
      </c>
      <c r="DO17" s="73">
        <v>115799</v>
      </c>
      <c r="DP17" s="73">
        <v>116147</v>
      </c>
      <c r="DQ17" s="73">
        <v>124748</v>
      </c>
      <c r="DR17" s="73">
        <v>119636</v>
      </c>
      <c r="DS17" s="73">
        <v>124137</v>
      </c>
      <c r="DT17" s="73">
        <v>124562</v>
      </c>
      <c r="DU17" s="73">
        <v>121277</v>
      </c>
      <c r="DV17" s="73">
        <v>115461</v>
      </c>
      <c r="DW17" s="73">
        <v>117692</v>
      </c>
      <c r="DX17" s="73">
        <v>121044</v>
      </c>
      <c r="DY17" s="73">
        <v>124556</v>
      </c>
      <c r="DZ17" s="73">
        <v>123102</v>
      </c>
      <c r="EA17" s="73">
        <v>120204</v>
      </c>
      <c r="EB17" s="73">
        <v>117754</v>
      </c>
      <c r="EC17" s="73">
        <v>117994</v>
      </c>
      <c r="ED17" s="73">
        <v>126551</v>
      </c>
      <c r="EE17" s="73">
        <v>121194</v>
      </c>
      <c r="EF17" s="73">
        <v>126370</v>
      </c>
      <c r="EG17" s="73">
        <v>126747</v>
      </c>
      <c r="EH17" s="73">
        <v>125307</v>
      </c>
      <c r="EI17" s="73">
        <v>117286</v>
      </c>
      <c r="EJ17" s="73">
        <v>119850</v>
      </c>
      <c r="EK17" s="73">
        <v>122895</v>
      </c>
      <c r="EL17" s="73">
        <v>126534</v>
      </c>
      <c r="EM17" s="73">
        <v>124820</v>
      </c>
      <c r="EN17" s="73">
        <v>121858</v>
      </c>
      <c r="EO17" s="73">
        <v>119050</v>
      </c>
      <c r="EP17" s="73">
        <v>119472</v>
      </c>
      <c r="EQ17" s="73">
        <v>128172</v>
      </c>
      <c r="ER17" s="73">
        <v>123197</v>
      </c>
      <c r="ES17" s="73">
        <v>127786</v>
      </c>
      <c r="ET17" s="73">
        <v>128214</v>
      </c>
      <c r="EU17" s="73">
        <v>124946</v>
      </c>
      <c r="EV17" s="73">
        <v>118982</v>
      </c>
      <c r="EW17" s="73">
        <v>120893</v>
      </c>
      <c r="EX17" s="73">
        <v>124412</v>
      </c>
      <c r="EY17" s="73">
        <v>128171</v>
      </c>
      <c r="EZ17" s="73">
        <v>125879</v>
      </c>
      <c r="FA17" s="73">
        <v>122970</v>
      </c>
      <c r="FB17" s="73">
        <v>120359</v>
      </c>
      <c r="FC17" s="73">
        <v>120669</v>
      </c>
      <c r="FD17" s="73">
        <v>129343</v>
      </c>
      <c r="FE17" s="73">
        <v>124385</v>
      </c>
      <c r="FF17" s="73">
        <v>128996</v>
      </c>
      <c r="FG17" s="73">
        <v>129170</v>
      </c>
      <c r="FH17" s="73">
        <v>115086</v>
      </c>
      <c r="FI17" s="73">
        <v>112574</v>
      </c>
      <c r="FJ17" s="73">
        <v>114266</v>
      </c>
      <c r="FK17" s="73">
        <v>118760</v>
      </c>
      <c r="FL17" s="73">
        <v>124243</v>
      </c>
      <c r="FM17" s="73">
        <v>123729</v>
      </c>
      <c r="FN17" s="73">
        <v>121697</v>
      </c>
      <c r="FO17" s="73">
        <v>118680</v>
      </c>
      <c r="FP17" s="73">
        <v>117068</v>
      </c>
      <c r="FQ17" s="73">
        <v>116608</v>
      </c>
      <c r="FR17" s="73">
        <v>120073</v>
      </c>
      <c r="FS17" s="73">
        <v>116122</v>
      </c>
      <c r="FT17" s="73">
        <v>116359</v>
      </c>
      <c r="FU17" s="73">
        <v>116934</v>
      </c>
      <c r="FV17" s="73">
        <v>116973</v>
      </c>
      <c r="FW17" s="73">
        <v>120398</v>
      </c>
      <c r="FX17" s="73">
        <v>123781</v>
      </c>
      <c r="FY17" s="73">
        <v>127242</v>
      </c>
      <c r="FZ17" s="73">
        <v>126208</v>
      </c>
      <c r="GA17" s="73">
        <v>124236</v>
      </c>
      <c r="GB17" s="73">
        <v>122269</v>
      </c>
      <c r="GC17" s="73">
        <v>120949</v>
      </c>
      <c r="GD17" s="73">
        <v>128263</v>
      </c>
      <c r="GE17" s="73">
        <v>121644</v>
      </c>
      <c r="GF17" s="73">
        <v>128301</v>
      </c>
      <c r="GG17" s="73">
        <v>129120</v>
      </c>
      <c r="GH17" s="73">
        <v>127179</v>
      </c>
      <c r="GI17" s="73">
        <v>121796</v>
      </c>
      <c r="GJ17" s="73">
        <v>124301</v>
      </c>
      <c r="GK17" s="73">
        <v>127222</v>
      </c>
      <c r="GL17" s="73">
        <v>130398</v>
      </c>
      <c r="GM17" s="73">
        <v>128598</v>
      </c>
      <c r="GN17" s="73">
        <v>126090</v>
      </c>
      <c r="GO17" s="73">
        <v>123921</v>
      </c>
      <c r="GP17" s="73">
        <v>124185</v>
      </c>
      <c r="GQ17" s="73">
        <v>132024</v>
      </c>
      <c r="GR17" s="73">
        <v>126928</v>
      </c>
      <c r="GS17" s="73">
        <v>131869</v>
      </c>
      <c r="GT17" s="73">
        <v>132299</v>
      </c>
      <c r="GU17" s="73">
        <v>129039</v>
      </c>
      <c r="GV17" s="73">
        <v>123216</v>
      </c>
      <c r="GW17" s="73">
        <v>125994</v>
      </c>
      <c r="GX17" s="73">
        <v>128956</v>
      </c>
      <c r="GY17" s="73">
        <v>132636</v>
      </c>
      <c r="GZ17" s="73">
        <v>130398</v>
      </c>
      <c r="HA17" s="73">
        <v>127523</v>
      </c>
      <c r="HB17" s="73">
        <v>125377</v>
      </c>
      <c r="HC17" s="73">
        <v>125435</v>
      </c>
      <c r="HD17" s="73">
        <v>133500</v>
      </c>
      <c r="HE17" s="73">
        <v>128854</v>
      </c>
      <c r="HF17" s="73">
        <v>133202</v>
      </c>
      <c r="HG17" s="73">
        <v>133405</v>
      </c>
      <c r="HH17" s="73">
        <v>131058</v>
      </c>
      <c r="HI17" s="73">
        <v>124564</v>
      </c>
      <c r="HJ17" s="73">
        <v>127613</v>
      </c>
      <c r="HK17" s="73">
        <v>130596</v>
      </c>
      <c r="HL17" s="73">
        <v>134275</v>
      </c>
      <c r="HM17" s="73">
        <v>131558</v>
      </c>
      <c r="HN17" s="73">
        <v>129146</v>
      </c>
      <c r="HO17" s="73">
        <v>126765</v>
      </c>
      <c r="HP17" s="73">
        <v>126782</v>
      </c>
      <c r="HQ17" s="73">
        <v>135375</v>
      </c>
      <c r="HR17" s="73">
        <v>130362</v>
      </c>
      <c r="HS17" s="73">
        <v>134569</v>
      </c>
      <c r="HT17" s="73">
        <v>134804</v>
      </c>
      <c r="HU17" s="73">
        <v>129741</v>
      </c>
      <c r="HV17" s="73">
        <v>125343</v>
      </c>
      <c r="HW17" s="73">
        <v>128017</v>
      </c>
      <c r="HX17" s="73">
        <v>131198</v>
      </c>
      <c r="HY17" s="73">
        <v>134484</v>
      </c>
      <c r="HZ17" s="73">
        <v>132077</v>
      </c>
      <c r="IA17" s="73">
        <v>129772</v>
      </c>
      <c r="IB17" s="73">
        <v>127494</v>
      </c>
      <c r="IC17" s="73">
        <v>127909</v>
      </c>
      <c r="ID17" s="73">
        <v>136386</v>
      </c>
      <c r="IE17" s="73">
        <v>130983</v>
      </c>
      <c r="IF17" s="73">
        <v>135449</v>
      </c>
      <c r="IG17" s="73">
        <v>135598</v>
      </c>
      <c r="IH17" s="73">
        <v>132062</v>
      </c>
      <c r="II17" s="73">
        <v>126304</v>
      </c>
    </row>
    <row r="18" spans="1:702" ht="13.5" x14ac:dyDescent="0.35">
      <c r="A18" s="1" t="str">
        <f t="shared" si="12"/>
        <v>Salzburgunselbständig BeschäftigteMänner und altern. Geschlecht</v>
      </c>
      <c r="B18" s="1">
        <f t="shared" si="13"/>
        <v>18</v>
      </c>
      <c r="C18" t="s">
        <v>5</v>
      </c>
      <c r="D18" t="s">
        <v>54</v>
      </c>
      <c r="E18" t="s">
        <v>52</v>
      </c>
      <c r="F18" s="73">
        <v>122763</v>
      </c>
      <c r="G18" s="73">
        <v>124093</v>
      </c>
      <c r="H18" s="73">
        <v>125124</v>
      </c>
      <c r="I18" s="73">
        <v>122166</v>
      </c>
      <c r="J18" s="73">
        <v>123435</v>
      </c>
      <c r="K18" s="73">
        <v>125068</v>
      </c>
      <c r="L18" s="73">
        <v>128597</v>
      </c>
      <c r="M18" s="73">
        <v>126908</v>
      </c>
      <c r="N18" s="73">
        <v>125629</v>
      </c>
      <c r="O18" s="73">
        <v>123781</v>
      </c>
      <c r="P18" s="73">
        <v>122246</v>
      </c>
      <c r="Q18" s="73">
        <v>124286</v>
      </c>
      <c r="R18" s="73">
        <v>124508</v>
      </c>
      <c r="S18" s="73">
        <v>121727</v>
      </c>
      <c r="T18" s="73">
        <v>121371</v>
      </c>
      <c r="U18" s="73">
        <v>121401</v>
      </c>
      <c r="V18" s="73">
        <v>117932</v>
      </c>
      <c r="W18" s="73">
        <v>120870</v>
      </c>
      <c r="X18" s="73">
        <v>122173</v>
      </c>
      <c r="Y18" s="73">
        <v>125183</v>
      </c>
      <c r="Z18" s="73">
        <v>124449</v>
      </c>
      <c r="AA18" s="73">
        <v>122966</v>
      </c>
      <c r="AB18" s="73">
        <v>121239</v>
      </c>
      <c r="AC18" s="73">
        <v>120708</v>
      </c>
      <c r="AD18" s="73">
        <v>122727</v>
      </c>
      <c r="AE18" s="73">
        <v>121896</v>
      </c>
      <c r="AF18" s="73">
        <v>120278</v>
      </c>
      <c r="AG18" s="73">
        <v>121023</v>
      </c>
      <c r="AH18" s="73">
        <v>123349</v>
      </c>
      <c r="AI18" s="73">
        <v>119866</v>
      </c>
      <c r="AJ18" s="73">
        <v>121900</v>
      </c>
      <c r="AK18" s="73">
        <v>123392</v>
      </c>
      <c r="AL18" s="73">
        <v>126905</v>
      </c>
      <c r="AM18" s="73">
        <v>126284</v>
      </c>
      <c r="AN18" s="73">
        <v>124534</v>
      </c>
      <c r="AO18" s="73">
        <v>122923</v>
      </c>
      <c r="AP18" s="73">
        <v>122769</v>
      </c>
      <c r="AQ18" s="73">
        <v>124866</v>
      </c>
      <c r="AR18" s="73">
        <v>123174</v>
      </c>
      <c r="AS18" s="73">
        <v>122937</v>
      </c>
      <c r="AT18" s="73">
        <v>123970</v>
      </c>
      <c r="AU18" s="73">
        <v>123833</v>
      </c>
      <c r="AV18" s="73">
        <v>121686</v>
      </c>
      <c r="AW18" s="73">
        <v>123503</v>
      </c>
      <c r="AX18" s="73">
        <v>125454</v>
      </c>
      <c r="AY18" s="73">
        <v>128705</v>
      </c>
      <c r="AZ18" s="73">
        <v>128410</v>
      </c>
      <c r="BA18" s="73">
        <v>126492</v>
      </c>
      <c r="BB18" s="73">
        <v>124992</v>
      </c>
      <c r="BC18" s="73">
        <v>124523</v>
      </c>
      <c r="BD18" s="73">
        <v>126863</v>
      </c>
      <c r="BE18" s="73">
        <v>125114</v>
      </c>
      <c r="BF18" s="73">
        <v>125478</v>
      </c>
      <c r="BG18" s="73">
        <v>126189</v>
      </c>
      <c r="BH18" s="73">
        <v>127113</v>
      </c>
      <c r="BI18" s="73">
        <v>123856</v>
      </c>
      <c r="BJ18" s="73">
        <v>126322</v>
      </c>
      <c r="BK18" s="73">
        <v>127758</v>
      </c>
      <c r="BL18" s="73">
        <v>131570</v>
      </c>
      <c r="BM18" s="73">
        <v>130792</v>
      </c>
      <c r="BN18" s="73">
        <v>128132</v>
      </c>
      <c r="BO18" s="73">
        <v>126637</v>
      </c>
      <c r="BP18" s="73">
        <v>125964</v>
      </c>
      <c r="BQ18" s="73">
        <v>128385</v>
      </c>
      <c r="BR18" s="73">
        <v>127350</v>
      </c>
      <c r="BS18" s="73">
        <v>126344</v>
      </c>
      <c r="BT18" s="73">
        <v>126829</v>
      </c>
      <c r="BU18" s="73">
        <v>127995</v>
      </c>
      <c r="BV18" s="73">
        <v>124001</v>
      </c>
      <c r="BW18" s="73">
        <v>126401</v>
      </c>
      <c r="BX18" s="73">
        <v>127515</v>
      </c>
      <c r="BY18" s="73">
        <v>131983</v>
      </c>
      <c r="BZ18" s="73">
        <v>130407</v>
      </c>
      <c r="CA18" s="73">
        <v>128711</v>
      </c>
      <c r="CB18" s="73">
        <v>126314</v>
      </c>
      <c r="CC18" s="73">
        <v>125088</v>
      </c>
      <c r="CD18" s="73">
        <v>128582</v>
      </c>
      <c r="CE18" s="73">
        <v>127514</v>
      </c>
      <c r="CF18" s="73">
        <v>126401</v>
      </c>
      <c r="CG18" s="73">
        <v>128059</v>
      </c>
      <c r="CH18" s="73">
        <v>126874</v>
      </c>
      <c r="CI18" s="73">
        <v>124585</v>
      </c>
      <c r="CJ18" s="73">
        <v>126202</v>
      </c>
      <c r="CK18" s="73">
        <v>128242</v>
      </c>
      <c r="CL18" s="73">
        <v>131752</v>
      </c>
      <c r="CM18" s="73">
        <v>130147</v>
      </c>
      <c r="CN18" s="73">
        <v>128404</v>
      </c>
      <c r="CO18" s="73">
        <v>126789</v>
      </c>
      <c r="CP18" s="73">
        <v>125782</v>
      </c>
      <c r="CQ18" s="73">
        <v>128942</v>
      </c>
      <c r="CR18" s="73">
        <v>127682</v>
      </c>
      <c r="CS18" s="73">
        <v>126399</v>
      </c>
      <c r="CT18" s="73">
        <v>127216</v>
      </c>
      <c r="CU18" s="73">
        <v>129020</v>
      </c>
      <c r="CV18" s="73">
        <v>124815</v>
      </c>
      <c r="CW18" s="73">
        <v>126855</v>
      </c>
      <c r="CX18" s="73">
        <v>129262</v>
      </c>
      <c r="CY18" s="73">
        <v>133109</v>
      </c>
      <c r="CZ18" s="73">
        <v>131690</v>
      </c>
      <c r="DA18" s="73">
        <v>129791</v>
      </c>
      <c r="DB18" s="73">
        <v>127803</v>
      </c>
      <c r="DC18" s="73">
        <v>127604</v>
      </c>
      <c r="DD18" s="73">
        <v>130427</v>
      </c>
      <c r="DE18" s="73">
        <v>128666</v>
      </c>
      <c r="DF18" s="73">
        <v>128385</v>
      </c>
      <c r="DG18" s="73">
        <v>130168</v>
      </c>
      <c r="DH18" s="73">
        <v>131298</v>
      </c>
      <c r="DI18" s="73">
        <v>126399</v>
      </c>
      <c r="DJ18" s="73">
        <v>128801</v>
      </c>
      <c r="DK18" s="73">
        <v>130808</v>
      </c>
      <c r="DL18" s="73">
        <v>133879</v>
      </c>
      <c r="DM18" s="73">
        <v>133668</v>
      </c>
      <c r="DN18" s="73">
        <v>131456</v>
      </c>
      <c r="DO18" s="73">
        <v>129517</v>
      </c>
      <c r="DP18" s="73">
        <v>129612</v>
      </c>
      <c r="DQ18" s="73">
        <v>132270</v>
      </c>
      <c r="DR18" s="73">
        <v>130522</v>
      </c>
      <c r="DS18" s="73">
        <v>130555</v>
      </c>
      <c r="DT18" s="73">
        <v>132754</v>
      </c>
      <c r="DU18" s="73">
        <v>132600</v>
      </c>
      <c r="DV18" s="73">
        <v>128735</v>
      </c>
      <c r="DW18" s="73">
        <v>131301</v>
      </c>
      <c r="DX18" s="73">
        <v>133774</v>
      </c>
      <c r="DY18" s="73">
        <v>137375</v>
      </c>
      <c r="DZ18" s="73">
        <v>136437</v>
      </c>
      <c r="EA18" s="73">
        <v>133906</v>
      </c>
      <c r="EB18" s="73">
        <v>132573</v>
      </c>
      <c r="EC18" s="73">
        <v>132680</v>
      </c>
      <c r="ED18" s="73">
        <v>135345</v>
      </c>
      <c r="EE18" s="73">
        <v>133170</v>
      </c>
      <c r="EF18" s="73">
        <v>134504</v>
      </c>
      <c r="EG18" s="73">
        <v>135905</v>
      </c>
      <c r="EH18" s="73">
        <v>137056</v>
      </c>
      <c r="EI18" s="73">
        <v>131878</v>
      </c>
      <c r="EJ18" s="73">
        <v>134399</v>
      </c>
      <c r="EK18" s="73">
        <v>136708</v>
      </c>
      <c r="EL18" s="73">
        <v>139932</v>
      </c>
      <c r="EM18" s="73">
        <v>138882</v>
      </c>
      <c r="EN18" s="73">
        <v>136515</v>
      </c>
      <c r="EO18" s="73">
        <v>134981</v>
      </c>
      <c r="EP18" s="73">
        <v>134972</v>
      </c>
      <c r="EQ18" s="73">
        <v>138155</v>
      </c>
      <c r="ER18" s="73">
        <v>136157</v>
      </c>
      <c r="ES18" s="73">
        <v>136169</v>
      </c>
      <c r="ET18" s="73">
        <v>138067</v>
      </c>
      <c r="EU18" s="73">
        <v>137552</v>
      </c>
      <c r="EV18" s="73">
        <v>134055</v>
      </c>
      <c r="EW18" s="73">
        <v>135828</v>
      </c>
      <c r="EX18" s="73">
        <v>138307</v>
      </c>
      <c r="EY18" s="73">
        <v>141779</v>
      </c>
      <c r="EZ18" s="73">
        <v>140009</v>
      </c>
      <c r="FA18" s="73">
        <v>138243</v>
      </c>
      <c r="FB18" s="73">
        <v>136483</v>
      </c>
      <c r="FC18" s="73">
        <v>136056</v>
      </c>
      <c r="FD18" s="73">
        <v>140316</v>
      </c>
      <c r="FE18" s="73">
        <v>137739</v>
      </c>
      <c r="FF18" s="73">
        <v>138221</v>
      </c>
      <c r="FG18" s="73">
        <v>139528</v>
      </c>
      <c r="FH18" s="73">
        <v>125877</v>
      </c>
      <c r="FI18" s="73">
        <v>126998</v>
      </c>
      <c r="FJ18" s="73">
        <v>129700</v>
      </c>
      <c r="FK18" s="73">
        <v>133524</v>
      </c>
      <c r="FL18" s="73">
        <v>137923</v>
      </c>
      <c r="FM18" s="73">
        <v>137966</v>
      </c>
      <c r="FN18" s="73">
        <v>136832</v>
      </c>
      <c r="FO18" s="73">
        <v>134848</v>
      </c>
      <c r="FP18" s="73">
        <v>132934</v>
      </c>
      <c r="FQ18" s="73">
        <v>127624</v>
      </c>
      <c r="FR18" s="73">
        <v>133498</v>
      </c>
      <c r="FS18" s="73">
        <v>125819</v>
      </c>
      <c r="FT18" s="73">
        <v>127967</v>
      </c>
      <c r="FU18" s="73">
        <v>131783</v>
      </c>
      <c r="FV18" s="73">
        <v>133073</v>
      </c>
      <c r="FW18" s="73">
        <v>136083</v>
      </c>
      <c r="FX18" s="73">
        <v>138732</v>
      </c>
      <c r="FY18" s="73">
        <v>141328</v>
      </c>
      <c r="FZ18" s="73">
        <v>141108</v>
      </c>
      <c r="GA18" s="73">
        <v>139734</v>
      </c>
      <c r="GB18" s="73">
        <v>138182</v>
      </c>
      <c r="GC18" s="73">
        <v>136867</v>
      </c>
      <c r="GD18" s="73">
        <v>139327</v>
      </c>
      <c r="GE18" s="73">
        <v>135834</v>
      </c>
      <c r="GF18" s="73">
        <v>138452</v>
      </c>
      <c r="GG18" s="73">
        <v>141020</v>
      </c>
      <c r="GH18" s="73">
        <v>141391</v>
      </c>
      <c r="GI18" s="73">
        <v>137172</v>
      </c>
      <c r="GJ18" s="73">
        <v>139829</v>
      </c>
      <c r="GK18" s="73">
        <v>142083</v>
      </c>
      <c r="GL18" s="73">
        <v>144495</v>
      </c>
      <c r="GM18" s="73">
        <v>143671</v>
      </c>
      <c r="GN18" s="73">
        <v>142061</v>
      </c>
      <c r="GO18" s="73">
        <v>140254</v>
      </c>
      <c r="GP18" s="73">
        <v>140045</v>
      </c>
      <c r="GQ18" s="73">
        <v>142267</v>
      </c>
      <c r="GR18" s="73">
        <v>141062</v>
      </c>
      <c r="GS18" s="73">
        <v>141697</v>
      </c>
      <c r="GT18" s="73">
        <v>143892</v>
      </c>
      <c r="GU18" s="73">
        <v>143272</v>
      </c>
      <c r="GV18" s="73">
        <v>138249</v>
      </c>
      <c r="GW18" s="73">
        <v>141323</v>
      </c>
      <c r="GX18" s="73">
        <v>143506</v>
      </c>
      <c r="GY18" s="73">
        <v>146355</v>
      </c>
      <c r="GZ18" s="73">
        <v>145055</v>
      </c>
      <c r="HA18" s="73">
        <v>142764</v>
      </c>
      <c r="HB18" s="73">
        <v>141073</v>
      </c>
      <c r="HC18" s="73">
        <v>140758</v>
      </c>
      <c r="HD18" s="73">
        <v>143772</v>
      </c>
      <c r="HE18" s="73">
        <v>142643</v>
      </c>
      <c r="HF18" s="73">
        <v>142326</v>
      </c>
      <c r="HG18" s="73">
        <v>143875</v>
      </c>
      <c r="HH18" s="73">
        <v>143911</v>
      </c>
      <c r="HI18" s="73">
        <v>139313</v>
      </c>
      <c r="HJ18" s="73">
        <v>141840</v>
      </c>
      <c r="HK18" s="73">
        <v>143827</v>
      </c>
      <c r="HL18" s="73">
        <v>146631</v>
      </c>
      <c r="HM18" s="73">
        <v>144485</v>
      </c>
      <c r="HN18" s="73">
        <v>143173</v>
      </c>
      <c r="HO18" s="73">
        <v>141167</v>
      </c>
      <c r="HP18" s="73">
        <v>140496</v>
      </c>
      <c r="HQ18" s="73">
        <v>144836</v>
      </c>
      <c r="HR18" s="73">
        <v>142990</v>
      </c>
      <c r="HS18" s="73">
        <v>142577</v>
      </c>
      <c r="HT18" s="73">
        <v>144026</v>
      </c>
      <c r="HU18" s="73">
        <v>141720</v>
      </c>
      <c r="HV18" s="73">
        <v>138266</v>
      </c>
      <c r="HW18" s="73">
        <v>140659</v>
      </c>
      <c r="HX18" s="73">
        <v>143287</v>
      </c>
      <c r="HY18" s="73">
        <v>145896</v>
      </c>
      <c r="HZ18" s="73">
        <v>143844</v>
      </c>
      <c r="IA18" s="73">
        <v>142500</v>
      </c>
      <c r="IB18" s="73">
        <v>140434</v>
      </c>
      <c r="IC18" s="73">
        <v>139623</v>
      </c>
      <c r="ID18" s="73">
        <v>144585</v>
      </c>
      <c r="IE18" s="73">
        <v>142285</v>
      </c>
      <c r="IF18" s="73">
        <v>141713</v>
      </c>
      <c r="IG18" s="73">
        <v>143183</v>
      </c>
      <c r="IH18" s="73">
        <v>142393</v>
      </c>
      <c r="II18" s="73">
        <v>137851</v>
      </c>
    </row>
    <row r="19" spans="1:702" ht="13.5" x14ac:dyDescent="0.35">
      <c r="A19" s="1" t="str">
        <f t="shared" si="12"/>
        <v>Salzburgunselbständig BeschäftigteGesamt</v>
      </c>
      <c r="B19" s="1">
        <f t="shared" si="13"/>
        <v>19</v>
      </c>
      <c r="C19" t="s">
        <v>45</v>
      </c>
      <c r="F19" s="73">
        <v>235288</v>
      </c>
      <c r="G19" s="73">
        <v>237009</v>
      </c>
      <c r="H19" s="73">
        <v>236510</v>
      </c>
      <c r="I19" s="73">
        <v>227617</v>
      </c>
      <c r="J19" s="73">
        <v>230705</v>
      </c>
      <c r="K19" s="73">
        <v>235181</v>
      </c>
      <c r="L19" s="73">
        <v>242427</v>
      </c>
      <c r="M19" s="73">
        <v>239078</v>
      </c>
      <c r="N19" s="73">
        <v>235698</v>
      </c>
      <c r="O19" s="73">
        <v>231020</v>
      </c>
      <c r="P19" s="73">
        <v>229078</v>
      </c>
      <c r="Q19" s="73">
        <v>239212</v>
      </c>
      <c r="R19" s="73">
        <v>234902</v>
      </c>
      <c r="S19" s="73">
        <v>236142</v>
      </c>
      <c r="T19" s="73">
        <v>235520</v>
      </c>
      <c r="U19" s="73">
        <v>232993</v>
      </c>
      <c r="V19" s="73">
        <v>222543</v>
      </c>
      <c r="W19" s="73">
        <v>227890</v>
      </c>
      <c r="X19" s="73">
        <v>231841</v>
      </c>
      <c r="Y19" s="73">
        <v>238263</v>
      </c>
      <c r="Z19" s="73">
        <v>236100</v>
      </c>
      <c r="AA19" s="73">
        <v>232539</v>
      </c>
      <c r="AB19" s="73">
        <v>227946</v>
      </c>
      <c r="AC19" s="73">
        <v>227659</v>
      </c>
      <c r="AD19" s="73">
        <v>238008</v>
      </c>
      <c r="AE19" s="73">
        <v>232288</v>
      </c>
      <c r="AF19" s="73">
        <v>234722</v>
      </c>
      <c r="AG19" s="73">
        <v>235479</v>
      </c>
      <c r="AH19" s="73">
        <v>236873</v>
      </c>
      <c r="AI19" s="73">
        <v>226314</v>
      </c>
      <c r="AJ19" s="73">
        <v>230257</v>
      </c>
      <c r="AK19" s="73">
        <v>234109</v>
      </c>
      <c r="AL19" s="73">
        <v>241484</v>
      </c>
      <c r="AM19" s="73">
        <v>239606</v>
      </c>
      <c r="AN19" s="73">
        <v>235320</v>
      </c>
      <c r="AO19" s="73">
        <v>231169</v>
      </c>
      <c r="AP19" s="73">
        <v>231520</v>
      </c>
      <c r="AQ19" s="73">
        <v>241994</v>
      </c>
      <c r="AR19" s="73">
        <v>234904</v>
      </c>
      <c r="AS19" s="73">
        <v>239209</v>
      </c>
      <c r="AT19" s="73">
        <v>240335</v>
      </c>
      <c r="AU19" s="73">
        <v>236838</v>
      </c>
      <c r="AV19" s="73">
        <v>230320</v>
      </c>
      <c r="AW19" s="73">
        <v>233402</v>
      </c>
      <c r="AX19" s="73">
        <v>238525</v>
      </c>
      <c r="AY19" s="73">
        <v>245290</v>
      </c>
      <c r="AZ19" s="73">
        <v>243878</v>
      </c>
      <c r="BA19" s="73">
        <v>239326</v>
      </c>
      <c r="BB19" s="73">
        <v>235244</v>
      </c>
      <c r="BC19" s="73">
        <v>234991</v>
      </c>
      <c r="BD19" s="73">
        <v>246140</v>
      </c>
      <c r="BE19" s="73">
        <v>238625</v>
      </c>
      <c r="BF19" s="73">
        <v>243852</v>
      </c>
      <c r="BG19" s="73">
        <v>244707</v>
      </c>
      <c r="BH19" s="73">
        <v>243573</v>
      </c>
      <c r="BI19" s="73">
        <v>233964</v>
      </c>
      <c r="BJ19" s="73">
        <v>238672</v>
      </c>
      <c r="BK19" s="73">
        <v>242707</v>
      </c>
      <c r="BL19" s="73">
        <v>250472</v>
      </c>
      <c r="BM19" s="73">
        <v>248416</v>
      </c>
      <c r="BN19" s="73">
        <v>242542</v>
      </c>
      <c r="BO19" s="73">
        <v>238476</v>
      </c>
      <c r="BP19" s="73">
        <v>238166</v>
      </c>
      <c r="BQ19" s="73">
        <v>249315</v>
      </c>
      <c r="BR19" s="73">
        <v>242906</v>
      </c>
      <c r="BS19" s="73">
        <v>246355</v>
      </c>
      <c r="BT19" s="73">
        <v>246832</v>
      </c>
      <c r="BU19" s="73">
        <v>246499</v>
      </c>
      <c r="BV19" s="73">
        <v>234969</v>
      </c>
      <c r="BW19" s="73">
        <v>239808</v>
      </c>
      <c r="BX19" s="73">
        <v>243122</v>
      </c>
      <c r="BY19" s="73">
        <v>251689</v>
      </c>
      <c r="BZ19" s="73">
        <v>248211</v>
      </c>
      <c r="CA19" s="73">
        <v>243855</v>
      </c>
      <c r="CB19" s="73">
        <v>238456</v>
      </c>
      <c r="CC19" s="73">
        <v>237518</v>
      </c>
      <c r="CD19" s="73">
        <v>249968</v>
      </c>
      <c r="CE19" s="73">
        <v>243940</v>
      </c>
      <c r="CF19" s="73">
        <v>246796</v>
      </c>
      <c r="CG19" s="73">
        <v>248820</v>
      </c>
      <c r="CH19" s="73">
        <v>243449</v>
      </c>
      <c r="CI19" s="73">
        <v>236526</v>
      </c>
      <c r="CJ19" s="73">
        <v>239950</v>
      </c>
      <c r="CK19" s="73">
        <v>244830</v>
      </c>
      <c r="CL19" s="73">
        <v>252215</v>
      </c>
      <c r="CM19" s="73">
        <v>248644</v>
      </c>
      <c r="CN19" s="73">
        <v>244202</v>
      </c>
      <c r="CO19" s="73">
        <v>240019</v>
      </c>
      <c r="CP19" s="73">
        <v>239122</v>
      </c>
      <c r="CQ19" s="73">
        <v>251177</v>
      </c>
      <c r="CR19" s="73">
        <v>244646</v>
      </c>
      <c r="CS19" s="73">
        <v>247713</v>
      </c>
      <c r="CT19" s="73">
        <v>248582</v>
      </c>
      <c r="CU19" s="73">
        <v>248802</v>
      </c>
      <c r="CV19" s="73">
        <v>237454</v>
      </c>
      <c r="CW19" s="73">
        <v>241666</v>
      </c>
      <c r="CX19" s="73">
        <v>247046</v>
      </c>
      <c r="CY19" s="73">
        <v>255033</v>
      </c>
      <c r="CZ19" s="73">
        <v>251638</v>
      </c>
      <c r="DA19" s="73">
        <v>246930</v>
      </c>
      <c r="DB19" s="73">
        <v>242077</v>
      </c>
      <c r="DC19" s="73">
        <v>242487</v>
      </c>
      <c r="DD19" s="73">
        <v>253967</v>
      </c>
      <c r="DE19" s="73">
        <v>246950</v>
      </c>
      <c r="DF19" s="73">
        <v>251078</v>
      </c>
      <c r="DG19" s="73">
        <v>252899</v>
      </c>
      <c r="DH19" s="73">
        <v>252472</v>
      </c>
      <c r="DI19" s="73">
        <v>240234</v>
      </c>
      <c r="DJ19" s="73">
        <v>245095</v>
      </c>
      <c r="DK19" s="73">
        <v>249929</v>
      </c>
      <c r="DL19" s="73">
        <v>256649</v>
      </c>
      <c r="DM19" s="73">
        <v>255220</v>
      </c>
      <c r="DN19" s="73">
        <v>250220</v>
      </c>
      <c r="DO19" s="73">
        <v>245316</v>
      </c>
      <c r="DP19" s="73">
        <v>245759</v>
      </c>
      <c r="DQ19" s="73">
        <v>257018</v>
      </c>
      <c r="DR19" s="73">
        <v>250158</v>
      </c>
      <c r="DS19" s="73">
        <v>254692</v>
      </c>
      <c r="DT19" s="73">
        <v>257316</v>
      </c>
      <c r="DU19" s="73">
        <v>253877</v>
      </c>
      <c r="DV19" s="73">
        <v>244196</v>
      </c>
      <c r="DW19" s="73">
        <v>248993</v>
      </c>
      <c r="DX19" s="73">
        <v>254818</v>
      </c>
      <c r="DY19" s="73">
        <v>261931</v>
      </c>
      <c r="DZ19" s="73">
        <v>259539</v>
      </c>
      <c r="EA19" s="73">
        <v>254110</v>
      </c>
      <c r="EB19" s="73">
        <v>250327</v>
      </c>
      <c r="EC19" s="73">
        <v>250674</v>
      </c>
      <c r="ED19" s="73">
        <v>261896</v>
      </c>
      <c r="EE19" s="73">
        <v>254364</v>
      </c>
      <c r="EF19" s="73">
        <v>260874</v>
      </c>
      <c r="EG19" s="73">
        <v>262652</v>
      </c>
      <c r="EH19" s="73">
        <v>262363</v>
      </c>
      <c r="EI19" s="73">
        <v>249164</v>
      </c>
      <c r="EJ19" s="73">
        <v>254249</v>
      </c>
      <c r="EK19" s="73">
        <v>259603</v>
      </c>
      <c r="EL19" s="73">
        <v>266466</v>
      </c>
      <c r="EM19" s="73">
        <v>263702</v>
      </c>
      <c r="EN19" s="73">
        <v>258373</v>
      </c>
      <c r="EO19" s="73">
        <v>254031</v>
      </c>
      <c r="EP19" s="73">
        <v>254444</v>
      </c>
      <c r="EQ19" s="73">
        <v>266327</v>
      </c>
      <c r="ER19" s="73">
        <v>259354</v>
      </c>
      <c r="ES19" s="73">
        <v>263955</v>
      </c>
      <c r="ET19" s="73">
        <v>266281</v>
      </c>
      <c r="EU19" s="73">
        <v>262498</v>
      </c>
      <c r="EV19" s="73">
        <v>253037</v>
      </c>
      <c r="EW19" s="73">
        <v>256721</v>
      </c>
      <c r="EX19" s="73">
        <v>262719</v>
      </c>
      <c r="EY19" s="73">
        <v>269950</v>
      </c>
      <c r="EZ19" s="73">
        <v>265888</v>
      </c>
      <c r="FA19" s="73">
        <v>261213</v>
      </c>
      <c r="FB19" s="73">
        <v>256842</v>
      </c>
      <c r="FC19" s="73">
        <v>256725</v>
      </c>
      <c r="FD19" s="73">
        <v>269659</v>
      </c>
      <c r="FE19" s="73">
        <v>262124</v>
      </c>
      <c r="FF19" s="73">
        <v>267217</v>
      </c>
      <c r="FG19" s="73">
        <v>268698</v>
      </c>
      <c r="FH19" s="73">
        <v>240963</v>
      </c>
      <c r="FI19" s="73">
        <v>239572</v>
      </c>
      <c r="FJ19" s="73">
        <v>243966</v>
      </c>
      <c r="FK19" s="73">
        <v>252284</v>
      </c>
      <c r="FL19" s="73">
        <v>262166</v>
      </c>
      <c r="FM19" s="73">
        <v>261695</v>
      </c>
      <c r="FN19" s="73">
        <v>258529</v>
      </c>
      <c r="FO19" s="73">
        <v>253528</v>
      </c>
      <c r="FP19" s="73">
        <v>250002</v>
      </c>
      <c r="FQ19" s="73">
        <v>244232</v>
      </c>
      <c r="FR19" s="73">
        <v>253571</v>
      </c>
      <c r="FS19" s="73">
        <v>241941</v>
      </c>
      <c r="FT19" s="73">
        <v>244326</v>
      </c>
      <c r="FU19" s="73">
        <v>248717</v>
      </c>
      <c r="FV19" s="73">
        <v>250046</v>
      </c>
      <c r="FW19" s="73">
        <v>256481</v>
      </c>
      <c r="FX19" s="73">
        <v>262513</v>
      </c>
      <c r="FY19" s="73">
        <v>268570</v>
      </c>
      <c r="FZ19" s="73">
        <v>267316</v>
      </c>
      <c r="GA19" s="73">
        <v>263970</v>
      </c>
      <c r="GB19" s="73">
        <v>260451</v>
      </c>
      <c r="GC19" s="73">
        <v>257816</v>
      </c>
      <c r="GD19" s="73">
        <v>267590</v>
      </c>
      <c r="GE19" s="73">
        <v>257478</v>
      </c>
      <c r="GF19" s="73">
        <v>266753</v>
      </c>
      <c r="GG19" s="73">
        <v>270140</v>
      </c>
      <c r="GH19" s="73">
        <v>268570</v>
      </c>
      <c r="GI19" s="73">
        <v>258968</v>
      </c>
      <c r="GJ19" s="73">
        <v>264130</v>
      </c>
      <c r="GK19" s="73">
        <v>269305</v>
      </c>
      <c r="GL19" s="73">
        <v>274893</v>
      </c>
      <c r="GM19" s="73">
        <v>272269</v>
      </c>
      <c r="GN19" s="73">
        <v>268151</v>
      </c>
      <c r="GO19" s="73">
        <v>264175</v>
      </c>
      <c r="GP19" s="73">
        <v>264230</v>
      </c>
      <c r="GQ19" s="73">
        <v>274291</v>
      </c>
      <c r="GR19" s="73">
        <v>267990</v>
      </c>
      <c r="GS19" s="73">
        <v>273566</v>
      </c>
      <c r="GT19" s="73">
        <v>276191</v>
      </c>
      <c r="GU19" s="73">
        <v>272311</v>
      </c>
      <c r="GV19" s="73">
        <v>261465</v>
      </c>
      <c r="GW19" s="73">
        <v>267317</v>
      </c>
      <c r="GX19" s="73">
        <v>272462</v>
      </c>
      <c r="GY19" s="73">
        <v>278991</v>
      </c>
      <c r="GZ19" s="73">
        <v>275453</v>
      </c>
      <c r="HA19" s="73">
        <v>270287</v>
      </c>
      <c r="HB19" s="73">
        <v>266450</v>
      </c>
      <c r="HC19" s="73">
        <v>266193</v>
      </c>
      <c r="HD19" s="73">
        <v>277272</v>
      </c>
      <c r="HE19" s="73">
        <v>271497</v>
      </c>
      <c r="HF19" s="73">
        <v>275528</v>
      </c>
      <c r="HG19" s="73">
        <v>277280</v>
      </c>
      <c r="HH19" s="73">
        <v>274969</v>
      </c>
      <c r="HI19" s="73">
        <v>263877</v>
      </c>
      <c r="HJ19" s="73">
        <v>269453</v>
      </c>
      <c r="HK19" s="73">
        <v>274423</v>
      </c>
      <c r="HL19" s="73">
        <v>280906</v>
      </c>
      <c r="HM19" s="73">
        <v>276043</v>
      </c>
      <c r="HN19" s="73">
        <v>272319</v>
      </c>
      <c r="HO19" s="73">
        <v>267932</v>
      </c>
      <c r="HP19" s="73">
        <v>267278</v>
      </c>
      <c r="HQ19" s="73">
        <v>280211</v>
      </c>
      <c r="HR19" s="73">
        <v>273352</v>
      </c>
      <c r="HS19" s="73">
        <v>277146</v>
      </c>
      <c r="HT19" s="73">
        <v>278830</v>
      </c>
      <c r="HU19" s="73">
        <v>271461</v>
      </c>
      <c r="HV19" s="73">
        <v>263609</v>
      </c>
      <c r="HW19" s="73">
        <v>268676</v>
      </c>
      <c r="HX19" s="73">
        <v>274485</v>
      </c>
      <c r="HY19" s="73">
        <v>280380</v>
      </c>
      <c r="HZ19" s="73">
        <v>275921</v>
      </c>
      <c r="IA19" s="73">
        <v>272272</v>
      </c>
      <c r="IB19" s="73">
        <v>267928</v>
      </c>
      <c r="IC19" s="73">
        <v>267532</v>
      </c>
      <c r="ID19" s="73">
        <v>280971</v>
      </c>
      <c r="IE19" s="73">
        <v>273268</v>
      </c>
      <c r="IF19" s="73">
        <v>277162</v>
      </c>
      <c r="IG19" s="73">
        <v>278781</v>
      </c>
      <c r="IH19" s="73">
        <v>274455</v>
      </c>
      <c r="II19" s="73">
        <v>264155</v>
      </c>
    </row>
    <row r="20" spans="1:702" ht="13.5" x14ac:dyDescent="0.35">
      <c r="A20" s="1" t="str">
        <f t="shared" si="12"/>
        <v>Steiermarkunselbständig BeschäftigteFrauen</v>
      </c>
      <c r="B20" s="1">
        <f t="shared" si="13"/>
        <v>20</v>
      </c>
      <c r="C20" t="s">
        <v>6</v>
      </c>
      <c r="D20" t="s">
        <v>54</v>
      </c>
      <c r="E20" t="s">
        <v>32</v>
      </c>
      <c r="F20" s="73">
        <v>210440</v>
      </c>
      <c r="G20" s="73">
        <v>211577</v>
      </c>
      <c r="H20" s="73">
        <v>212615</v>
      </c>
      <c r="I20" s="73">
        <v>212997</v>
      </c>
      <c r="J20" s="73">
        <v>214396</v>
      </c>
      <c r="K20" s="73">
        <v>216366</v>
      </c>
      <c r="L20" s="73">
        <v>220234</v>
      </c>
      <c r="M20" s="73">
        <v>216821</v>
      </c>
      <c r="N20" s="73">
        <v>217592</v>
      </c>
      <c r="O20" s="73">
        <v>216174</v>
      </c>
      <c r="P20" s="73">
        <v>214588</v>
      </c>
      <c r="Q20" s="73">
        <v>214399</v>
      </c>
      <c r="R20" s="73">
        <v>214850</v>
      </c>
      <c r="S20" s="73">
        <v>212838</v>
      </c>
      <c r="T20" s="73">
        <v>212536</v>
      </c>
      <c r="U20" s="73">
        <v>212830</v>
      </c>
      <c r="V20" s="73">
        <v>211301</v>
      </c>
      <c r="W20" s="73">
        <v>213492</v>
      </c>
      <c r="X20" s="73">
        <v>214566</v>
      </c>
      <c r="Y20" s="73">
        <v>217432</v>
      </c>
      <c r="Z20" s="73">
        <v>215445</v>
      </c>
      <c r="AA20" s="73">
        <v>215575</v>
      </c>
      <c r="AB20" s="73">
        <v>213932</v>
      </c>
      <c r="AC20" s="73">
        <v>213124</v>
      </c>
      <c r="AD20" s="73">
        <v>213250</v>
      </c>
      <c r="AE20" s="73">
        <v>213860</v>
      </c>
      <c r="AF20" s="73">
        <v>211829</v>
      </c>
      <c r="AG20" s="73">
        <v>211974</v>
      </c>
      <c r="AH20" s="73">
        <v>213369</v>
      </c>
      <c r="AI20" s="73">
        <v>213337</v>
      </c>
      <c r="AJ20" s="73">
        <v>214790</v>
      </c>
      <c r="AK20" s="73">
        <v>216448</v>
      </c>
      <c r="AL20" s="73">
        <v>219225</v>
      </c>
      <c r="AM20" s="73">
        <v>218497</v>
      </c>
      <c r="AN20" s="73">
        <v>219133</v>
      </c>
      <c r="AO20" s="73">
        <v>217359</v>
      </c>
      <c r="AP20" s="73">
        <v>216876</v>
      </c>
      <c r="AQ20" s="73">
        <v>216907</v>
      </c>
      <c r="AR20" s="73">
        <v>215812</v>
      </c>
      <c r="AS20" s="73">
        <v>215971</v>
      </c>
      <c r="AT20" s="73">
        <v>216341</v>
      </c>
      <c r="AU20" s="73">
        <v>217256</v>
      </c>
      <c r="AV20" s="73">
        <v>217515</v>
      </c>
      <c r="AW20" s="73">
        <v>219487</v>
      </c>
      <c r="AX20" s="73">
        <v>220800</v>
      </c>
      <c r="AY20" s="73">
        <v>223201</v>
      </c>
      <c r="AZ20" s="73">
        <v>223048</v>
      </c>
      <c r="BA20" s="73">
        <v>222529</v>
      </c>
      <c r="BB20" s="73">
        <v>220553</v>
      </c>
      <c r="BC20" s="73">
        <v>219817</v>
      </c>
      <c r="BD20" s="73">
        <v>219795</v>
      </c>
      <c r="BE20" s="73">
        <v>219693</v>
      </c>
      <c r="BF20" s="73">
        <v>219018</v>
      </c>
      <c r="BG20" s="73">
        <v>219392</v>
      </c>
      <c r="BH20" s="73">
        <v>220184</v>
      </c>
      <c r="BI20" s="73">
        <v>220380</v>
      </c>
      <c r="BJ20" s="73">
        <v>221763</v>
      </c>
      <c r="BK20" s="73">
        <v>222733</v>
      </c>
      <c r="BL20" s="73">
        <v>226837</v>
      </c>
      <c r="BM20" s="73">
        <v>225183</v>
      </c>
      <c r="BN20" s="73">
        <v>223461</v>
      </c>
      <c r="BO20" s="73">
        <v>222406</v>
      </c>
      <c r="BP20" s="73">
        <v>221391</v>
      </c>
      <c r="BQ20" s="73">
        <v>221444</v>
      </c>
      <c r="BR20" s="73">
        <v>222016</v>
      </c>
      <c r="BS20" s="73">
        <v>220412</v>
      </c>
      <c r="BT20" s="73">
        <v>220814</v>
      </c>
      <c r="BU20" s="73">
        <v>221343</v>
      </c>
      <c r="BV20" s="73">
        <v>221164</v>
      </c>
      <c r="BW20" s="73">
        <v>222293</v>
      </c>
      <c r="BX20" s="73">
        <v>223124</v>
      </c>
      <c r="BY20" s="73">
        <v>227082</v>
      </c>
      <c r="BZ20" s="73">
        <v>224224</v>
      </c>
      <c r="CA20" s="73">
        <v>225531</v>
      </c>
      <c r="CB20" s="73">
        <v>223886</v>
      </c>
      <c r="CC20" s="73">
        <v>222534</v>
      </c>
      <c r="CD20" s="73">
        <v>222705</v>
      </c>
      <c r="CE20" s="73">
        <v>222926</v>
      </c>
      <c r="CF20" s="73">
        <v>221573</v>
      </c>
      <c r="CG20" s="73">
        <v>222151</v>
      </c>
      <c r="CH20" s="73">
        <v>222202</v>
      </c>
      <c r="CI20" s="73">
        <v>222688</v>
      </c>
      <c r="CJ20" s="73">
        <v>223703</v>
      </c>
      <c r="CK20" s="73">
        <v>225326</v>
      </c>
      <c r="CL20" s="73">
        <v>228171</v>
      </c>
      <c r="CM20" s="73">
        <v>225740</v>
      </c>
      <c r="CN20" s="73">
        <v>226974</v>
      </c>
      <c r="CO20" s="73">
        <v>224846</v>
      </c>
      <c r="CP20" s="73">
        <v>223762</v>
      </c>
      <c r="CQ20" s="73">
        <v>224177</v>
      </c>
      <c r="CR20" s="73">
        <v>224276</v>
      </c>
      <c r="CS20" s="73">
        <v>223156</v>
      </c>
      <c r="CT20" s="73">
        <v>223545</v>
      </c>
      <c r="CU20" s="73">
        <v>224739</v>
      </c>
      <c r="CV20" s="73">
        <v>224604</v>
      </c>
      <c r="CW20" s="73">
        <v>225651</v>
      </c>
      <c r="CX20" s="73">
        <v>228106</v>
      </c>
      <c r="CY20" s="73">
        <v>231504</v>
      </c>
      <c r="CZ20" s="73">
        <v>229296</v>
      </c>
      <c r="DA20" s="73">
        <v>229924</v>
      </c>
      <c r="DB20" s="73">
        <v>227735</v>
      </c>
      <c r="DC20" s="73">
        <v>227082</v>
      </c>
      <c r="DD20" s="73">
        <v>227297</v>
      </c>
      <c r="DE20" s="73">
        <v>226887</v>
      </c>
      <c r="DF20" s="73">
        <v>226048</v>
      </c>
      <c r="DG20" s="73">
        <v>226563</v>
      </c>
      <c r="DH20" s="73">
        <v>227736</v>
      </c>
      <c r="DI20" s="73">
        <v>227365</v>
      </c>
      <c r="DJ20" s="73">
        <v>228752</v>
      </c>
      <c r="DK20" s="73">
        <v>230482</v>
      </c>
      <c r="DL20" s="73">
        <v>232752</v>
      </c>
      <c r="DM20" s="73">
        <v>232149</v>
      </c>
      <c r="DN20" s="73">
        <v>232331</v>
      </c>
      <c r="DO20" s="73">
        <v>231053</v>
      </c>
      <c r="DP20" s="73">
        <v>230564</v>
      </c>
      <c r="DQ20" s="73">
        <v>230340</v>
      </c>
      <c r="DR20" s="73">
        <v>229678</v>
      </c>
      <c r="DS20" s="73">
        <v>229512</v>
      </c>
      <c r="DT20" s="73">
        <v>230123</v>
      </c>
      <c r="DU20" s="73">
        <v>231232</v>
      </c>
      <c r="DV20" s="73">
        <v>231227</v>
      </c>
      <c r="DW20" s="73">
        <v>233256</v>
      </c>
      <c r="DX20" s="73">
        <v>235195</v>
      </c>
      <c r="DY20" s="73">
        <v>237874</v>
      </c>
      <c r="DZ20" s="73">
        <v>237073</v>
      </c>
      <c r="EA20" s="73">
        <v>237637</v>
      </c>
      <c r="EB20" s="73">
        <v>236382</v>
      </c>
      <c r="EC20" s="73">
        <v>236323</v>
      </c>
      <c r="ED20" s="73">
        <v>235922</v>
      </c>
      <c r="EE20" s="73">
        <v>234313</v>
      </c>
      <c r="EF20" s="73">
        <v>235911</v>
      </c>
      <c r="EG20" s="73">
        <v>236600</v>
      </c>
      <c r="EH20" s="73">
        <v>237461</v>
      </c>
      <c r="EI20" s="73">
        <v>237693</v>
      </c>
      <c r="EJ20" s="73">
        <v>239469</v>
      </c>
      <c r="EK20" s="73">
        <v>241258</v>
      </c>
      <c r="EL20" s="73">
        <v>243913</v>
      </c>
      <c r="EM20" s="73">
        <v>243201</v>
      </c>
      <c r="EN20" s="73">
        <v>242819</v>
      </c>
      <c r="EO20" s="73">
        <v>241497</v>
      </c>
      <c r="EP20" s="73">
        <v>241424</v>
      </c>
      <c r="EQ20" s="73">
        <v>241077</v>
      </c>
      <c r="ER20" s="73">
        <v>240194</v>
      </c>
      <c r="ES20" s="73">
        <v>240616</v>
      </c>
      <c r="ET20" s="73">
        <v>241281</v>
      </c>
      <c r="EU20" s="73">
        <v>241701</v>
      </c>
      <c r="EV20" s="73">
        <v>241689</v>
      </c>
      <c r="EW20" s="73">
        <v>242872</v>
      </c>
      <c r="EX20" s="73">
        <v>244735</v>
      </c>
      <c r="EY20" s="73">
        <v>246701</v>
      </c>
      <c r="EZ20" s="73">
        <v>243789</v>
      </c>
      <c r="FA20" s="73">
        <v>245863</v>
      </c>
      <c r="FB20" s="73">
        <v>243344</v>
      </c>
      <c r="FC20" s="73">
        <v>242674</v>
      </c>
      <c r="FD20" s="73">
        <v>242654</v>
      </c>
      <c r="FE20" s="73">
        <v>243160</v>
      </c>
      <c r="FF20" s="73">
        <v>242144</v>
      </c>
      <c r="FG20" s="73">
        <v>242269</v>
      </c>
      <c r="FH20" s="73">
        <v>231077</v>
      </c>
      <c r="FI20" s="73">
        <v>228331</v>
      </c>
      <c r="FJ20" s="73">
        <v>232515</v>
      </c>
      <c r="FK20" s="73">
        <v>237388</v>
      </c>
      <c r="FL20" s="73">
        <v>241530</v>
      </c>
      <c r="FM20" s="73">
        <v>241371</v>
      </c>
      <c r="FN20" s="73">
        <v>244059</v>
      </c>
      <c r="FO20" s="73">
        <v>241865</v>
      </c>
      <c r="FP20" s="73">
        <v>239805</v>
      </c>
      <c r="FQ20" s="73">
        <v>237898</v>
      </c>
      <c r="FR20" s="73">
        <v>238354</v>
      </c>
      <c r="FS20" s="73">
        <v>237019</v>
      </c>
      <c r="FT20" s="73">
        <v>237848</v>
      </c>
      <c r="FU20" s="73">
        <v>239446</v>
      </c>
      <c r="FV20" s="73">
        <v>240261</v>
      </c>
      <c r="FW20" s="73">
        <v>243398</v>
      </c>
      <c r="FX20" s="73">
        <v>246346</v>
      </c>
      <c r="FY20" s="73">
        <v>248033</v>
      </c>
      <c r="FZ20" s="73">
        <v>247009</v>
      </c>
      <c r="GA20" s="73">
        <v>249029</v>
      </c>
      <c r="GB20" s="73">
        <v>247399</v>
      </c>
      <c r="GC20" s="73">
        <v>246206</v>
      </c>
      <c r="GD20" s="73">
        <v>245983</v>
      </c>
      <c r="GE20" s="73">
        <v>243998</v>
      </c>
      <c r="GF20" s="73">
        <v>246239</v>
      </c>
      <c r="GG20" s="73">
        <v>247218</v>
      </c>
      <c r="GH20" s="73">
        <v>248481</v>
      </c>
      <c r="GI20" s="73">
        <v>247788</v>
      </c>
      <c r="GJ20" s="73">
        <v>249329</v>
      </c>
      <c r="GK20" s="73">
        <v>250932</v>
      </c>
      <c r="GL20" s="73">
        <v>251524</v>
      </c>
      <c r="GM20" s="73">
        <v>250882</v>
      </c>
      <c r="GN20" s="73">
        <v>252182</v>
      </c>
      <c r="GO20" s="73">
        <v>250540</v>
      </c>
      <c r="GP20" s="73">
        <v>250353</v>
      </c>
      <c r="GQ20" s="73">
        <v>249554</v>
      </c>
      <c r="GR20" s="73">
        <v>249585</v>
      </c>
      <c r="GS20" s="73">
        <v>249074</v>
      </c>
      <c r="GT20" s="73">
        <v>250006</v>
      </c>
      <c r="GU20" s="73">
        <v>250893</v>
      </c>
      <c r="GV20" s="73">
        <v>250051</v>
      </c>
      <c r="GW20" s="73">
        <v>251314</v>
      </c>
      <c r="GX20" s="73">
        <v>253106</v>
      </c>
      <c r="GY20" s="73">
        <v>253852</v>
      </c>
      <c r="GZ20" s="73">
        <v>252354</v>
      </c>
      <c r="HA20" s="73">
        <v>253734</v>
      </c>
      <c r="HB20" s="73">
        <v>252495</v>
      </c>
      <c r="HC20" s="73">
        <v>251783</v>
      </c>
      <c r="HD20" s="73">
        <v>250870</v>
      </c>
      <c r="HE20" s="73">
        <v>251628</v>
      </c>
      <c r="HF20" s="73">
        <v>250409</v>
      </c>
      <c r="HG20" s="73">
        <v>250927</v>
      </c>
      <c r="HH20" s="73">
        <v>251419</v>
      </c>
      <c r="HI20" s="73">
        <v>251794</v>
      </c>
      <c r="HJ20" s="73">
        <v>252964</v>
      </c>
      <c r="HK20" s="73">
        <v>254556</v>
      </c>
      <c r="HL20" s="73">
        <v>255486</v>
      </c>
      <c r="HM20" s="73">
        <v>253155</v>
      </c>
      <c r="HN20" s="73">
        <v>254812</v>
      </c>
      <c r="HO20" s="73">
        <v>253704</v>
      </c>
      <c r="HP20" s="73">
        <v>253057</v>
      </c>
      <c r="HQ20" s="73">
        <v>252745</v>
      </c>
      <c r="HR20" s="73">
        <v>252919</v>
      </c>
      <c r="HS20" s="73">
        <v>251739</v>
      </c>
      <c r="HT20" s="73">
        <v>252251</v>
      </c>
      <c r="HU20" s="73">
        <v>252427</v>
      </c>
      <c r="HV20" s="73">
        <v>252473</v>
      </c>
      <c r="HW20" s="73">
        <v>253855</v>
      </c>
      <c r="HX20" s="73">
        <v>256343</v>
      </c>
      <c r="HY20" s="73">
        <v>256345</v>
      </c>
      <c r="HZ20" s="73">
        <v>253889</v>
      </c>
      <c r="IA20" s="73">
        <v>256377</v>
      </c>
      <c r="IB20" s="73">
        <v>254631</v>
      </c>
      <c r="IC20" s="73">
        <v>254245</v>
      </c>
      <c r="ID20" s="73">
        <v>253615</v>
      </c>
      <c r="IE20" s="73">
        <v>254016</v>
      </c>
      <c r="IF20" s="73">
        <v>252305</v>
      </c>
      <c r="IG20" s="73">
        <v>252830</v>
      </c>
      <c r="IH20" s="73">
        <v>253596</v>
      </c>
      <c r="II20" s="73">
        <v>253202</v>
      </c>
    </row>
    <row r="21" spans="1:702" ht="13.5" x14ac:dyDescent="0.35">
      <c r="A21" s="1" t="str">
        <f t="shared" si="12"/>
        <v>Steiermarkunselbständig BeschäftigteMänner und altern. Geschlecht</v>
      </c>
      <c r="B21" s="1">
        <f t="shared" si="13"/>
        <v>21</v>
      </c>
      <c r="C21" t="s">
        <v>6</v>
      </c>
      <c r="D21" t="s">
        <v>54</v>
      </c>
      <c r="E21" t="s">
        <v>52</v>
      </c>
      <c r="F21" s="73">
        <v>243172</v>
      </c>
      <c r="G21" s="73">
        <v>246921</v>
      </c>
      <c r="H21" s="73">
        <v>253162</v>
      </c>
      <c r="I21" s="73">
        <v>256972</v>
      </c>
      <c r="J21" s="73">
        <v>258311</v>
      </c>
      <c r="K21" s="73">
        <v>261037</v>
      </c>
      <c r="L21" s="73">
        <v>265465</v>
      </c>
      <c r="M21" s="73">
        <v>262196</v>
      </c>
      <c r="N21" s="73">
        <v>263487</v>
      </c>
      <c r="O21" s="73">
        <v>260099</v>
      </c>
      <c r="P21" s="73">
        <v>254610</v>
      </c>
      <c r="Q21" s="73">
        <v>242225</v>
      </c>
      <c r="R21" s="73">
        <v>255638</v>
      </c>
      <c r="S21" s="73">
        <v>237672</v>
      </c>
      <c r="T21" s="73">
        <v>237627</v>
      </c>
      <c r="U21" s="73">
        <v>243485</v>
      </c>
      <c r="V21" s="73">
        <v>245409</v>
      </c>
      <c r="W21" s="73">
        <v>248424</v>
      </c>
      <c r="X21" s="73">
        <v>250061</v>
      </c>
      <c r="Y21" s="73">
        <v>254034</v>
      </c>
      <c r="Z21" s="73">
        <v>253360</v>
      </c>
      <c r="AA21" s="73">
        <v>254093</v>
      </c>
      <c r="AB21" s="73">
        <v>250703</v>
      </c>
      <c r="AC21" s="73">
        <v>248611</v>
      </c>
      <c r="AD21" s="73">
        <v>236155</v>
      </c>
      <c r="AE21" s="73">
        <v>246636</v>
      </c>
      <c r="AF21" s="73">
        <v>233001</v>
      </c>
      <c r="AG21" s="73">
        <v>234402</v>
      </c>
      <c r="AH21" s="73">
        <v>243436</v>
      </c>
      <c r="AI21" s="73">
        <v>249267</v>
      </c>
      <c r="AJ21" s="73">
        <v>251889</v>
      </c>
      <c r="AK21" s="73">
        <v>254220</v>
      </c>
      <c r="AL21" s="73">
        <v>257505</v>
      </c>
      <c r="AM21" s="73">
        <v>258681</v>
      </c>
      <c r="AN21" s="73">
        <v>260168</v>
      </c>
      <c r="AO21" s="73">
        <v>256737</v>
      </c>
      <c r="AP21" s="73">
        <v>254654</v>
      </c>
      <c r="AQ21" s="73">
        <v>241436</v>
      </c>
      <c r="AR21" s="73">
        <v>249616</v>
      </c>
      <c r="AS21" s="73">
        <v>240494</v>
      </c>
      <c r="AT21" s="73">
        <v>243338</v>
      </c>
      <c r="AU21" s="73">
        <v>251100</v>
      </c>
      <c r="AV21" s="73">
        <v>254609</v>
      </c>
      <c r="AW21" s="73">
        <v>258271</v>
      </c>
      <c r="AX21" s="73">
        <v>260288</v>
      </c>
      <c r="AY21" s="73">
        <v>263593</v>
      </c>
      <c r="AZ21" s="73">
        <v>265104</v>
      </c>
      <c r="BA21" s="73">
        <v>265533</v>
      </c>
      <c r="BB21" s="73">
        <v>262670</v>
      </c>
      <c r="BC21" s="73">
        <v>259935</v>
      </c>
      <c r="BD21" s="73">
        <v>246766</v>
      </c>
      <c r="BE21" s="73">
        <v>255975</v>
      </c>
      <c r="BF21" s="73">
        <v>245426</v>
      </c>
      <c r="BG21" s="73">
        <v>246291</v>
      </c>
      <c r="BH21" s="73">
        <v>254440</v>
      </c>
      <c r="BI21" s="73">
        <v>258918</v>
      </c>
      <c r="BJ21" s="73">
        <v>261541</v>
      </c>
      <c r="BK21" s="73">
        <v>262743</v>
      </c>
      <c r="BL21" s="73">
        <v>268623</v>
      </c>
      <c r="BM21" s="73">
        <v>268633</v>
      </c>
      <c r="BN21" s="73">
        <v>266970</v>
      </c>
      <c r="BO21" s="73">
        <v>264706</v>
      </c>
      <c r="BP21" s="73">
        <v>261787</v>
      </c>
      <c r="BQ21" s="73">
        <v>247511</v>
      </c>
      <c r="BR21" s="73">
        <v>258966</v>
      </c>
      <c r="BS21" s="73">
        <v>245776</v>
      </c>
      <c r="BT21" s="73">
        <v>247013</v>
      </c>
      <c r="BU21" s="73">
        <v>252538</v>
      </c>
      <c r="BV21" s="73">
        <v>259687</v>
      </c>
      <c r="BW21" s="73">
        <v>262031</v>
      </c>
      <c r="BX21" s="73">
        <v>263740</v>
      </c>
      <c r="BY21" s="73">
        <v>269097</v>
      </c>
      <c r="BZ21" s="73">
        <v>266652</v>
      </c>
      <c r="CA21" s="73">
        <v>268854</v>
      </c>
      <c r="CB21" s="73">
        <v>265894</v>
      </c>
      <c r="CC21" s="73">
        <v>261304</v>
      </c>
      <c r="CD21" s="73">
        <v>248472</v>
      </c>
      <c r="CE21" s="73">
        <v>259255</v>
      </c>
      <c r="CF21" s="73">
        <v>247617</v>
      </c>
      <c r="CG21" s="73">
        <v>249727</v>
      </c>
      <c r="CH21" s="73">
        <v>257357</v>
      </c>
      <c r="CI21" s="73">
        <v>260974</v>
      </c>
      <c r="CJ21" s="73">
        <v>262826</v>
      </c>
      <c r="CK21" s="73">
        <v>267140</v>
      </c>
      <c r="CL21" s="73">
        <v>270073</v>
      </c>
      <c r="CM21" s="73">
        <v>267965</v>
      </c>
      <c r="CN21" s="73">
        <v>269946</v>
      </c>
      <c r="CO21" s="73">
        <v>265967</v>
      </c>
      <c r="CP21" s="73">
        <v>262051</v>
      </c>
      <c r="CQ21" s="73">
        <v>248948</v>
      </c>
      <c r="CR21" s="73">
        <v>260883</v>
      </c>
      <c r="CS21" s="73">
        <v>247977</v>
      </c>
      <c r="CT21" s="73">
        <v>249965</v>
      </c>
      <c r="CU21" s="73">
        <v>258248</v>
      </c>
      <c r="CV21" s="73">
        <v>262245</v>
      </c>
      <c r="CW21" s="73">
        <v>264336</v>
      </c>
      <c r="CX21" s="73">
        <v>267750</v>
      </c>
      <c r="CY21" s="73">
        <v>271853</v>
      </c>
      <c r="CZ21" s="73">
        <v>271009</v>
      </c>
      <c r="DA21" s="73">
        <v>272696</v>
      </c>
      <c r="DB21" s="73">
        <v>268604</v>
      </c>
      <c r="DC21" s="73">
        <v>266590</v>
      </c>
      <c r="DD21" s="73">
        <v>252266</v>
      </c>
      <c r="DE21" s="73">
        <v>262795</v>
      </c>
      <c r="DF21" s="73">
        <v>251186</v>
      </c>
      <c r="DG21" s="73">
        <v>255271</v>
      </c>
      <c r="DH21" s="73">
        <v>262015</v>
      </c>
      <c r="DI21" s="73">
        <v>265822</v>
      </c>
      <c r="DJ21" s="73">
        <v>269023</v>
      </c>
      <c r="DK21" s="73">
        <v>271509</v>
      </c>
      <c r="DL21" s="73">
        <v>274218</v>
      </c>
      <c r="DM21" s="73">
        <v>275732</v>
      </c>
      <c r="DN21" s="73">
        <v>276019</v>
      </c>
      <c r="DO21" s="73">
        <v>273394</v>
      </c>
      <c r="DP21" s="73">
        <v>271661</v>
      </c>
      <c r="DQ21" s="73">
        <v>257011</v>
      </c>
      <c r="DR21" s="73">
        <v>266905</v>
      </c>
      <c r="DS21" s="73">
        <v>256266</v>
      </c>
      <c r="DT21" s="73">
        <v>260542</v>
      </c>
      <c r="DU21" s="73">
        <v>269129</v>
      </c>
      <c r="DV21" s="73">
        <v>272400</v>
      </c>
      <c r="DW21" s="73">
        <v>275872</v>
      </c>
      <c r="DX21" s="73">
        <v>278047</v>
      </c>
      <c r="DY21" s="73">
        <v>282398</v>
      </c>
      <c r="DZ21" s="73">
        <v>282907</v>
      </c>
      <c r="EA21" s="73">
        <v>283102</v>
      </c>
      <c r="EB21" s="73">
        <v>281801</v>
      </c>
      <c r="EC21" s="73">
        <v>280691</v>
      </c>
      <c r="ED21" s="73">
        <v>266830</v>
      </c>
      <c r="EE21" s="73">
        <v>274165</v>
      </c>
      <c r="EF21" s="73">
        <v>268975</v>
      </c>
      <c r="EG21" s="73">
        <v>270020</v>
      </c>
      <c r="EH21" s="73">
        <v>277375</v>
      </c>
      <c r="EI21" s="73">
        <v>283099</v>
      </c>
      <c r="EJ21" s="73">
        <v>285683</v>
      </c>
      <c r="EK21" s="73">
        <v>288035</v>
      </c>
      <c r="EL21" s="73">
        <v>292290</v>
      </c>
      <c r="EM21" s="73">
        <v>293205</v>
      </c>
      <c r="EN21" s="73">
        <v>292235</v>
      </c>
      <c r="EO21" s="73">
        <v>290290</v>
      </c>
      <c r="EP21" s="73">
        <v>288517</v>
      </c>
      <c r="EQ21" s="73">
        <v>274388</v>
      </c>
      <c r="ER21" s="73">
        <v>283676</v>
      </c>
      <c r="ES21" s="73">
        <v>275458</v>
      </c>
      <c r="ET21" s="73">
        <v>280388</v>
      </c>
      <c r="EU21" s="73">
        <v>286187</v>
      </c>
      <c r="EV21" s="73">
        <v>289267</v>
      </c>
      <c r="EW21" s="73">
        <v>290728</v>
      </c>
      <c r="EX21" s="73">
        <v>292916</v>
      </c>
      <c r="EY21" s="73">
        <v>296314</v>
      </c>
      <c r="EZ21" s="73">
        <v>293636</v>
      </c>
      <c r="FA21" s="73">
        <v>296467</v>
      </c>
      <c r="FB21" s="73">
        <v>292499</v>
      </c>
      <c r="FC21" s="73">
        <v>289361</v>
      </c>
      <c r="FD21" s="73">
        <v>277093</v>
      </c>
      <c r="FE21" s="73">
        <v>288360</v>
      </c>
      <c r="FF21" s="73">
        <v>277889</v>
      </c>
      <c r="FG21" s="73">
        <v>281265</v>
      </c>
      <c r="FH21" s="73">
        <v>270059</v>
      </c>
      <c r="FI21" s="73">
        <v>274858</v>
      </c>
      <c r="FJ21" s="73">
        <v>279737</v>
      </c>
      <c r="FK21" s="73">
        <v>285218</v>
      </c>
      <c r="FL21" s="73">
        <v>288997</v>
      </c>
      <c r="FM21" s="73">
        <v>289990</v>
      </c>
      <c r="FN21" s="73">
        <v>292025</v>
      </c>
      <c r="FO21" s="73">
        <v>288908</v>
      </c>
      <c r="FP21" s="73">
        <v>286355</v>
      </c>
      <c r="FQ21" s="73">
        <v>272120</v>
      </c>
      <c r="FR21" s="73">
        <v>282285</v>
      </c>
      <c r="FS21" s="73">
        <v>272483</v>
      </c>
      <c r="FT21" s="73">
        <v>277052</v>
      </c>
      <c r="FU21" s="73">
        <v>285174</v>
      </c>
      <c r="FV21" s="73">
        <v>287683</v>
      </c>
      <c r="FW21" s="73">
        <v>290788</v>
      </c>
      <c r="FX21" s="73">
        <v>293778</v>
      </c>
      <c r="FY21" s="73">
        <v>295670</v>
      </c>
      <c r="FZ21" s="73">
        <v>296823</v>
      </c>
      <c r="GA21" s="73">
        <v>298816</v>
      </c>
      <c r="GB21" s="73">
        <v>295776</v>
      </c>
      <c r="GC21" s="73">
        <v>294631</v>
      </c>
      <c r="GD21" s="73">
        <v>281116</v>
      </c>
      <c r="GE21" s="73">
        <v>289149</v>
      </c>
      <c r="GF21" s="73">
        <v>283882</v>
      </c>
      <c r="GG21" s="73">
        <v>288997</v>
      </c>
      <c r="GH21" s="73">
        <v>294517</v>
      </c>
      <c r="GI21" s="73">
        <v>295302</v>
      </c>
      <c r="GJ21" s="73">
        <v>298179</v>
      </c>
      <c r="GK21" s="73">
        <v>300117</v>
      </c>
      <c r="GL21" s="73">
        <v>301002</v>
      </c>
      <c r="GM21" s="73">
        <v>302683</v>
      </c>
      <c r="GN21" s="73">
        <v>303571</v>
      </c>
      <c r="GO21" s="73">
        <v>300479</v>
      </c>
      <c r="GP21" s="73">
        <v>298971</v>
      </c>
      <c r="GQ21" s="73">
        <v>284977</v>
      </c>
      <c r="GR21" s="73">
        <v>296056</v>
      </c>
      <c r="GS21" s="73">
        <v>286663</v>
      </c>
      <c r="GT21" s="73">
        <v>290595</v>
      </c>
      <c r="GU21" s="73">
        <v>296406</v>
      </c>
      <c r="GV21" s="73">
        <v>297105</v>
      </c>
      <c r="GW21" s="73">
        <v>299015</v>
      </c>
      <c r="GX21" s="73">
        <v>300857</v>
      </c>
      <c r="GY21" s="73">
        <v>303192</v>
      </c>
      <c r="GZ21" s="73">
        <v>302813</v>
      </c>
      <c r="HA21" s="73">
        <v>303115</v>
      </c>
      <c r="HB21" s="73">
        <v>301064</v>
      </c>
      <c r="HC21" s="73">
        <v>298760</v>
      </c>
      <c r="HD21" s="73">
        <v>284452</v>
      </c>
      <c r="HE21" s="73">
        <v>297003</v>
      </c>
      <c r="HF21" s="73">
        <v>284553</v>
      </c>
      <c r="HG21" s="73">
        <v>288315</v>
      </c>
      <c r="HH21" s="73">
        <v>292606</v>
      </c>
      <c r="HI21" s="73">
        <v>295240</v>
      </c>
      <c r="HJ21" s="73">
        <v>296645</v>
      </c>
      <c r="HK21" s="73">
        <v>297513</v>
      </c>
      <c r="HL21" s="73">
        <v>299997</v>
      </c>
      <c r="HM21" s="73">
        <v>298451</v>
      </c>
      <c r="HN21" s="73">
        <v>299347</v>
      </c>
      <c r="HO21" s="73">
        <v>296989</v>
      </c>
      <c r="HP21" s="73">
        <v>293798</v>
      </c>
      <c r="HQ21" s="73">
        <v>282406</v>
      </c>
      <c r="HR21" s="73">
        <v>293822</v>
      </c>
      <c r="HS21" s="73">
        <v>281057</v>
      </c>
      <c r="HT21" s="73">
        <v>283669</v>
      </c>
      <c r="HU21" s="73">
        <v>289221</v>
      </c>
      <c r="HV21" s="73">
        <v>290864</v>
      </c>
      <c r="HW21" s="73">
        <v>292306</v>
      </c>
      <c r="HX21" s="73">
        <v>295337</v>
      </c>
      <c r="HY21" s="73">
        <v>296361</v>
      </c>
      <c r="HZ21" s="73">
        <v>294592</v>
      </c>
      <c r="IA21" s="73">
        <v>296274</v>
      </c>
      <c r="IB21" s="73">
        <v>293939</v>
      </c>
      <c r="IC21" s="73">
        <v>290742</v>
      </c>
      <c r="ID21" s="73">
        <v>280021</v>
      </c>
      <c r="IE21" s="73">
        <v>290365</v>
      </c>
      <c r="IF21" s="73">
        <v>278006</v>
      </c>
      <c r="IG21" s="73">
        <v>282029</v>
      </c>
      <c r="IH21" s="73">
        <v>288901</v>
      </c>
      <c r="II21" s="73">
        <v>289974</v>
      </c>
    </row>
    <row r="22" spans="1:702" ht="13.5" x14ac:dyDescent="0.35">
      <c r="A22" s="1" t="str">
        <f t="shared" si="12"/>
        <v>Steiermarkunselbständig BeschäftigteGesamt</v>
      </c>
      <c r="B22" s="1">
        <f t="shared" si="13"/>
        <v>22</v>
      </c>
      <c r="C22" t="s">
        <v>46</v>
      </c>
      <c r="F22" s="73">
        <v>453612</v>
      </c>
      <c r="G22" s="73">
        <v>458498</v>
      </c>
      <c r="H22" s="73">
        <v>465777</v>
      </c>
      <c r="I22" s="73">
        <v>469969</v>
      </c>
      <c r="J22" s="73">
        <v>472707</v>
      </c>
      <c r="K22" s="73">
        <v>477403</v>
      </c>
      <c r="L22" s="73">
        <v>485699</v>
      </c>
      <c r="M22" s="73">
        <v>479017</v>
      </c>
      <c r="N22" s="73">
        <v>481079</v>
      </c>
      <c r="O22" s="73">
        <v>476273</v>
      </c>
      <c r="P22" s="73">
        <v>469198</v>
      </c>
      <c r="Q22" s="73">
        <v>456624</v>
      </c>
      <c r="R22" s="73">
        <v>470488</v>
      </c>
      <c r="S22" s="73">
        <v>450510</v>
      </c>
      <c r="T22" s="73">
        <v>450163</v>
      </c>
      <c r="U22" s="73">
        <v>456315</v>
      </c>
      <c r="V22" s="73">
        <v>456710</v>
      </c>
      <c r="W22" s="73">
        <v>461916</v>
      </c>
      <c r="X22" s="73">
        <v>464627</v>
      </c>
      <c r="Y22" s="73">
        <v>471466</v>
      </c>
      <c r="Z22" s="73">
        <v>468805</v>
      </c>
      <c r="AA22" s="73">
        <v>469668</v>
      </c>
      <c r="AB22" s="73">
        <v>464635</v>
      </c>
      <c r="AC22" s="73">
        <v>461735</v>
      </c>
      <c r="AD22" s="73">
        <v>449405</v>
      </c>
      <c r="AE22" s="73">
        <v>460496</v>
      </c>
      <c r="AF22" s="73">
        <v>444830</v>
      </c>
      <c r="AG22" s="73">
        <v>446376</v>
      </c>
      <c r="AH22" s="73">
        <v>456805</v>
      </c>
      <c r="AI22" s="73">
        <v>462604</v>
      </c>
      <c r="AJ22" s="73">
        <v>466679</v>
      </c>
      <c r="AK22" s="73">
        <v>470668</v>
      </c>
      <c r="AL22" s="73">
        <v>476730</v>
      </c>
      <c r="AM22" s="73">
        <v>477178</v>
      </c>
      <c r="AN22" s="73">
        <v>479301</v>
      </c>
      <c r="AO22" s="73">
        <v>474096</v>
      </c>
      <c r="AP22" s="73">
        <v>471530</v>
      </c>
      <c r="AQ22" s="73">
        <v>458343</v>
      </c>
      <c r="AR22" s="73">
        <v>465428</v>
      </c>
      <c r="AS22" s="73">
        <v>456465</v>
      </c>
      <c r="AT22" s="73">
        <v>459679</v>
      </c>
      <c r="AU22" s="73">
        <v>468356</v>
      </c>
      <c r="AV22" s="73">
        <v>472124</v>
      </c>
      <c r="AW22" s="73">
        <v>477758</v>
      </c>
      <c r="AX22" s="73">
        <v>481088</v>
      </c>
      <c r="AY22" s="73">
        <v>486794</v>
      </c>
      <c r="AZ22" s="73">
        <v>488152</v>
      </c>
      <c r="BA22" s="73">
        <v>488062</v>
      </c>
      <c r="BB22" s="73">
        <v>483223</v>
      </c>
      <c r="BC22" s="73">
        <v>479752</v>
      </c>
      <c r="BD22" s="73">
        <v>466561</v>
      </c>
      <c r="BE22" s="73">
        <v>475668</v>
      </c>
      <c r="BF22" s="73">
        <v>464444</v>
      </c>
      <c r="BG22" s="73">
        <v>465683</v>
      </c>
      <c r="BH22" s="73">
        <v>474624</v>
      </c>
      <c r="BI22" s="73">
        <v>479298</v>
      </c>
      <c r="BJ22" s="73">
        <v>483304</v>
      </c>
      <c r="BK22" s="73">
        <v>485476</v>
      </c>
      <c r="BL22" s="73">
        <v>495460</v>
      </c>
      <c r="BM22" s="73">
        <v>493816</v>
      </c>
      <c r="BN22" s="73">
        <v>490431</v>
      </c>
      <c r="BO22" s="73">
        <v>487112</v>
      </c>
      <c r="BP22" s="73">
        <v>483178</v>
      </c>
      <c r="BQ22" s="73">
        <v>468955</v>
      </c>
      <c r="BR22" s="73">
        <v>480982</v>
      </c>
      <c r="BS22" s="73">
        <v>466188</v>
      </c>
      <c r="BT22" s="73">
        <v>467827</v>
      </c>
      <c r="BU22" s="73">
        <v>473881</v>
      </c>
      <c r="BV22" s="73">
        <v>480851</v>
      </c>
      <c r="BW22" s="73">
        <v>484324</v>
      </c>
      <c r="BX22" s="73">
        <v>486864</v>
      </c>
      <c r="BY22" s="73">
        <v>496179</v>
      </c>
      <c r="BZ22" s="73">
        <v>490876</v>
      </c>
      <c r="CA22" s="73">
        <v>494385</v>
      </c>
      <c r="CB22" s="73">
        <v>489780</v>
      </c>
      <c r="CC22" s="73">
        <v>483838</v>
      </c>
      <c r="CD22" s="73">
        <v>471177</v>
      </c>
      <c r="CE22" s="73">
        <v>482181</v>
      </c>
      <c r="CF22" s="73">
        <v>469190</v>
      </c>
      <c r="CG22" s="73">
        <v>471878</v>
      </c>
      <c r="CH22" s="73">
        <v>479559</v>
      </c>
      <c r="CI22" s="73">
        <v>483662</v>
      </c>
      <c r="CJ22" s="73">
        <v>486529</v>
      </c>
      <c r="CK22" s="73">
        <v>492466</v>
      </c>
      <c r="CL22" s="73">
        <v>498244</v>
      </c>
      <c r="CM22" s="73">
        <v>493705</v>
      </c>
      <c r="CN22" s="73">
        <v>496920</v>
      </c>
      <c r="CO22" s="73">
        <v>490813</v>
      </c>
      <c r="CP22" s="73">
        <v>485813</v>
      </c>
      <c r="CQ22" s="73">
        <v>473125</v>
      </c>
      <c r="CR22" s="73">
        <v>485159</v>
      </c>
      <c r="CS22" s="73">
        <v>471133</v>
      </c>
      <c r="CT22" s="73">
        <v>473510</v>
      </c>
      <c r="CU22" s="73">
        <v>482987</v>
      </c>
      <c r="CV22" s="73">
        <v>486849</v>
      </c>
      <c r="CW22" s="73">
        <v>489987</v>
      </c>
      <c r="CX22" s="73">
        <v>495856</v>
      </c>
      <c r="CY22" s="73">
        <v>503357</v>
      </c>
      <c r="CZ22" s="73">
        <v>500305</v>
      </c>
      <c r="DA22" s="73">
        <v>502620</v>
      </c>
      <c r="DB22" s="73">
        <v>496339</v>
      </c>
      <c r="DC22" s="73">
        <v>493672</v>
      </c>
      <c r="DD22" s="73">
        <v>479563</v>
      </c>
      <c r="DE22" s="73">
        <v>489682</v>
      </c>
      <c r="DF22" s="73">
        <v>477234</v>
      </c>
      <c r="DG22" s="73">
        <v>481834</v>
      </c>
      <c r="DH22" s="73">
        <v>489751</v>
      </c>
      <c r="DI22" s="73">
        <v>493187</v>
      </c>
      <c r="DJ22" s="73">
        <v>497775</v>
      </c>
      <c r="DK22" s="73">
        <v>501991</v>
      </c>
      <c r="DL22" s="73">
        <v>506970</v>
      </c>
      <c r="DM22" s="73">
        <v>507881</v>
      </c>
      <c r="DN22" s="73">
        <v>508350</v>
      </c>
      <c r="DO22" s="73">
        <v>504447</v>
      </c>
      <c r="DP22" s="73">
        <v>502225</v>
      </c>
      <c r="DQ22" s="73">
        <v>487351</v>
      </c>
      <c r="DR22" s="73">
        <v>496583</v>
      </c>
      <c r="DS22" s="73">
        <v>485778</v>
      </c>
      <c r="DT22" s="73">
        <v>490665</v>
      </c>
      <c r="DU22" s="73">
        <v>500361</v>
      </c>
      <c r="DV22" s="73">
        <v>503627</v>
      </c>
      <c r="DW22" s="73">
        <v>509128</v>
      </c>
      <c r="DX22" s="73">
        <v>513242</v>
      </c>
      <c r="DY22" s="73">
        <v>520272</v>
      </c>
      <c r="DZ22" s="73">
        <v>519980</v>
      </c>
      <c r="EA22" s="73">
        <v>520739</v>
      </c>
      <c r="EB22" s="73">
        <v>518183</v>
      </c>
      <c r="EC22" s="73">
        <v>517014</v>
      </c>
      <c r="ED22" s="73">
        <v>502752</v>
      </c>
      <c r="EE22" s="73">
        <v>508478</v>
      </c>
      <c r="EF22" s="73">
        <v>504886</v>
      </c>
      <c r="EG22" s="73">
        <v>506620</v>
      </c>
      <c r="EH22" s="73">
        <v>514836</v>
      </c>
      <c r="EI22" s="73">
        <v>520792</v>
      </c>
      <c r="EJ22" s="73">
        <v>525152</v>
      </c>
      <c r="EK22" s="73">
        <v>529293</v>
      </c>
      <c r="EL22" s="73">
        <v>536203</v>
      </c>
      <c r="EM22" s="73">
        <v>536406</v>
      </c>
      <c r="EN22" s="73">
        <v>535054</v>
      </c>
      <c r="EO22" s="73">
        <v>531787</v>
      </c>
      <c r="EP22" s="73">
        <v>529941</v>
      </c>
      <c r="EQ22" s="73">
        <v>515465</v>
      </c>
      <c r="ER22" s="73">
        <v>523870</v>
      </c>
      <c r="ES22" s="73">
        <v>516074</v>
      </c>
      <c r="ET22" s="73">
        <v>521669</v>
      </c>
      <c r="EU22" s="73">
        <v>527888</v>
      </c>
      <c r="EV22" s="73">
        <v>530956</v>
      </c>
      <c r="EW22" s="73">
        <v>533600</v>
      </c>
      <c r="EX22" s="73">
        <v>537651</v>
      </c>
      <c r="EY22" s="73">
        <v>543015</v>
      </c>
      <c r="EZ22" s="73">
        <v>537425</v>
      </c>
      <c r="FA22" s="73">
        <v>542330</v>
      </c>
      <c r="FB22" s="73">
        <v>535843</v>
      </c>
      <c r="FC22" s="73">
        <v>532035</v>
      </c>
      <c r="FD22" s="73">
        <v>519747</v>
      </c>
      <c r="FE22" s="73">
        <v>531520</v>
      </c>
      <c r="FF22" s="73">
        <v>520033</v>
      </c>
      <c r="FG22" s="73">
        <v>523534</v>
      </c>
      <c r="FH22" s="73">
        <v>501136</v>
      </c>
      <c r="FI22" s="73">
        <v>503189</v>
      </c>
      <c r="FJ22" s="73">
        <v>512252</v>
      </c>
      <c r="FK22" s="73">
        <v>522606</v>
      </c>
      <c r="FL22" s="73">
        <v>530527</v>
      </c>
      <c r="FM22" s="73">
        <v>531361</v>
      </c>
      <c r="FN22" s="73">
        <v>536084</v>
      </c>
      <c r="FO22" s="73">
        <v>530773</v>
      </c>
      <c r="FP22" s="73">
        <v>526160</v>
      </c>
      <c r="FQ22" s="73">
        <v>510018</v>
      </c>
      <c r="FR22" s="73">
        <v>520639</v>
      </c>
      <c r="FS22" s="73">
        <v>509502</v>
      </c>
      <c r="FT22" s="73">
        <v>514900</v>
      </c>
      <c r="FU22" s="73">
        <v>524620</v>
      </c>
      <c r="FV22" s="73">
        <v>527944</v>
      </c>
      <c r="FW22" s="73">
        <v>534186</v>
      </c>
      <c r="FX22" s="73">
        <v>540124</v>
      </c>
      <c r="FY22" s="73">
        <v>543703</v>
      </c>
      <c r="FZ22" s="73">
        <v>543832</v>
      </c>
      <c r="GA22" s="73">
        <v>547845</v>
      </c>
      <c r="GB22" s="73">
        <v>543175</v>
      </c>
      <c r="GC22" s="73">
        <v>540837</v>
      </c>
      <c r="GD22" s="73">
        <v>527099</v>
      </c>
      <c r="GE22" s="73">
        <v>533147</v>
      </c>
      <c r="GF22" s="73">
        <v>530121</v>
      </c>
      <c r="GG22" s="73">
        <v>536215</v>
      </c>
      <c r="GH22" s="73">
        <v>542998</v>
      </c>
      <c r="GI22" s="73">
        <v>543090</v>
      </c>
      <c r="GJ22" s="73">
        <v>547508</v>
      </c>
      <c r="GK22" s="73">
        <v>551049</v>
      </c>
      <c r="GL22" s="73">
        <v>552526</v>
      </c>
      <c r="GM22" s="73">
        <v>553565</v>
      </c>
      <c r="GN22" s="73">
        <v>555753</v>
      </c>
      <c r="GO22" s="73">
        <v>551019</v>
      </c>
      <c r="GP22" s="73">
        <v>549324</v>
      </c>
      <c r="GQ22" s="73">
        <v>534531</v>
      </c>
      <c r="GR22" s="73">
        <v>545641</v>
      </c>
      <c r="GS22" s="73">
        <v>535737</v>
      </c>
      <c r="GT22" s="73">
        <v>540601</v>
      </c>
      <c r="GU22" s="73">
        <v>547299</v>
      </c>
      <c r="GV22" s="73">
        <v>547156</v>
      </c>
      <c r="GW22" s="73">
        <v>550329</v>
      </c>
      <c r="GX22" s="73">
        <v>553963</v>
      </c>
      <c r="GY22" s="73">
        <v>557044</v>
      </c>
      <c r="GZ22" s="73">
        <v>555167</v>
      </c>
      <c r="HA22" s="73">
        <v>556849</v>
      </c>
      <c r="HB22" s="73">
        <v>553559</v>
      </c>
      <c r="HC22" s="73">
        <v>550543</v>
      </c>
      <c r="HD22" s="73">
        <v>535322</v>
      </c>
      <c r="HE22" s="73">
        <v>548631</v>
      </c>
      <c r="HF22" s="73">
        <v>534962</v>
      </c>
      <c r="HG22" s="73">
        <v>539242</v>
      </c>
      <c r="HH22" s="73">
        <v>544025</v>
      </c>
      <c r="HI22" s="73">
        <v>547034</v>
      </c>
      <c r="HJ22" s="73">
        <v>549609</v>
      </c>
      <c r="HK22" s="73">
        <v>552069</v>
      </c>
      <c r="HL22" s="73">
        <v>555483</v>
      </c>
      <c r="HM22" s="73">
        <v>551606</v>
      </c>
      <c r="HN22" s="73">
        <v>554159</v>
      </c>
      <c r="HO22" s="73">
        <v>550693</v>
      </c>
      <c r="HP22" s="73">
        <v>546855</v>
      </c>
      <c r="HQ22" s="73">
        <v>535151</v>
      </c>
      <c r="HR22" s="73">
        <v>546741</v>
      </c>
      <c r="HS22" s="73">
        <v>532796</v>
      </c>
      <c r="HT22" s="73">
        <v>535920</v>
      </c>
      <c r="HU22" s="73">
        <v>541648</v>
      </c>
      <c r="HV22" s="73">
        <v>543337</v>
      </c>
      <c r="HW22" s="73">
        <v>546161</v>
      </c>
      <c r="HX22" s="73">
        <v>551680</v>
      </c>
      <c r="HY22" s="73">
        <v>552706</v>
      </c>
      <c r="HZ22" s="73">
        <v>548481</v>
      </c>
      <c r="IA22" s="73">
        <v>552651</v>
      </c>
      <c r="IB22" s="73">
        <v>548570</v>
      </c>
      <c r="IC22" s="73">
        <v>544987</v>
      </c>
      <c r="ID22" s="73">
        <v>533636</v>
      </c>
      <c r="IE22" s="73">
        <v>544381</v>
      </c>
      <c r="IF22" s="73">
        <v>530311</v>
      </c>
      <c r="IG22" s="73">
        <v>534859</v>
      </c>
      <c r="IH22" s="73">
        <v>542497</v>
      </c>
      <c r="II22" s="73">
        <v>543176</v>
      </c>
    </row>
    <row r="23" spans="1:702" ht="13.5" x14ac:dyDescent="0.35">
      <c r="A23" s="1" t="str">
        <f t="shared" si="12"/>
        <v>Tirolunselbständig BeschäftigteFrauen</v>
      </c>
      <c r="B23" s="1">
        <f t="shared" si="13"/>
        <v>23</v>
      </c>
      <c r="C23" t="s">
        <v>7</v>
      </c>
      <c r="D23" t="s">
        <v>54</v>
      </c>
      <c r="E23" t="s">
        <v>32</v>
      </c>
      <c r="F23" s="73">
        <v>141855</v>
      </c>
      <c r="G23" s="73">
        <v>142360</v>
      </c>
      <c r="H23" s="73">
        <v>138440</v>
      </c>
      <c r="I23" s="73">
        <v>128379</v>
      </c>
      <c r="J23" s="73">
        <v>130577</v>
      </c>
      <c r="K23" s="73">
        <v>135757</v>
      </c>
      <c r="L23" s="73">
        <v>140767</v>
      </c>
      <c r="M23" s="73">
        <v>139229</v>
      </c>
      <c r="N23" s="73">
        <v>136353</v>
      </c>
      <c r="O23" s="73">
        <v>130177</v>
      </c>
      <c r="P23" s="73">
        <v>129953</v>
      </c>
      <c r="Q23" s="73">
        <v>144706</v>
      </c>
      <c r="R23" s="73">
        <v>136546</v>
      </c>
      <c r="S23" s="73">
        <v>144060</v>
      </c>
      <c r="T23" s="73">
        <v>144374</v>
      </c>
      <c r="U23" s="73">
        <v>139219</v>
      </c>
      <c r="V23" s="73">
        <v>128008</v>
      </c>
      <c r="W23" s="73">
        <v>130484</v>
      </c>
      <c r="X23" s="73">
        <v>135578</v>
      </c>
      <c r="Y23" s="73">
        <v>140334</v>
      </c>
      <c r="Z23" s="73">
        <v>139012</v>
      </c>
      <c r="AA23" s="73">
        <v>135476</v>
      </c>
      <c r="AB23" s="73">
        <v>129443</v>
      </c>
      <c r="AC23" s="73">
        <v>129976</v>
      </c>
      <c r="AD23" s="73">
        <v>145975</v>
      </c>
      <c r="AE23" s="73">
        <v>136828</v>
      </c>
      <c r="AF23" s="73">
        <v>144374</v>
      </c>
      <c r="AG23" s="73">
        <v>144893</v>
      </c>
      <c r="AH23" s="73">
        <v>142416</v>
      </c>
      <c r="AI23" s="73">
        <v>130186</v>
      </c>
      <c r="AJ23" s="73">
        <v>132502</v>
      </c>
      <c r="AK23" s="73">
        <v>137502</v>
      </c>
      <c r="AL23" s="73">
        <v>142502</v>
      </c>
      <c r="AM23" s="73">
        <v>141496</v>
      </c>
      <c r="AN23" s="73">
        <v>138067</v>
      </c>
      <c r="AO23" s="73">
        <v>131721</v>
      </c>
      <c r="AP23" s="73">
        <v>132537</v>
      </c>
      <c r="AQ23" s="73">
        <v>148102</v>
      </c>
      <c r="AR23" s="73">
        <v>138858</v>
      </c>
      <c r="AS23" s="73">
        <v>146900</v>
      </c>
      <c r="AT23" s="73">
        <v>147336</v>
      </c>
      <c r="AU23" s="73">
        <v>141072</v>
      </c>
      <c r="AV23" s="73">
        <v>133921</v>
      </c>
      <c r="AW23" s="73">
        <v>133711</v>
      </c>
      <c r="AX23" s="73">
        <v>140198</v>
      </c>
      <c r="AY23" s="73">
        <v>144707</v>
      </c>
      <c r="AZ23" s="73">
        <v>143764</v>
      </c>
      <c r="BA23" s="73">
        <v>140303</v>
      </c>
      <c r="BB23" s="73">
        <v>134173</v>
      </c>
      <c r="BC23" s="73">
        <v>134893</v>
      </c>
      <c r="BD23" s="73">
        <v>150533</v>
      </c>
      <c r="BE23" s="73">
        <v>140959</v>
      </c>
      <c r="BF23" s="73">
        <v>149727</v>
      </c>
      <c r="BG23" s="73">
        <v>150311</v>
      </c>
      <c r="BH23" s="73">
        <v>145609</v>
      </c>
      <c r="BI23" s="73">
        <v>134541</v>
      </c>
      <c r="BJ23" s="73">
        <v>136990</v>
      </c>
      <c r="BK23" s="73">
        <v>142260</v>
      </c>
      <c r="BL23" s="73">
        <v>147822</v>
      </c>
      <c r="BM23" s="73">
        <v>146586</v>
      </c>
      <c r="BN23" s="73">
        <v>142695</v>
      </c>
      <c r="BO23" s="73">
        <v>136913</v>
      </c>
      <c r="BP23" s="73">
        <v>137398</v>
      </c>
      <c r="BQ23" s="73">
        <v>152438</v>
      </c>
      <c r="BR23" s="73">
        <v>143608</v>
      </c>
      <c r="BS23" s="73">
        <v>152585</v>
      </c>
      <c r="BT23" s="73">
        <v>153116</v>
      </c>
      <c r="BU23" s="73">
        <v>151787</v>
      </c>
      <c r="BV23" s="73">
        <v>138095</v>
      </c>
      <c r="BW23" s="73">
        <v>140834</v>
      </c>
      <c r="BX23" s="73">
        <v>145563</v>
      </c>
      <c r="BY23" s="73">
        <v>151233</v>
      </c>
      <c r="BZ23" s="73">
        <v>149376</v>
      </c>
      <c r="CA23" s="73">
        <v>146159</v>
      </c>
      <c r="CB23" s="73">
        <v>140095</v>
      </c>
      <c r="CC23" s="73">
        <v>140739</v>
      </c>
      <c r="CD23" s="73">
        <v>157811</v>
      </c>
      <c r="CE23" s="73">
        <v>147283</v>
      </c>
      <c r="CF23" s="73">
        <v>156201</v>
      </c>
      <c r="CG23" s="73">
        <v>156958</v>
      </c>
      <c r="CH23" s="73">
        <v>149225</v>
      </c>
      <c r="CI23" s="73">
        <v>140920</v>
      </c>
      <c r="CJ23" s="73">
        <v>142066</v>
      </c>
      <c r="CK23" s="73">
        <v>147750</v>
      </c>
      <c r="CL23" s="73">
        <v>152952</v>
      </c>
      <c r="CM23" s="73">
        <v>150867</v>
      </c>
      <c r="CN23" s="73">
        <v>147853</v>
      </c>
      <c r="CO23" s="73">
        <v>141844</v>
      </c>
      <c r="CP23" s="73">
        <v>142183</v>
      </c>
      <c r="CQ23" s="73">
        <v>159026</v>
      </c>
      <c r="CR23" s="73">
        <v>148987</v>
      </c>
      <c r="CS23" s="73">
        <v>157661</v>
      </c>
      <c r="CT23" s="73">
        <v>157883</v>
      </c>
      <c r="CU23" s="73">
        <v>154264</v>
      </c>
      <c r="CV23" s="73">
        <v>139978</v>
      </c>
      <c r="CW23" s="73">
        <v>142542</v>
      </c>
      <c r="CX23" s="73">
        <v>148017</v>
      </c>
      <c r="CY23" s="73">
        <v>153503</v>
      </c>
      <c r="CZ23" s="73">
        <v>151840</v>
      </c>
      <c r="DA23" s="73">
        <v>148348</v>
      </c>
      <c r="DB23" s="73">
        <v>141809</v>
      </c>
      <c r="DC23" s="73">
        <v>143038</v>
      </c>
      <c r="DD23" s="73">
        <v>159641</v>
      </c>
      <c r="DE23" s="73">
        <v>149877</v>
      </c>
      <c r="DF23" s="73">
        <v>158614</v>
      </c>
      <c r="DG23" s="73">
        <v>159168</v>
      </c>
      <c r="DH23" s="73">
        <v>155256</v>
      </c>
      <c r="DI23" s="73">
        <v>142293</v>
      </c>
      <c r="DJ23" s="73">
        <v>145257</v>
      </c>
      <c r="DK23" s="73">
        <v>150996</v>
      </c>
      <c r="DL23" s="73">
        <v>155678</v>
      </c>
      <c r="DM23" s="73">
        <v>154811</v>
      </c>
      <c r="DN23" s="73">
        <v>151696</v>
      </c>
      <c r="DO23" s="73">
        <v>145423</v>
      </c>
      <c r="DP23" s="73">
        <v>146628</v>
      </c>
      <c r="DQ23" s="73">
        <v>162938</v>
      </c>
      <c r="DR23" s="73">
        <v>152396</v>
      </c>
      <c r="DS23" s="73">
        <v>162286</v>
      </c>
      <c r="DT23" s="73">
        <v>163116</v>
      </c>
      <c r="DU23" s="73">
        <v>156822</v>
      </c>
      <c r="DV23" s="73">
        <v>146123</v>
      </c>
      <c r="DW23" s="73">
        <v>148647</v>
      </c>
      <c r="DX23" s="73">
        <v>154995</v>
      </c>
      <c r="DY23" s="73">
        <v>159929</v>
      </c>
      <c r="DZ23" s="73">
        <v>158684</v>
      </c>
      <c r="EA23" s="73">
        <v>155002</v>
      </c>
      <c r="EB23" s="73">
        <v>149105</v>
      </c>
      <c r="EC23" s="73">
        <v>150315</v>
      </c>
      <c r="ED23" s="73">
        <v>166164</v>
      </c>
      <c r="EE23" s="73">
        <v>155932</v>
      </c>
      <c r="EF23" s="73">
        <v>166147</v>
      </c>
      <c r="EG23" s="73">
        <v>166992</v>
      </c>
      <c r="EH23" s="73">
        <v>163831</v>
      </c>
      <c r="EI23" s="73">
        <v>149918</v>
      </c>
      <c r="EJ23" s="73">
        <v>153301</v>
      </c>
      <c r="EK23" s="73">
        <v>158908</v>
      </c>
      <c r="EL23" s="73">
        <v>164006</v>
      </c>
      <c r="EM23" s="73">
        <v>162779</v>
      </c>
      <c r="EN23" s="73">
        <v>159134</v>
      </c>
      <c r="EO23" s="73">
        <v>152453</v>
      </c>
      <c r="EP23" s="73">
        <v>153649</v>
      </c>
      <c r="EQ23" s="73">
        <v>169436</v>
      </c>
      <c r="ER23" s="73">
        <v>160046</v>
      </c>
      <c r="ES23" s="73">
        <v>169125</v>
      </c>
      <c r="ET23" s="73">
        <v>170242</v>
      </c>
      <c r="EU23" s="73">
        <v>164676</v>
      </c>
      <c r="EV23" s="73">
        <v>153913</v>
      </c>
      <c r="EW23" s="73">
        <v>155202</v>
      </c>
      <c r="EX23" s="73">
        <v>161807</v>
      </c>
      <c r="EY23" s="73">
        <v>166405</v>
      </c>
      <c r="EZ23" s="73">
        <v>164265</v>
      </c>
      <c r="FA23" s="73">
        <v>161205</v>
      </c>
      <c r="FB23" s="73">
        <v>154402</v>
      </c>
      <c r="FC23" s="73">
        <v>155486</v>
      </c>
      <c r="FD23" s="73">
        <v>171029</v>
      </c>
      <c r="FE23" s="73">
        <v>162313</v>
      </c>
      <c r="FF23" s="73">
        <v>170660</v>
      </c>
      <c r="FG23" s="73">
        <v>171158</v>
      </c>
      <c r="FH23" s="73">
        <v>145872</v>
      </c>
      <c r="FI23" s="73">
        <v>141731</v>
      </c>
      <c r="FJ23" s="73">
        <v>143803</v>
      </c>
      <c r="FK23" s="73">
        <v>152001</v>
      </c>
      <c r="FL23" s="73">
        <v>161530</v>
      </c>
      <c r="FM23" s="73">
        <v>161649</v>
      </c>
      <c r="FN23" s="73">
        <v>158705</v>
      </c>
      <c r="FO23" s="73">
        <v>150674</v>
      </c>
      <c r="FP23" s="73">
        <v>148650</v>
      </c>
      <c r="FQ23" s="73">
        <v>148486</v>
      </c>
      <c r="FR23" s="73">
        <v>154577</v>
      </c>
      <c r="FS23" s="73">
        <v>147831</v>
      </c>
      <c r="FT23" s="73">
        <v>148139</v>
      </c>
      <c r="FU23" s="73">
        <v>148935</v>
      </c>
      <c r="FV23" s="73">
        <v>148800</v>
      </c>
      <c r="FW23" s="73">
        <v>154165</v>
      </c>
      <c r="FX23" s="73">
        <v>161620</v>
      </c>
      <c r="FY23" s="73">
        <v>166192</v>
      </c>
      <c r="FZ23" s="73">
        <v>165534</v>
      </c>
      <c r="GA23" s="73">
        <v>163017</v>
      </c>
      <c r="GB23" s="73">
        <v>157993</v>
      </c>
      <c r="GC23" s="73">
        <v>155737</v>
      </c>
      <c r="GD23" s="73">
        <v>169481</v>
      </c>
      <c r="GE23" s="73">
        <v>157287</v>
      </c>
      <c r="GF23" s="73">
        <v>169278</v>
      </c>
      <c r="GG23" s="73">
        <v>170596</v>
      </c>
      <c r="GH23" s="73">
        <v>166879</v>
      </c>
      <c r="GI23" s="73">
        <v>157323</v>
      </c>
      <c r="GJ23" s="73">
        <v>160183</v>
      </c>
      <c r="GK23" s="73">
        <v>166604</v>
      </c>
      <c r="GL23" s="73">
        <v>170773</v>
      </c>
      <c r="GM23" s="73">
        <v>169277</v>
      </c>
      <c r="GN23" s="73">
        <v>165952</v>
      </c>
      <c r="GO23" s="73">
        <v>160318</v>
      </c>
      <c r="GP23" s="73">
        <v>160759</v>
      </c>
      <c r="GQ23" s="73">
        <v>175119</v>
      </c>
      <c r="GR23" s="73">
        <v>166088</v>
      </c>
      <c r="GS23" s="73">
        <v>175260</v>
      </c>
      <c r="GT23" s="73">
        <v>176197</v>
      </c>
      <c r="GU23" s="73">
        <v>171541</v>
      </c>
      <c r="GV23" s="73">
        <v>159877</v>
      </c>
      <c r="GW23" s="73">
        <v>163356</v>
      </c>
      <c r="GX23" s="73">
        <v>169665</v>
      </c>
      <c r="GY23" s="73">
        <v>173810</v>
      </c>
      <c r="GZ23" s="73">
        <v>172070</v>
      </c>
      <c r="HA23" s="73">
        <v>168527</v>
      </c>
      <c r="HB23" s="73">
        <v>162552</v>
      </c>
      <c r="HC23" s="73">
        <v>163252</v>
      </c>
      <c r="HD23" s="73">
        <v>178194</v>
      </c>
      <c r="HE23" s="73">
        <v>169525</v>
      </c>
      <c r="HF23" s="73">
        <v>178143</v>
      </c>
      <c r="HG23" s="73">
        <v>178533</v>
      </c>
      <c r="HH23" s="73">
        <v>174411</v>
      </c>
      <c r="HI23" s="73">
        <v>161538</v>
      </c>
      <c r="HJ23" s="73">
        <v>165529</v>
      </c>
      <c r="HK23" s="73">
        <v>171198</v>
      </c>
      <c r="HL23" s="73">
        <v>175775</v>
      </c>
      <c r="HM23" s="73">
        <v>173525</v>
      </c>
      <c r="HN23" s="73">
        <v>169966</v>
      </c>
      <c r="HO23" s="73">
        <v>163888</v>
      </c>
      <c r="HP23" s="73">
        <v>164510</v>
      </c>
      <c r="HQ23" s="73">
        <v>179633</v>
      </c>
      <c r="HR23" s="73">
        <v>171387</v>
      </c>
      <c r="HS23" s="73">
        <v>179129</v>
      </c>
      <c r="HT23" s="73">
        <v>179901</v>
      </c>
      <c r="HU23" s="73">
        <v>172559</v>
      </c>
      <c r="HV23" s="73">
        <v>163153</v>
      </c>
      <c r="HW23" s="73">
        <v>165886</v>
      </c>
      <c r="HX23" s="73">
        <v>172446</v>
      </c>
      <c r="HY23" s="73">
        <v>177090</v>
      </c>
      <c r="HZ23" s="73">
        <v>174545</v>
      </c>
      <c r="IA23" s="73">
        <v>171101</v>
      </c>
      <c r="IB23" s="73">
        <v>165144</v>
      </c>
      <c r="IC23" s="73">
        <v>165702</v>
      </c>
      <c r="ID23" s="73">
        <v>181412</v>
      </c>
      <c r="IE23" s="73">
        <v>172339</v>
      </c>
      <c r="IF23" s="73">
        <v>180290</v>
      </c>
      <c r="IG23" s="73">
        <v>180715</v>
      </c>
      <c r="IH23" s="73">
        <v>175630</v>
      </c>
      <c r="II23" s="73">
        <v>163764</v>
      </c>
    </row>
    <row r="24" spans="1:702" ht="13.5" x14ac:dyDescent="0.35">
      <c r="A24" s="1" t="str">
        <f t="shared" si="12"/>
        <v>Tirolunselbständig BeschäftigteMänner und altern. Geschlecht</v>
      </c>
      <c r="B24" s="1">
        <f t="shared" si="13"/>
        <v>24</v>
      </c>
      <c r="C24" t="s">
        <v>7</v>
      </c>
      <c r="D24" t="s">
        <v>54</v>
      </c>
      <c r="E24" t="s">
        <v>52</v>
      </c>
      <c r="F24" s="73">
        <v>158731</v>
      </c>
      <c r="G24" s="73">
        <v>160369</v>
      </c>
      <c r="H24" s="73">
        <v>160266</v>
      </c>
      <c r="I24" s="73">
        <v>154816</v>
      </c>
      <c r="J24" s="73">
        <v>156552</v>
      </c>
      <c r="K24" s="73">
        <v>160040</v>
      </c>
      <c r="L24" s="73">
        <v>163796</v>
      </c>
      <c r="M24" s="73">
        <v>162022</v>
      </c>
      <c r="N24" s="73">
        <v>160464</v>
      </c>
      <c r="O24" s="73">
        <v>156624</v>
      </c>
      <c r="P24" s="73">
        <v>155100</v>
      </c>
      <c r="Q24" s="73">
        <v>160921</v>
      </c>
      <c r="R24" s="73">
        <v>159142</v>
      </c>
      <c r="S24" s="73">
        <v>157261</v>
      </c>
      <c r="T24" s="73">
        <v>157491</v>
      </c>
      <c r="U24" s="73">
        <v>156574</v>
      </c>
      <c r="V24" s="73">
        <v>149902</v>
      </c>
      <c r="W24" s="73">
        <v>153178</v>
      </c>
      <c r="X24" s="73">
        <v>156589</v>
      </c>
      <c r="Y24" s="73">
        <v>160027</v>
      </c>
      <c r="Z24" s="73">
        <v>159454</v>
      </c>
      <c r="AA24" s="73">
        <v>157205</v>
      </c>
      <c r="AB24" s="73">
        <v>153433</v>
      </c>
      <c r="AC24" s="73">
        <v>153072</v>
      </c>
      <c r="AD24" s="73">
        <v>159489</v>
      </c>
      <c r="AE24" s="73">
        <v>156140</v>
      </c>
      <c r="AF24" s="73">
        <v>156292</v>
      </c>
      <c r="AG24" s="73">
        <v>157305</v>
      </c>
      <c r="AH24" s="73">
        <v>159128</v>
      </c>
      <c r="AI24" s="73">
        <v>151595</v>
      </c>
      <c r="AJ24" s="73">
        <v>154152</v>
      </c>
      <c r="AK24" s="73">
        <v>157935</v>
      </c>
      <c r="AL24" s="73">
        <v>161812</v>
      </c>
      <c r="AM24" s="73">
        <v>161526</v>
      </c>
      <c r="AN24" s="73">
        <v>159166</v>
      </c>
      <c r="AO24" s="73">
        <v>155480</v>
      </c>
      <c r="AP24" s="73">
        <v>155836</v>
      </c>
      <c r="AQ24" s="73">
        <v>162643</v>
      </c>
      <c r="AR24" s="73">
        <v>157739</v>
      </c>
      <c r="AS24" s="73">
        <v>159754</v>
      </c>
      <c r="AT24" s="73">
        <v>161592</v>
      </c>
      <c r="AU24" s="73">
        <v>159928</v>
      </c>
      <c r="AV24" s="73">
        <v>155134</v>
      </c>
      <c r="AW24" s="73">
        <v>156272</v>
      </c>
      <c r="AX24" s="73">
        <v>160544</v>
      </c>
      <c r="AY24" s="73">
        <v>163938</v>
      </c>
      <c r="AZ24" s="73">
        <v>163864</v>
      </c>
      <c r="BA24" s="73">
        <v>161408</v>
      </c>
      <c r="BB24" s="73">
        <v>157687</v>
      </c>
      <c r="BC24" s="73">
        <v>157291</v>
      </c>
      <c r="BD24" s="73">
        <v>164181</v>
      </c>
      <c r="BE24" s="73">
        <v>160133</v>
      </c>
      <c r="BF24" s="73">
        <v>162199</v>
      </c>
      <c r="BG24" s="73">
        <v>163231</v>
      </c>
      <c r="BH24" s="73">
        <v>163260</v>
      </c>
      <c r="BI24" s="73">
        <v>156300</v>
      </c>
      <c r="BJ24" s="73">
        <v>158930</v>
      </c>
      <c r="BK24" s="73">
        <v>162373</v>
      </c>
      <c r="BL24" s="73">
        <v>167041</v>
      </c>
      <c r="BM24" s="73">
        <v>166362</v>
      </c>
      <c r="BN24" s="73">
        <v>163128</v>
      </c>
      <c r="BO24" s="73">
        <v>159729</v>
      </c>
      <c r="BP24" s="73">
        <v>159481</v>
      </c>
      <c r="BQ24" s="73">
        <v>165290</v>
      </c>
      <c r="BR24" s="73">
        <v>162277</v>
      </c>
      <c r="BS24" s="73">
        <v>164261</v>
      </c>
      <c r="BT24" s="73">
        <v>165463</v>
      </c>
      <c r="BU24" s="73">
        <v>167488</v>
      </c>
      <c r="BV24" s="73">
        <v>158791</v>
      </c>
      <c r="BW24" s="73">
        <v>161572</v>
      </c>
      <c r="BX24" s="73">
        <v>164936</v>
      </c>
      <c r="BY24" s="73">
        <v>169967</v>
      </c>
      <c r="BZ24" s="73">
        <v>168070</v>
      </c>
      <c r="CA24" s="73">
        <v>165666</v>
      </c>
      <c r="CB24" s="73">
        <v>161870</v>
      </c>
      <c r="CC24" s="73">
        <v>160866</v>
      </c>
      <c r="CD24" s="73">
        <v>169438</v>
      </c>
      <c r="CE24" s="73">
        <v>164866</v>
      </c>
      <c r="CF24" s="73">
        <v>166299</v>
      </c>
      <c r="CG24" s="73">
        <v>168440</v>
      </c>
      <c r="CH24" s="73">
        <v>165536</v>
      </c>
      <c r="CI24" s="73">
        <v>160009</v>
      </c>
      <c r="CJ24" s="73">
        <v>161945</v>
      </c>
      <c r="CK24" s="73">
        <v>166529</v>
      </c>
      <c r="CL24" s="73">
        <v>170834</v>
      </c>
      <c r="CM24" s="73">
        <v>168963</v>
      </c>
      <c r="CN24" s="73">
        <v>166966</v>
      </c>
      <c r="CO24" s="73">
        <v>163303</v>
      </c>
      <c r="CP24" s="73">
        <v>162132</v>
      </c>
      <c r="CQ24" s="73">
        <v>171034</v>
      </c>
      <c r="CR24" s="73">
        <v>165999</v>
      </c>
      <c r="CS24" s="73">
        <v>167532</v>
      </c>
      <c r="CT24" s="73">
        <v>168807</v>
      </c>
      <c r="CU24" s="73">
        <v>169918</v>
      </c>
      <c r="CV24" s="73">
        <v>160162</v>
      </c>
      <c r="CW24" s="73">
        <v>163306</v>
      </c>
      <c r="CX24" s="73">
        <v>167761</v>
      </c>
      <c r="CY24" s="73">
        <v>172282</v>
      </c>
      <c r="CZ24" s="73">
        <v>171361</v>
      </c>
      <c r="DA24" s="73">
        <v>168742</v>
      </c>
      <c r="DB24" s="73">
        <v>164509</v>
      </c>
      <c r="DC24" s="73">
        <v>164868</v>
      </c>
      <c r="DD24" s="73">
        <v>172194</v>
      </c>
      <c r="DE24" s="73">
        <v>167620</v>
      </c>
      <c r="DF24" s="73">
        <v>169635</v>
      </c>
      <c r="DG24" s="73">
        <v>172422</v>
      </c>
      <c r="DH24" s="73">
        <v>172828</v>
      </c>
      <c r="DI24" s="73">
        <v>163080</v>
      </c>
      <c r="DJ24" s="73">
        <v>166766</v>
      </c>
      <c r="DK24" s="73">
        <v>171216</v>
      </c>
      <c r="DL24" s="73">
        <v>175016</v>
      </c>
      <c r="DM24" s="73">
        <v>175028</v>
      </c>
      <c r="DN24" s="73">
        <v>172336</v>
      </c>
      <c r="DO24" s="73">
        <v>167856</v>
      </c>
      <c r="DP24" s="73">
        <v>168515</v>
      </c>
      <c r="DQ24" s="73">
        <v>175646</v>
      </c>
      <c r="DR24" s="73">
        <v>170862</v>
      </c>
      <c r="DS24" s="73">
        <v>173630</v>
      </c>
      <c r="DT24" s="73">
        <v>176571</v>
      </c>
      <c r="DU24" s="73">
        <v>175144</v>
      </c>
      <c r="DV24" s="73">
        <v>167120</v>
      </c>
      <c r="DW24" s="73">
        <v>170271</v>
      </c>
      <c r="DX24" s="73">
        <v>175264</v>
      </c>
      <c r="DY24" s="73">
        <v>179643</v>
      </c>
      <c r="DZ24" s="73">
        <v>179124</v>
      </c>
      <c r="EA24" s="73">
        <v>175878</v>
      </c>
      <c r="EB24" s="73">
        <v>172276</v>
      </c>
      <c r="EC24" s="73">
        <v>173165</v>
      </c>
      <c r="ED24" s="73">
        <v>179876</v>
      </c>
      <c r="EE24" s="73">
        <v>174830</v>
      </c>
      <c r="EF24" s="73">
        <v>178343</v>
      </c>
      <c r="EG24" s="73">
        <v>180173</v>
      </c>
      <c r="EH24" s="73">
        <v>181686</v>
      </c>
      <c r="EI24" s="73">
        <v>171269</v>
      </c>
      <c r="EJ24" s="73">
        <v>174762</v>
      </c>
      <c r="EK24" s="73">
        <v>179059</v>
      </c>
      <c r="EL24" s="73">
        <v>183712</v>
      </c>
      <c r="EM24" s="73">
        <v>182918</v>
      </c>
      <c r="EN24" s="73">
        <v>179494</v>
      </c>
      <c r="EO24" s="73">
        <v>175362</v>
      </c>
      <c r="EP24" s="73">
        <v>176201</v>
      </c>
      <c r="EQ24" s="73">
        <v>183966</v>
      </c>
      <c r="ER24" s="73">
        <v>178912</v>
      </c>
      <c r="ES24" s="73">
        <v>181643</v>
      </c>
      <c r="ET24" s="73">
        <v>184724</v>
      </c>
      <c r="EU24" s="73">
        <v>183739</v>
      </c>
      <c r="EV24" s="73">
        <v>175587</v>
      </c>
      <c r="EW24" s="73">
        <v>177079</v>
      </c>
      <c r="EX24" s="73">
        <v>182050</v>
      </c>
      <c r="EY24" s="73">
        <v>186432</v>
      </c>
      <c r="EZ24" s="73">
        <v>184319</v>
      </c>
      <c r="FA24" s="73">
        <v>182395</v>
      </c>
      <c r="FB24" s="73">
        <v>178017</v>
      </c>
      <c r="FC24" s="73">
        <v>178272</v>
      </c>
      <c r="FD24" s="73">
        <v>186966</v>
      </c>
      <c r="FE24" s="73">
        <v>181769</v>
      </c>
      <c r="FF24" s="73">
        <v>184793</v>
      </c>
      <c r="FG24" s="73">
        <v>186786</v>
      </c>
      <c r="FH24" s="73">
        <v>163551</v>
      </c>
      <c r="FI24" s="73">
        <v>164362</v>
      </c>
      <c r="FJ24" s="73">
        <v>167740</v>
      </c>
      <c r="FK24" s="73">
        <v>174845</v>
      </c>
      <c r="FL24" s="73">
        <v>181894</v>
      </c>
      <c r="FM24" s="73">
        <v>182061</v>
      </c>
      <c r="FN24" s="73">
        <v>180188</v>
      </c>
      <c r="FO24" s="73">
        <v>174557</v>
      </c>
      <c r="FP24" s="73">
        <v>172034</v>
      </c>
      <c r="FQ24" s="73">
        <v>164771</v>
      </c>
      <c r="FR24" s="73">
        <v>174798</v>
      </c>
      <c r="FS24" s="73">
        <v>161893</v>
      </c>
      <c r="FT24" s="73">
        <v>164640</v>
      </c>
      <c r="FU24" s="73">
        <v>170059</v>
      </c>
      <c r="FV24" s="73">
        <v>171672</v>
      </c>
      <c r="FW24" s="73">
        <v>176473</v>
      </c>
      <c r="FX24" s="73">
        <v>182184</v>
      </c>
      <c r="FY24" s="73">
        <v>185426</v>
      </c>
      <c r="FZ24" s="73">
        <v>185399</v>
      </c>
      <c r="GA24" s="73">
        <v>183570</v>
      </c>
      <c r="GB24" s="73">
        <v>179957</v>
      </c>
      <c r="GC24" s="73">
        <v>178123</v>
      </c>
      <c r="GD24" s="73">
        <v>184235</v>
      </c>
      <c r="GE24" s="73">
        <v>176969</v>
      </c>
      <c r="GF24" s="73">
        <v>182628</v>
      </c>
      <c r="GG24" s="73">
        <v>185841</v>
      </c>
      <c r="GH24" s="73">
        <v>186296</v>
      </c>
      <c r="GI24" s="73">
        <v>177951</v>
      </c>
      <c r="GJ24" s="73">
        <v>181002</v>
      </c>
      <c r="GK24" s="73">
        <v>185850</v>
      </c>
      <c r="GL24" s="73">
        <v>188635</v>
      </c>
      <c r="GM24" s="73">
        <v>188230</v>
      </c>
      <c r="GN24" s="73">
        <v>185851</v>
      </c>
      <c r="GO24" s="73">
        <v>181758</v>
      </c>
      <c r="GP24" s="73">
        <v>182143</v>
      </c>
      <c r="GQ24" s="73">
        <v>189022</v>
      </c>
      <c r="GR24" s="73">
        <v>184601</v>
      </c>
      <c r="GS24" s="73">
        <v>188024</v>
      </c>
      <c r="GT24" s="73">
        <v>190257</v>
      </c>
      <c r="GU24" s="73">
        <v>189899</v>
      </c>
      <c r="GV24" s="73">
        <v>179572</v>
      </c>
      <c r="GW24" s="73">
        <v>182883</v>
      </c>
      <c r="GX24" s="73">
        <v>187893</v>
      </c>
      <c r="GY24" s="73">
        <v>191340</v>
      </c>
      <c r="GZ24" s="73">
        <v>190171</v>
      </c>
      <c r="HA24" s="73">
        <v>187297</v>
      </c>
      <c r="HB24" s="73">
        <v>183107</v>
      </c>
      <c r="HC24" s="73">
        <v>183562</v>
      </c>
      <c r="HD24" s="73">
        <v>190934</v>
      </c>
      <c r="HE24" s="73">
        <v>187078</v>
      </c>
      <c r="HF24" s="73">
        <v>189360</v>
      </c>
      <c r="HG24" s="73">
        <v>191396</v>
      </c>
      <c r="HH24" s="73">
        <v>190709</v>
      </c>
      <c r="HI24" s="73">
        <v>180079</v>
      </c>
      <c r="HJ24" s="73">
        <v>183601</v>
      </c>
      <c r="HK24" s="73">
        <v>187708</v>
      </c>
      <c r="HL24" s="73">
        <v>191444</v>
      </c>
      <c r="HM24" s="73">
        <v>189682</v>
      </c>
      <c r="HN24" s="73">
        <v>187716</v>
      </c>
      <c r="HO24" s="73">
        <v>183249</v>
      </c>
      <c r="HP24" s="73">
        <v>183332</v>
      </c>
      <c r="HQ24" s="73">
        <v>192833</v>
      </c>
      <c r="HR24" s="73">
        <v>187592</v>
      </c>
      <c r="HS24" s="73">
        <v>190550</v>
      </c>
      <c r="HT24" s="73">
        <v>192832</v>
      </c>
      <c r="HU24" s="73">
        <v>189278</v>
      </c>
      <c r="HV24" s="73">
        <v>181230</v>
      </c>
      <c r="HW24" s="73">
        <v>183400</v>
      </c>
      <c r="HX24" s="73">
        <v>188686</v>
      </c>
      <c r="HY24" s="73">
        <v>192035</v>
      </c>
      <c r="HZ24" s="73">
        <v>190026</v>
      </c>
      <c r="IA24" s="73">
        <v>188063</v>
      </c>
      <c r="IB24" s="73">
        <v>183538</v>
      </c>
      <c r="IC24" s="73">
        <v>183855</v>
      </c>
      <c r="ID24" s="73">
        <v>193641</v>
      </c>
      <c r="IE24" s="73">
        <v>188094</v>
      </c>
      <c r="IF24" s="73">
        <v>191137</v>
      </c>
      <c r="IG24" s="73">
        <v>192961</v>
      </c>
      <c r="IH24" s="73">
        <v>191752</v>
      </c>
      <c r="II24" s="73">
        <v>181200</v>
      </c>
    </row>
    <row r="25" spans="1:702" ht="13.5" x14ac:dyDescent="0.35">
      <c r="A25" s="1" t="str">
        <f t="shared" si="12"/>
        <v>Tirolunselbständig BeschäftigteGesamt</v>
      </c>
      <c r="B25" s="1">
        <f t="shared" si="13"/>
        <v>25</v>
      </c>
      <c r="C25" t="s">
        <v>47</v>
      </c>
      <c r="F25" s="73">
        <v>300586</v>
      </c>
      <c r="G25" s="73">
        <v>302729</v>
      </c>
      <c r="H25" s="73">
        <v>298706</v>
      </c>
      <c r="I25" s="73">
        <v>283195</v>
      </c>
      <c r="J25" s="73">
        <v>287129</v>
      </c>
      <c r="K25" s="73">
        <v>295797</v>
      </c>
      <c r="L25" s="73">
        <v>304563</v>
      </c>
      <c r="M25" s="73">
        <v>301251</v>
      </c>
      <c r="N25" s="73">
        <v>296817</v>
      </c>
      <c r="O25" s="73">
        <v>286801</v>
      </c>
      <c r="P25" s="73">
        <v>285053</v>
      </c>
      <c r="Q25" s="73">
        <v>305627</v>
      </c>
      <c r="R25" s="73">
        <v>295688</v>
      </c>
      <c r="S25" s="73">
        <v>301321</v>
      </c>
      <c r="T25" s="73">
        <v>301865</v>
      </c>
      <c r="U25" s="73">
        <v>295793</v>
      </c>
      <c r="V25" s="73">
        <v>277910</v>
      </c>
      <c r="W25" s="73">
        <v>283662</v>
      </c>
      <c r="X25" s="73">
        <v>292167</v>
      </c>
      <c r="Y25" s="73">
        <v>300361</v>
      </c>
      <c r="Z25" s="73">
        <v>298466</v>
      </c>
      <c r="AA25" s="73">
        <v>292681</v>
      </c>
      <c r="AB25" s="73">
        <v>282876</v>
      </c>
      <c r="AC25" s="73">
        <v>283048</v>
      </c>
      <c r="AD25" s="73">
        <v>305464</v>
      </c>
      <c r="AE25" s="73">
        <v>292968</v>
      </c>
      <c r="AF25" s="73">
        <v>300666</v>
      </c>
      <c r="AG25" s="73">
        <v>302198</v>
      </c>
      <c r="AH25" s="73">
        <v>301544</v>
      </c>
      <c r="AI25" s="73">
        <v>281781</v>
      </c>
      <c r="AJ25" s="73">
        <v>286654</v>
      </c>
      <c r="AK25" s="73">
        <v>295437</v>
      </c>
      <c r="AL25" s="73">
        <v>304314</v>
      </c>
      <c r="AM25" s="73">
        <v>303022</v>
      </c>
      <c r="AN25" s="73">
        <v>297233</v>
      </c>
      <c r="AO25" s="73">
        <v>287201</v>
      </c>
      <c r="AP25" s="73">
        <v>288373</v>
      </c>
      <c r="AQ25" s="73">
        <v>310745</v>
      </c>
      <c r="AR25" s="73">
        <v>296597</v>
      </c>
      <c r="AS25" s="73">
        <v>306654</v>
      </c>
      <c r="AT25" s="73">
        <v>308928</v>
      </c>
      <c r="AU25" s="73">
        <v>301000</v>
      </c>
      <c r="AV25" s="73">
        <v>289055</v>
      </c>
      <c r="AW25" s="73">
        <v>289983</v>
      </c>
      <c r="AX25" s="73">
        <v>300742</v>
      </c>
      <c r="AY25" s="73">
        <v>308645</v>
      </c>
      <c r="AZ25" s="73">
        <v>307628</v>
      </c>
      <c r="BA25" s="73">
        <v>301711</v>
      </c>
      <c r="BB25" s="73">
        <v>291860</v>
      </c>
      <c r="BC25" s="73">
        <v>292184</v>
      </c>
      <c r="BD25" s="73">
        <v>314714</v>
      </c>
      <c r="BE25" s="73">
        <v>301092</v>
      </c>
      <c r="BF25" s="73">
        <v>311926</v>
      </c>
      <c r="BG25" s="73">
        <v>313542</v>
      </c>
      <c r="BH25" s="73">
        <v>308869</v>
      </c>
      <c r="BI25" s="73">
        <v>290841</v>
      </c>
      <c r="BJ25" s="73">
        <v>295920</v>
      </c>
      <c r="BK25" s="73">
        <v>304633</v>
      </c>
      <c r="BL25" s="73">
        <v>314863</v>
      </c>
      <c r="BM25" s="73">
        <v>312948</v>
      </c>
      <c r="BN25" s="73">
        <v>305823</v>
      </c>
      <c r="BO25" s="73">
        <v>296642</v>
      </c>
      <c r="BP25" s="73">
        <v>296879</v>
      </c>
      <c r="BQ25" s="73">
        <v>317728</v>
      </c>
      <c r="BR25" s="73">
        <v>305885</v>
      </c>
      <c r="BS25" s="73">
        <v>316846</v>
      </c>
      <c r="BT25" s="73">
        <v>318579</v>
      </c>
      <c r="BU25" s="73">
        <v>319275</v>
      </c>
      <c r="BV25" s="73">
        <v>296886</v>
      </c>
      <c r="BW25" s="73">
        <v>302406</v>
      </c>
      <c r="BX25" s="73">
        <v>310499</v>
      </c>
      <c r="BY25" s="73">
        <v>321200</v>
      </c>
      <c r="BZ25" s="73">
        <v>317446</v>
      </c>
      <c r="CA25" s="73">
        <v>311825</v>
      </c>
      <c r="CB25" s="73">
        <v>301965</v>
      </c>
      <c r="CC25" s="73">
        <v>301605</v>
      </c>
      <c r="CD25" s="73">
        <v>327249</v>
      </c>
      <c r="CE25" s="73">
        <v>312149</v>
      </c>
      <c r="CF25" s="73">
        <v>322500</v>
      </c>
      <c r="CG25" s="73">
        <v>325398</v>
      </c>
      <c r="CH25" s="73">
        <v>314761</v>
      </c>
      <c r="CI25" s="73">
        <v>300929</v>
      </c>
      <c r="CJ25" s="73">
        <v>304011</v>
      </c>
      <c r="CK25" s="73">
        <v>314279</v>
      </c>
      <c r="CL25" s="73">
        <v>323786</v>
      </c>
      <c r="CM25" s="73">
        <v>319830</v>
      </c>
      <c r="CN25" s="73">
        <v>314819</v>
      </c>
      <c r="CO25" s="73">
        <v>305147</v>
      </c>
      <c r="CP25" s="73">
        <v>304315</v>
      </c>
      <c r="CQ25" s="73">
        <v>330060</v>
      </c>
      <c r="CR25" s="73">
        <v>314986</v>
      </c>
      <c r="CS25" s="73">
        <v>325193</v>
      </c>
      <c r="CT25" s="73">
        <v>326690</v>
      </c>
      <c r="CU25" s="73">
        <v>324182</v>
      </c>
      <c r="CV25" s="73">
        <v>300140</v>
      </c>
      <c r="CW25" s="73">
        <v>305848</v>
      </c>
      <c r="CX25" s="73">
        <v>315778</v>
      </c>
      <c r="CY25" s="73">
        <v>325785</v>
      </c>
      <c r="CZ25" s="73">
        <v>323201</v>
      </c>
      <c r="DA25" s="73">
        <v>317090</v>
      </c>
      <c r="DB25" s="73">
        <v>306318</v>
      </c>
      <c r="DC25" s="73">
        <v>307906</v>
      </c>
      <c r="DD25" s="73">
        <v>331835</v>
      </c>
      <c r="DE25" s="73">
        <v>317497</v>
      </c>
      <c r="DF25" s="73">
        <v>328249</v>
      </c>
      <c r="DG25" s="73">
        <v>331590</v>
      </c>
      <c r="DH25" s="73">
        <v>328084</v>
      </c>
      <c r="DI25" s="73">
        <v>305373</v>
      </c>
      <c r="DJ25" s="73">
        <v>312023</v>
      </c>
      <c r="DK25" s="73">
        <v>322212</v>
      </c>
      <c r="DL25" s="73">
        <v>330694</v>
      </c>
      <c r="DM25" s="73">
        <v>329839</v>
      </c>
      <c r="DN25" s="73">
        <v>324032</v>
      </c>
      <c r="DO25" s="73">
        <v>313279</v>
      </c>
      <c r="DP25" s="73">
        <v>315143</v>
      </c>
      <c r="DQ25" s="73">
        <v>338584</v>
      </c>
      <c r="DR25" s="73">
        <v>323258</v>
      </c>
      <c r="DS25" s="73">
        <v>335916</v>
      </c>
      <c r="DT25" s="73">
        <v>339687</v>
      </c>
      <c r="DU25" s="73">
        <v>331966</v>
      </c>
      <c r="DV25" s="73">
        <v>313243</v>
      </c>
      <c r="DW25" s="73">
        <v>318918</v>
      </c>
      <c r="DX25" s="73">
        <v>330259</v>
      </c>
      <c r="DY25" s="73">
        <v>339572</v>
      </c>
      <c r="DZ25" s="73">
        <v>337808</v>
      </c>
      <c r="EA25" s="73">
        <v>330880</v>
      </c>
      <c r="EB25" s="73">
        <v>321381</v>
      </c>
      <c r="EC25" s="73">
        <v>323480</v>
      </c>
      <c r="ED25" s="73">
        <v>346040</v>
      </c>
      <c r="EE25" s="73">
        <v>330762</v>
      </c>
      <c r="EF25" s="73">
        <v>344490</v>
      </c>
      <c r="EG25" s="73">
        <v>347165</v>
      </c>
      <c r="EH25" s="73">
        <v>345517</v>
      </c>
      <c r="EI25" s="73">
        <v>321187</v>
      </c>
      <c r="EJ25" s="73">
        <v>328063</v>
      </c>
      <c r="EK25" s="73">
        <v>337967</v>
      </c>
      <c r="EL25" s="73">
        <v>347718</v>
      </c>
      <c r="EM25" s="73">
        <v>345697</v>
      </c>
      <c r="EN25" s="73">
        <v>338628</v>
      </c>
      <c r="EO25" s="73">
        <v>327815</v>
      </c>
      <c r="EP25" s="73">
        <v>329850</v>
      </c>
      <c r="EQ25" s="73">
        <v>353402</v>
      </c>
      <c r="ER25" s="73">
        <v>338958</v>
      </c>
      <c r="ES25" s="73">
        <v>350768</v>
      </c>
      <c r="ET25" s="73">
        <v>354966</v>
      </c>
      <c r="EU25" s="73">
        <v>348415</v>
      </c>
      <c r="EV25" s="73">
        <v>329500</v>
      </c>
      <c r="EW25" s="73">
        <v>332281</v>
      </c>
      <c r="EX25" s="73">
        <v>343857</v>
      </c>
      <c r="EY25" s="73">
        <v>352837</v>
      </c>
      <c r="EZ25" s="73">
        <v>348584</v>
      </c>
      <c r="FA25" s="73">
        <v>343600</v>
      </c>
      <c r="FB25" s="73">
        <v>332419</v>
      </c>
      <c r="FC25" s="73">
        <v>333758</v>
      </c>
      <c r="FD25" s="73">
        <v>357995</v>
      </c>
      <c r="FE25" s="73">
        <v>344082</v>
      </c>
      <c r="FF25" s="73">
        <v>355453</v>
      </c>
      <c r="FG25" s="73">
        <v>357944</v>
      </c>
      <c r="FH25" s="73">
        <v>309423</v>
      </c>
      <c r="FI25" s="73">
        <v>306093</v>
      </c>
      <c r="FJ25" s="73">
        <v>311543</v>
      </c>
      <c r="FK25" s="73">
        <v>326846</v>
      </c>
      <c r="FL25" s="73">
        <v>343424</v>
      </c>
      <c r="FM25" s="73">
        <v>343710</v>
      </c>
      <c r="FN25" s="73">
        <v>338893</v>
      </c>
      <c r="FO25" s="73">
        <v>325231</v>
      </c>
      <c r="FP25" s="73">
        <v>320684</v>
      </c>
      <c r="FQ25" s="73">
        <v>313257</v>
      </c>
      <c r="FR25" s="73">
        <v>329375</v>
      </c>
      <c r="FS25" s="73">
        <v>309724</v>
      </c>
      <c r="FT25" s="73">
        <v>312779</v>
      </c>
      <c r="FU25" s="73">
        <v>318994</v>
      </c>
      <c r="FV25" s="73">
        <v>320472</v>
      </c>
      <c r="FW25" s="73">
        <v>330638</v>
      </c>
      <c r="FX25" s="73">
        <v>343804</v>
      </c>
      <c r="FY25" s="73">
        <v>351618</v>
      </c>
      <c r="FZ25" s="73">
        <v>350933</v>
      </c>
      <c r="GA25" s="73">
        <v>346587</v>
      </c>
      <c r="GB25" s="73">
        <v>337950</v>
      </c>
      <c r="GC25" s="73">
        <v>333860</v>
      </c>
      <c r="GD25" s="73">
        <v>353716</v>
      </c>
      <c r="GE25" s="73">
        <v>334256</v>
      </c>
      <c r="GF25" s="73">
        <v>351906</v>
      </c>
      <c r="GG25" s="73">
        <v>356437</v>
      </c>
      <c r="GH25" s="73">
        <v>353175</v>
      </c>
      <c r="GI25" s="73">
        <v>335274</v>
      </c>
      <c r="GJ25" s="73">
        <v>341185</v>
      </c>
      <c r="GK25" s="73">
        <v>352454</v>
      </c>
      <c r="GL25" s="73">
        <v>359408</v>
      </c>
      <c r="GM25" s="73">
        <v>357507</v>
      </c>
      <c r="GN25" s="73">
        <v>351803</v>
      </c>
      <c r="GO25" s="73">
        <v>342076</v>
      </c>
      <c r="GP25" s="73">
        <v>342902</v>
      </c>
      <c r="GQ25" s="73">
        <v>364141</v>
      </c>
      <c r="GR25" s="73">
        <v>350689</v>
      </c>
      <c r="GS25" s="73">
        <v>363284</v>
      </c>
      <c r="GT25" s="73">
        <v>366454</v>
      </c>
      <c r="GU25" s="73">
        <v>361440</v>
      </c>
      <c r="GV25" s="73">
        <v>339449</v>
      </c>
      <c r="GW25" s="73">
        <v>346239</v>
      </c>
      <c r="GX25" s="73">
        <v>357558</v>
      </c>
      <c r="GY25" s="73">
        <v>365150</v>
      </c>
      <c r="GZ25" s="73">
        <v>362241</v>
      </c>
      <c r="HA25" s="73">
        <v>355824</v>
      </c>
      <c r="HB25" s="73">
        <v>345659</v>
      </c>
      <c r="HC25" s="73">
        <v>346814</v>
      </c>
      <c r="HD25" s="73">
        <v>369128</v>
      </c>
      <c r="HE25" s="73">
        <v>356603</v>
      </c>
      <c r="HF25" s="73">
        <v>367503</v>
      </c>
      <c r="HG25" s="73">
        <v>369929</v>
      </c>
      <c r="HH25" s="73">
        <v>365120</v>
      </c>
      <c r="HI25" s="73">
        <v>341617</v>
      </c>
      <c r="HJ25" s="73">
        <v>349130</v>
      </c>
      <c r="HK25" s="73">
        <v>358906</v>
      </c>
      <c r="HL25" s="73">
        <v>367219</v>
      </c>
      <c r="HM25" s="73">
        <v>363207</v>
      </c>
      <c r="HN25" s="73">
        <v>357682</v>
      </c>
      <c r="HO25" s="73">
        <v>347137</v>
      </c>
      <c r="HP25" s="73">
        <v>347842</v>
      </c>
      <c r="HQ25" s="73">
        <v>372466</v>
      </c>
      <c r="HR25" s="73">
        <v>358979</v>
      </c>
      <c r="HS25" s="73">
        <v>369679</v>
      </c>
      <c r="HT25" s="73">
        <v>372733</v>
      </c>
      <c r="HU25" s="73">
        <v>361837</v>
      </c>
      <c r="HV25" s="73">
        <v>344383</v>
      </c>
      <c r="HW25" s="73">
        <v>349286</v>
      </c>
      <c r="HX25" s="73">
        <v>361132</v>
      </c>
      <c r="HY25" s="73">
        <v>369125</v>
      </c>
      <c r="HZ25" s="73">
        <v>364571</v>
      </c>
      <c r="IA25" s="73">
        <v>359164</v>
      </c>
      <c r="IB25" s="73">
        <v>348682</v>
      </c>
      <c r="IC25" s="73">
        <v>349557</v>
      </c>
      <c r="ID25" s="73">
        <v>375053</v>
      </c>
      <c r="IE25" s="73">
        <v>360433</v>
      </c>
      <c r="IF25" s="73">
        <v>371427</v>
      </c>
      <c r="IG25" s="73">
        <v>373676</v>
      </c>
      <c r="IH25" s="73">
        <v>367382</v>
      </c>
      <c r="II25" s="73">
        <v>344964</v>
      </c>
    </row>
    <row r="26" spans="1:702" ht="13.5" x14ac:dyDescent="0.35">
      <c r="A26" s="1" t="str">
        <f t="shared" si="12"/>
        <v>Vorarlbergunselbständig BeschäftigteFrauen</v>
      </c>
      <c r="B26" s="1">
        <f t="shared" si="13"/>
        <v>26</v>
      </c>
      <c r="C26" t="s">
        <v>8</v>
      </c>
      <c r="D26" t="s">
        <v>54</v>
      </c>
      <c r="E26" t="s">
        <v>32</v>
      </c>
      <c r="F26" s="73">
        <v>64683</v>
      </c>
      <c r="G26" s="73">
        <v>64811</v>
      </c>
      <c r="H26" s="73">
        <v>64508</v>
      </c>
      <c r="I26" s="73">
        <v>61898</v>
      </c>
      <c r="J26" s="73">
        <v>62499</v>
      </c>
      <c r="K26" s="73">
        <v>63554</v>
      </c>
      <c r="L26" s="73">
        <v>65863</v>
      </c>
      <c r="M26" s="73">
        <v>64754</v>
      </c>
      <c r="N26" s="73">
        <v>64446</v>
      </c>
      <c r="O26" s="73">
        <v>63525</v>
      </c>
      <c r="P26" s="73">
        <v>63363</v>
      </c>
      <c r="Q26" s="73">
        <v>66047</v>
      </c>
      <c r="R26" s="73">
        <v>64163</v>
      </c>
      <c r="S26" s="73">
        <v>65970</v>
      </c>
      <c r="T26" s="73">
        <v>65914</v>
      </c>
      <c r="U26" s="73">
        <v>65450</v>
      </c>
      <c r="V26" s="73">
        <v>62074</v>
      </c>
      <c r="W26" s="73">
        <v>62694</v>
      </c>
      <c r="X26" s="73">
        <v>63659</v>
      </c>
      <c r="Y26" s="73">
        <v>65857</v>
      </c>
      <c r="Z26" s="73">
        <v>64743</v>
      </c>
      <c r="AA26" s="73">
        <v>64074</v>
      </c>
      <c r="AB26" s="73">
        <v>63016</v>
      </c>
      <c r="AC26" s="73">
        <v>62970</v>
      </c>
      <c r="AD26" s="73">
        <v>65911</v>
      </c>
      <c r="AE26" s="73">
        <v>64361</v>
      </c>
      <c r="AF26" s="73">
        <v>65878</v>
      </c>
      <c r="AG26" s="73">
        <v>66115</v>
      </c>
      <c r="AH26" s="73">
        <v>65916</v>
      </c>
      <c r="AI26" s="73">
        <v>63040</v>
      </c>
      <c r="AJ26" s="73">
        <v>63577</v>
      </c>
      <c r="AK26" s="73">
        <v>64721</v>
      </c>
      <c r="AL26" s="73">
        <v>66601</v>
      </c>
      <c r="AM26" s="73">
        <v>66058</v>
      </c>
      <c r="AN26" s="73">
        <v>65587</v>
      </c>
      <c r="AO26" s="73">
        <v>64610</v>
      </c>
      <c r="AP26" s="73">
        <v>64701</v>
      </c>
      <c r="AQ26" s="73">
        <v>67954</v>
      </c>
      <c r="AR26" s="73">
        <v>65396</v>
      </c>
      <c r="AS26" s="73">
        <v>67692</v>
      </c>
      <c r="AT26" s="73">
        <v>67965</v>
      </c>
      <c r="AU26" s="73">
        <v>67510</v>
      </c>
      <c r="AV26" s="73">
        <v>65009</v>
      </c>
      <c r="AW26" s="73">
        <v>65306</v>
      </c>
      <c r="AX26" s="73">
        <v>66796</v>
      </c>
      <c r="AY26" s="73">
        <v>68420</v>
      </c>
      <c r="AZ26" s="73">
        <v>67947</v>
      </c>
      <c r="BA26" s="73">
        <v>67398</v>
      </c>
      <c r="BB26" s="73">
        <v>66366</v>
      </c>
      <c r="BC26" s="73">
        <v>66352</v>
      </c>
      <c r="BD26" s="73">
        <v>69621</v>
      </c>
      <c r="BE26" s="73">
        <v>67198</v>
      </c>
      <c r="BF26" s="73">
        <v>69582</v>
      </c>
      <c r="BG26" s="73">
        <v>69729</v>
      </c>
      <c r="BH26" s="73">
        <v>69339</v>
      </c>
      <c r="BI26" s="73">
        <v>66152</v>
      </c>
      <c r="BJ26" s="73">
        <v>66776</v>
      </c>
      <c r="BK26" s="73">
        <v>68022</v>
      </c>
      <c r="BL26" s="73">
        <v>70098</v>
      </c>
      <c r="BM26" s="73">
        <v>69452</v>
      </c>
      <c r="BN26" s="73">
        <v>68506</v>
      </c>
      <c r="BO26" s="73">
        <v>67465</v>
      </c>
      <c r="BP26" s="73">
        <v>67396</v>
      </c>
      <c r="BQ26" s="73">
        <v>70547</v>
      </c>
      <c r="BR26" s="73">
        <v>68589</v>
      </c>
      <c r="BS26" s="73">
        <v>70578</v>
      </c>
      <c r="BT26" s="73">
        <v>70865</v>
      </c>
      <c r="BU26" s="73">
        <v>70616</v>
      </c>
      <c r="BV26" s="73">
        <v>67184</v>
      </c>
      <c r="BW26" s="73">
        <v>67896</v>
      </c>
      <c r="BX26" s="73">
        <v>69049</v>
      </c>
      <c r="BY26" s="73">
        <v>71195</v>
      </c>
      <c r="BZ26" s="73">
        <v>70270</v>
      </c>
      <c r="CA26" s="73">
        <v>69788</v>
      </c>
      <c r="CB26" s="73">
        <v>68623</v>
      </c>
      <c r="CC26" s="73">
        <v>68438</v>
      </c>
      <c r="CD26" s="73">
        <v>72064</v>
      </c>
      <c r="CE26" s="73">
        <v>69714</v>
      </c>
      <c r="CF26" s="73">
        <v>72175</v>
      </c>
      <c r="CG26" s="73">
        <v>72490</v>
      </c>
      <c r="CH26" s="73">
        <v>71514</v>
      </c>
      <c r="CI26" s="73">
        <v>68801</v>
      </c>
      <c r="CJ26" s="73">
        <v>69290</v>
      </c>
      <c r="CK26" s="73">
        <v>70631</v>
      </c>
      <c r="CL26" s="73">
        <v>72577</v>
      </c>
      <c r="CM26" s="73">
        <v>71361</v>
      </c>
      <c r="CN26" s="73">
        <v>71157</v>
      </c>
      <c r="CO26" s="73">
        <v>70050</v>
      </c>
      <c r="CP26" s="73">
        <v>69839</v>
      </c>
      <c r="CQ26" s="73">
        <v>73320</v>
      </c>
      <c r="CR26" s="73">
        <v>71100</v>
      </c>
      <c r="CS26" s="73">
        <v>73276</v>
      </c>
      <c r="CT26" s="73">
        <v>73425</v>
      </c>
      <c r="CU26" s="73">
        <v>73342</v>
      </c>
      <c r="CV26" s="73">
        <v>70029</v>
      </c>
      <c r="CW26" s="73">
        <v>70803</v>
      </c>
      <c r="CX26" s="73">
        <v>72139</v>
      </c>
      <c r="CY26" s="73">
        <v>74046</v>
      </c>
      <c r="CZ26" s="73">
        <v>72827</v>
      </c>
      <c r="DA26" s="73">
        <v>72360</v>
      </c>
      <c r="DB26" s="73">
        <v>71284</v>
      </c>
      <c r="DC26" s="73">
        <v>71340</v>
      </c>
      <c r="DD26" s="73">
        <v>74679</v>
      </c>
      <c r="DE26" s="73">
        <v>72462</v>
      </c>
      <c r="DF26" s="73">
        <v>74548</v>
      </c>
      <c r="DG26" s="73">
        <v>74696</v>
      </c>
      <c r="DH26" s="73">
        <v>74572</v>
      </c>
      <c r="DI26" s="73">
        <v>71163</v>
      </c>
      <c r="DJ26" s="73">
        <v>71966</v>
      </c>
      <c r="DK26" s="73">
        <v>73259</v>
      </c>
      <c r="DL26" s="73">
        <v>74816</v>
      </c>
      <c r="DM26" s="73">
        <v>74199</v>
      </c>
      <c r="DN26" s="73">
        <v>73711</v>
      </c>
      <c r="DO26" s="73">
        <v>72698</v>
      </c>
      <c r="DP26" s="73">
        <v>72864</v>
      </c>
      <c r="DQ26" s="73">
        <v>75979</v>
      </c>
      <c r="DR26" s="73">
        <v>73706</v>
      </c>
      <c r="DS26" s="73">
        <v>75962</v>
      </c>
      <c r="DT26" s="73">
        <v>76289</v>
      </c>
      <c r="DU26" s="73">
        <v>75766</v>
      </c>
      <c r="DV26" s="73">
        <v>72682</v>
      </c>
      <c r="DW26" s="73">
        <v>73436</v>
      </c>
      <c r="DX26" s="73">
        <v>74718</v>
      </c>
      <c r="DY26" s="73">
        <v>76607</v>
      </c>
      <c r="DZ26" s="73">
        <v>75762</v>
      </c>
      <c r="EA26" s="73">
        <v>75189</v>
      </c>
      <c r="EB26" s="73">
        <v>74363</v>
      </c>
      <c r="EC26" s="73">
        <v>74349</v>
      </c>
      <c r="ED26" s="73">
        <v>77686</v>
      </c>
      <c r="EE26" s="73">
        <v>75234</v>
      </c>
      <c r="EF26" s="73">
        <v>77959</v>
      </c>
      <c r="EG26" s="73">
        <v>78262</v>
      </c>
      <c r="EH26" s="73">
        <v>78082</v>
      </c>
      <c r="EI26" s="73">
        <v>74543</v>
      </c>
      <c r="EJ26" s="73">
        <v>75348</v>
      </c>
      <c r="EK26" s="73">
        <v>76616</v>
      </c>
      <c r="EL26" s="73">
        <v>78704</v>
      </c>
      <c r="EM26" s="73">
        <v>77591</v>
      </c>
      <c r="EN26" s="73">
        <v>76875</v>
      </c>
      <c r="EO26" s="73">
        <v>76072</v>
      </c>
      <c r="EP26" s="73">
        <v>76194</v>
      </c>
      <c r="EQ26" s="73">
        <v>79659</v>
      </c>
      <c r="ER26" s="73">
        <v>77159</v>
      </c>
      <c r="ES26" s="73">
        <v>79565</v>
      </c>
      <c r="ET26" s="73">
        <v>79710</v>
      </c>
      <c r="EU26" s="73">
        <v>79163</v>
      </c>
      <c r="EV26" s="73">
        <v>76145</v>
      </c>
      <c r="EW26" s="73">
        <v>76588</v>
      </c>
      <c r="EX26" s="73">
        <v>77819</v>
      </c>
      <c r="EY26" s="73">
        <v>79614</v>
      </c>
      <c r="EZ26" s="73">
        <v>78216</v>
      </c>
      <c r="FA26" s="73">
        <v>78075</v>
      </c>
      <c r="FB26" s="73">
        <v>77057</v>
      </c>
      <c r="FC26" s="73">
        <v>77003</v>
      </c>
      <c r="FD26" s="73">
        <v>80342</v>
      </c>
      <c r="FE26" s="73">
        <v>78275</v>
      </c>
      <c r="FF26" s="73">
        <v>80208</v>
      </c>
      <c r="FG26" s="73">
        <v>80280</v>
      </c>
      <c r="FH26" s="73">
        <v>75197</v>
      </c>
      <c r="FI26" s="73">
        <v>73652</v>
      </c>
      <c r="FJ26" s="73">
        <v>74197</v>
      </c>
      <c r="FK26" s="73">
        <v>75835</v>
      </c>
      <c r="FL26" s="73">
        <v>78546</v>
      </c>
      <c r="FM26" s="73">
        <v>77772</v>
      </c>
      <c r="FN26" s="73">
        <v>77550</v>
      </c>
      <c r="FO26" s="73">
        <v>76515</v>
      </c>
      <c r="FP26" s="73">
        <v>76051</v>
      </c>
      <c r="FQ26" s="73">
        <v>75771</v>
      </c>
      <c r="FR26" s="73">
        <v>76798</v>
      </c>
      <c r="FS26" s="73">
        <v>75583</v>
      </c>
      <c r="FT26" s="73">
        <v>75694</v>
      </c>
      <c r="FU26" s="73">
        <v>75998</v>
      </c>
      <c r="FV26" s="73">
        <v>76008</v>
      </c>
      <c r="FW26" s="73">
        <v>76955</v>
      </c>
      <c r="FX26" s="73">
        <v>78548</v>
      </c>
      <c r="FY26" s="73">
        <v>80058</v>
      </c>
      <c r="FZ26" s="73">
        <v>79108</v>
      </c>
      <c r="GA26" s="73">
        <v>79034</v>
      </c>
      <c r="GB26" s="73">
        <v>78290</v>
      </c>
      <c r="GC26" s="73">
        <v>78144</v>
      </c>
      <c r="GD26" s="73">
        <v>80864</v>
      </c>
      <c r="GE26" s="73">
        <v>77857</v>
      </c>
      <c r="GF26" s="73">
        <v>80866</v>
      </c>
      <c r="GG26" s="73">
        <v>81186</v>
      </c>
      <c r="GH26" s="73">
        <v>80652</v>
      </c>
      <c r="GI26" s="73">
        <v>78032</v>
      </c>
      <c r="GJ26" s="73">
        <v>78609</v>
      </c>
      <c r="GK26" s="73">
        <v>79793</v>
      </c>
      <c r="GL26" s="73">
        <v>81126</v>
      </c>
      <c r="GM26" s="73">
        <v>80384</v>
      </c>
      <c r="GN26" s="73">
        <v>80059</v>
      </c>
      <c r="GO26" s="73">
        <v>79160</v>
      </c>
      <c r="GP26" s="73">
        <v>79350</v>
      </c>
      <c r="GQ26" s="73">
        <v>82387</v>
      </c>
      <c r="GR26" s="73">
        <v>80134</v>
      </c>
      <c r="GS26" s="73">
        <v>82484</v>
      </c>
      <c r="GT26" s="73">
        <v>82827</v>
      </c>
      <c r="GU26" s="73">
        <v>82162</v>
      </c>
      <c r="GV26" s="73">
        <v>79027</v>
      </c>
      <c r="GW26" s="73">
        <v>79823</v>
      </c>
      <c r="GX26" s="73">
        <v>81065</v>
      </c>
      <c r="GY26" s="73">
        <v>82542</v>
      </c>
      <c r="GZ26" s="73">
        <v>81473</v>
      </c>
      <c r="HA26" s="73">
        <v>80897</v>
      </c>
      <c r="HB26" s="73">
        <v>79957</v>
      </c>
      <c r="HC26" s="73">
        <v>80071</v>
      </c>
      <c r="HD26" s="73">
        <v>83094</v>
      </c>
      <c r="HE26" s="73">
        <v>81285</v>
      </c>
      <c r="HF26" s="73">
        <v>83056</v>
      </c>
      <c r="HG26" s="73">
        <v>83204</v>
      </c>
      <c r="HH26" s="73">
        <v>82902</v>
      </c>
      <c r="HI26" s="73">
        <v>79745</v>
      </c>
      <c r="HJ26" s="73">
        <v>80693</v>
      </c>
      <c r="HK26" s="73">
        <v>81522</v>
      </c>
      <c r="HL26" s="73">
        <v>83469</v>
      </c>
      <c r="HM26" s="73">
        <v>81931</v>
      </c>
      <c r="HN26" s="73">
        <v>81435</v>
      </c>
      <c r="HO26" s="73">
        <v>80490</v>
      </c>
      <c r="HP26" s="73">
        <v>80415</v>
      </c>
      <c r="HQ26" s="73">
        <v>83882</v>
      </c>
      <c r="HR26" s="73">
        <v>81895</v>
      </c>
      <c r="HS26" s="73">
        <v>83538</v>
      </c>
      <c r="HT26" s="73">
        <v>83887</v>
      </c>
      <c r="HU26" s="73">
        <v>82699</v>
      </c>
      <c r="HV26" s="73">
        <v>80066</v>
      </c>
      <c r="HW26" s="73">
        <v>80695</v>
      </c>
      <c r="HX26" s="73">
        <v>82040</v>
      </c>
      <c r="HY26" s="73">
        <v>83679</v>
      </c>
      <c r="HZ26" s="73">
        <v>82105</v>
      </c>
      <c r="IA26" s="73">
        <v>81646</v>
      </c>
      <c r="IB26" s="73">
        <v>80556</v>
      </c>
      <c r="IC26" s="73">
        <v>80530</v>
      </c>
      <c r="ID26" s="73">
        <v>84028</v>
      </c>
      <c r="IE26" s="73">
        <v>82122</v>
      </c>
      <c r="IF26" s="73">
        <v>83567</v>
      </c>
      <c r="IG26" s="73">
        <v>83696</v>
      </c>
      <c r="IH26" s="73">
        <v>83024</v>
      </c>
      <c r="II26" s="73">
        <v>79815</v>
      </c>
    </row>
    <row r="27" spans="1:702" ht="13.5" x14ac:dyDescent="0.35">
      <c r="A27" s="1" t="str">
        <f t="shared" si="12"/>
        <v>Vorarlbergunselbständig BeschäftigteMänner und altern. Geschlecht</v>
      </c>
      <c r="B27" s="1">
        <f t="shared" si="13"/>
        <v>27</v>
      </c>
      <c r="C27" t="s">
        <v>8</v>
      </c>
      <c r="D27" t="s">
        <v>54</v>
      </c>
      <c r="E27" t="s">
        <v>52</v>
      </c>
      <c r="F27" s="73">
        <v>80060</v>
      </c>
      <c r="G27" s="73">
        <v>80350</v>
      </c>
      <c r="H27" s="73">
        <v>80475</v>
      </c>
      <c r="I27" s="73">
        <v>78577</v>
      </c>
      <c r="J27" s="73">
        <v>78949</v>
      </c>
      <c r="K27" s="73">
        <v>79986</v>
      </c>
      <c r="L27" s="73">
        <v>81928</v>
      </c>
      <c r="M27" s="73">
        <v>80544</v>
      </c>
      <c r="N27" s="73">
        <v>80450</v>
      </c>
      <c r="O27" s="73">
        <v>79803</v>
      </c>
      <c r="P27" s="73">
        <v>79176</v>
      </c>
      <c r="Q27" s="73">
        <v>79864</v>
      </c>
      <c r="R27" s="73">
        <v>80014</v>
      </c>
      <c r="S27" s="73">
        <v>79029</v>
      </c>
      <c r="T27" s="73">
        <v>78601</v>
      </c>
      <c r="U27" s="73">
        <v>78780</v>
      </c>
      <c r="V27" s="73">
        <v>75728</v>
      </c>
      <c r="W27" s="73">
        <v>76789</v>
      </c>
      <c r="X27" s="73">
        <v>77542</v>
      </c>
      <c r="Y27" s="73">
        <v>79539</v>
      </c>
      <c r="Z27" s="73">
        <v>78606</v>
      </c>
      <c r="AA27" s="73">
        <v>78264</v>
      </c>
      <c r="AB27" s="73">
        <v>77377</v>
      </c>
      <c r="AC27" s="73">
        <v>77285</v>
      </c>
      <c r="AD27" s="73">
        <v>78489</v>
      </c>
      <c r="AE27" s="73">
        <v>78002</v>
      </c>
      <c r="AF27" s="73">
        <v>77795</v>
      </c>
      <c r="AG27" s="73">
        <v>77996</v>
      </c>
      <c r="AH27" s="73">
        <v>78253</v>
      </c>
      <c r="AI27" s="73">
        <v>76672</v>
      </c>
      <c r="AJ27" s="73">
        <v>77479</v>
      </c>
      <c r="AK27" s="73">
        <v>78630</v>
      </c>
      <c r="AL27" s="73">
        <v>80431</v>
      </c>
      <c r="AM27" s="73">
        <v>80123</v>
      </c>
      <c r="AN27" s="73">
        <v>79814</v>
      </c>
      <c r="AO27" s="73">
        <v>79057</v>
      </c>
      <c r="AP27" s="73">
        <v>79243</v>
      </c>
      <c r="AQ27" s="73">
        <v>80944</v>
      </c>
      <c r="AR27" s="73">
        <v>78870</v>
      </c>
      <c r="AS27" s="73">
        <v>80209</v>
      </c>
      <c r="AT27" s="73">
        <v>80417</v>
      </c>
      <c r="AU27" s="73">
        <v>80573</v>
      </c>
      <c r="AV27" s="73">
        <v>78347</v>
      </c>
      <c r="AW27" s="73">
        <v>79166</v>
      </c>
      <c r="AX27" s="73">
        <v>80261</v>
      </c>
      <c r="AY27" s="73">
        <v>81770</v>
      </c>
      <c r="AZ27" s="73">
        <v>81258</v>
      </c>
      <c r="BA27" s="73">
        <v>80814</v>
      </c>
      <c r="BB27" s="73">
        <v>80000</v>
      </c>
      <c r="BC27" s="73">
        <v>79914</v>
      </c>
      <c r="BD27" s="73">
        <v>81612</v>
      </c>
      <c r="BE27" s="73">
        <v>80362</v>
      </c>
      <c r="BF27" s="73">
        <v>81299</v>
      </c>
      <c r="BG27" s="73">
        <v>81225</v>
      </c>
      <c r="BH27" s="73">
        <v>81541</v>
      </c>
      <c r="BI27" s="73">
        <v>78884</v>
      </c>
      <c r="BJ27" s="73">
        <v>79746</v>
      </c>
      <c r="BK27" s="73">
        <v>80716</v>
      </c>
      <c r="BL27" s="73">
        <v>82656</v>
      </c>
      <c r="BM27" s="73">
        <v>81889</v>
      </c>
      <c r="BN27" s="73">
        <v>81176</v>
      </c>
      <c r="BO27" s="73">
        <v>80572</v>
      </c>
      <c r="BP27" s="73">
        <v>80362</v>
      </c>
      <c r="BQ27" s="73">
        <v>82024</v>
      </c>
      <c r="BR27" s="73">
        <v>81008</v>
      </c>
      <c r="BS27" s="73">
        <v>81804</v>
      </c>
      <c r="BT27" s="73">
        <v>81964</v>
      </c>
      <c r="BU27" s="73">
        <v>82512</v>
      </c>
      <c r="BV27" s="73">
        <v>79817</v>
      </c>
      <c r="BW27" s="73">
        <v>80573</v>
      </c>
      <c r="BX27" s="73">
        <v>81595</v>
      </c>
      <c r="BY27" s="73">
        <v>83730</v>
      </c>
      <c r="BZ27" s="73">
        <v>82363</v>
      </c>
      <c r="CA27" s="73">
        <v>82331</v>
      </c>
      <c r="CB27" s="73">
        <v>81510</v>
      </c>
      <c r="CC27" s="73">
        <v>80929</v>
      </c>
      <c r="CD27" s="73">
        <v>83073</v>
      </c>
      <c r="CE27" s="73">
        <v>81850</v>
      </c>
      <c r="CF27" s="73">
        <v>82891</v>
      </c>
      <c r="CG27" s="73">
        <v>83384</v>
      </c>
      <c r="CH27" s="73">
        <v>83064</v>
      </c>
      <c r="CI27" s="73">
        <v>80878</v>
      </c>
      <c r="CJ27" s="73">
        <v>81467</v>
      </c>
      <c r="CK27" s="73">
        <v>82908</v>
      </c>
      <c r="CL27" s="73">
        <v>84626</v>
      </c>
      <c r="CM27" s="73">
        <v>83388</v>
      </c>
      <c r="CN27" s="73">
        <v>83339</v>
      </c>
      <c r="CO27" s="73">
        <v>82419</v>
      </c>
      <c r="CP27" s="73">
        <v>81842</v>
      </c>
      <c r="CQ27" s="73">
        <v>84072</v>
      </c>
      <c r="CR27" s="73">
        <v>82856</v>
      </c>
      <c r="CS27" s="73">
        <v>83734</v>
      </c>
      <c r="CT27" s="73">
        <v>83938</v>
      </c>
      <c r="CU27" s="73">
        <v>84692</v>
      </c>
      <c r="CV27" s="73">
        <v>81674</v>
      </c>
      <c r="CW27" s="73">
        <v>82343</v>
      </c>
      <c r="CX27" s="73">
        <v>83803</v>
      </c>
      <c r="CY27" s="73">
        <v>85742</v>
      </c>
      <c r="CZ27" s="73">
        <v>84912</v>
      </c>
      <c r="DA27" s="73">
        <v>84696</v>
      </c>
      <c r="DB27" s="73">
        <v>83665</v>
      </c>
      <c r="DC27" s="73">
        <v>83719</v>
      </c>
      <c r="DD27" s="73">
        <v>85569</v>
      </c>
      <c r="DE27" s="73">
        <v>84041</v>
      </c>
      <c r="DF27" s="73">
        <v>85296</v>
      </c>
      <c r="DG27" s="73">
        <v>85862</v>
      </c>
      <c r="DH27" s="73">
        <v>86310</v>
      </c>
      <c r="DI27" s="73">
        <v>83008</v>
      </c>
      <c r="DJ27" s="73">
        <v>83954</v>
      </c>
      <c r="DK27" s="73">
        <v>85220</v>
      </c>
      <c r="DL27" s="73">
        <v>86569</v>
      </c>
      <c r="DM27" s="73">
        <v>86396</v>
      </c>
      <c r="DN27" s="73">
        <v>86188</v>
      </c>
      <c r="DO27" s="73">
        <v>85297</v>
      </c>
      <c r="DP27" s="73">
        <v>85526</v>
      </c>
      <c r="DQ27" s="73">
        <v>86868</v>
      </c>
      <c r="DR27" s="73">
        <v>85541</v>
      </c>
      <c r="DS27" s="73">
        <v>86946</v>
      </c>
      <c r="DT27" s="73">
        <v>87543</v>
      </c>
      <c r="DU27" s="73">
        <v>87655</v>
      </c>
      <c r="DV27" s="73">
        <v>84512</v>
      </c>
      <c r="DW27" s="73">
        <v>85609</v>
      </c>
      <c r="DX27" s="73">
        <v>86861</v>
      </c>
      <c r="DY27" s="73">
        <v>88496</v>
      </c>
      <c r="DZ27" s="73">
        <v>87947</v>
      </c>
      <c r="EA27" s="73">
        <v>87310</v>
      </c>
      <c r="EB27" s="73">
        <v>86771</v>
      </c>
      <c r="EC27" s="73">
        <v>86969</v>
      </c>
      <c r="ED27" s="73">
        <v>88685</v>
      </c>
      <c r="EE27" s="73">
        <v>87109</v>
      </c>
      <c r="EF27" s="73">
        <v>89110</v>
      </c>
      <c r="EG27" s="73">
        <v>89556</v>
      </c>
      <c r="EH27" s="73">
        <v>89870</v>
      </c>
      <c r="EI27" s="73">
        <v>86894</v>
      </c>
      <c r="EJ27" s="73">
        <v>87768</v>
      </c>
      <c r="EK27" s="73">
        <v>88672</v>
      </c>
      <c r="EL27" s="73">
        <v>90693</v>
      </c>
      <c r="EM27" s="73">
        <v>89922</v>
      </c>
      <c r="EN27" s="73">
        <v>89264</v>
      </c>
      <c r="EO27" s="73">
        <v>88678</v>
      </c>
      <c r="EP27" s="73">
        <v>88632</v>
      </c>
      <c r="EQ27" s="73">
        <v>90446</v>
      </c>
      <c r="ER27" s="73">
        <v>89125</v>
      </c>
      <c r="ES27" s="73">
        <v>90447</v>
      </c>
      <c r="ET27" s="73">
        <v>91185</v>
      </c>
      <c r="EU27" s="73">
        <v>91020</v>
      </c>
      <c r="EV27" s="73">
        <v>88248</v>
      </c>
      <c r="EW27" s="73">
        <v>88723</v>
      </c>
      <c r="EX27" s="73">
        <v>89793</v>
      </c>
      <c r="EY27" s="73">
        <v>91432</v>
      </c>
      <c r="EZ27" s="73">
        <v>90302</v>
      </c>
      <c r="FA27" s="73">
        <v>90244</v>
      </c>
      <c r="FB27" s="73">
        <v>89456</v>
      </c>
      <c r="FC27" s="73">
        <v>89175</v>
      </c>
      <c r="FD27" s="73">
        <v>91129</v>
      </c>
      <c r="FE27" s="73">
        <v>90096</v>
      </c>
      <c r="FF27" s="73">
        <v>91126</v>
      </c>
      <c r="FG27" s="73">
        <v>91359</v>
      </c>
      <c r="FH27" s="73">
        <v>86432</v>
      </c>
      <c r="FI27" s="73">
        <v>85372</v>
      </c>
      <c r="FJ27" s="73">
        <v>85995</v>
      </c>
      <c r="FK27" s="73">
        <v>87520</v>
      </c>
      <c r="FL27" s="73">
        <v>89636</v>
      </c>
      <c r="FM27" s="73">
        <v>89248</v>
      </c>
      <c r="FN27" s="73">
        <v>89351</v>
      </c>
      <c r="FO27" s="73">
        <v>88256</v>
      </c>
      <c r="FP27" s="73">
        <v>87819</v>
      </c>
      <c r="FQ27" s="73">
        <v>86317</v>
      </c>
      <c r="FR27" s="73">
        <v>88203</v>
      </c>
      <c r="FS27" s="73">
        <v>85965</v>
      </c>
      <c r="FT27" s="73">
        <v>86500</v>
      </c>
      <c r="FU27" s="73">
        <v>87768</v>
      </c>
      <c r="FV27" s="73">
        <v>87806</v>
      </c>
      <c r="FW27" s="73">
        <v>88794</v>
      </c>
      <c r="FX27" s="73">
        <v>90168</v>
      </c>
      <c r="FY27" s="73">
        <v>91286</v>
      </c>
      <c r="FZ27" s="73">
        <v>91063</v>
      </c>
      <c r="GA27" s="73">
        <v>90978</v>
      </c>
      <c r="GB27" s="73">
        <v>90193</v>
      </c>
      <c r="GC27" s="73">
        <v>89990</v>
      </c>
      <c r="GD27" s="73">
        <v>91554</v>
      </c>
      <c r="GE27" s="73">
        <v>89339</v>
      </c>
      <c r="GF27" s="73">
        <v>91781</v>
      </c>
      <c r="GG27" s="73">
        <v>92532</v>
      </c>
      <c r="GH27" s="73">
        <v>92660</v>
      </c>
      <c r="GI27" s="73">
        <v>89689</v>
      </c>
      <c r="GJ27" s="73">
        <v>90453</v>
      </c>
      <c r="GK27" s="73">
        <v>91487</v>
      </c>
      <c r="GL27" s="73">
        <v>92418</v>
      </c>
      <c r="GM27" s="73">
        <v>91976</v>
      </c>
      <c r="GN27" s="73">
        <v>91544</v>
      </c>
      <c r="GO27" s="73">
        <v>90601</v>
      </c>
      <c r="GP27" s="73">
        <v>90713</v>
      </c>
      <c r="GQ27" s="73">
        <v>92271</v>
      </c>
      <c r="GR27" s="73">
        <v>91510</v>
      </c>
      <c r="GS27" s="73">
        <v>92534</v>
      </c>
      <c r="GT27" s="73">
        <v>92994</v>
      </c>
      <c r="GU27" s="73">
        <v>92925</v>
      </c>
      <c r="GV27" s="73">
        <v>89321</v>
      </c>
      <c r="GW27" s="73">
        <v>90280</v>
      </c>
      <c r="GX27" s="73">
        <v>91268</v>
      </c>
      <c r="GY27" s="73">
        <v>92402</v>
      </c>
      <c r="GZ27" s="73">
        <v>91654</v>
      </c>
      <c r="HA27" s="73">
        <v>91171</v>
      </c>
      <c r="HB27" s="73">
        <v>90148</v>
      </c>
      <c r="HC27" s="73">
        <v>90110</v>
      </c>
      <c r="HD27" s="73">
        <v>91927</v>
      </c>
      <c r="HE27" s="73">
        <v>91394</v>
      </c>
      <c r="HF27" s="73">
        <v>91738</v>
      </c>
      <c r="HG27" s="73">
        <v>92064</v>
      </c>
      <c r="HH27" s="73">
        <v>92007</v>
      </c>
      <c r="HI27" s="73">
        <v>88717</v>
      </c>
      <c r="HJ27" s="73">
        <v>89535</v>
      </c>
      <c r="HK27" s="73">
        <v>90272</v>
      </c>
      <c r="HL27" s="73">
        <v>91991</v>
      </c>
      <c r="HM27" s="73">
        <v>90564</v>
      </c>
      <c r="HN27" s="73">
        <v>90579</v>
      </c>
      <c r="HO27" s="73">
        <v>89627</v>
      </c>
      <c r="HP27" s="73">
        <v>89334</v>
      </c>
      <c r="HQ27" s="73">
        <v>91962</v>
      </c>
      <c r="HR27" s="73">
        <v>90699</v>
      </c>
      <c r="HS27" s="73">
        <v>91591</v>
      </c>
      <c r="HT27" s="73">
        <v>92034</v>
      </c>
      <c r="HU27" s="73">
        <v>91217</v>
      </c>
      <c r="HV27" s="73">
        <v>88380</v>
      </c>
      <c r="HW27" s="73">
        <v>88800</v>
      </c>
      <c r="HX27" s="73">
        <v>90132</v>
      </c>
      <c r="HY27" s="73">
        <v>91405</v>
      </c>
      <c r="HZ27" s="73">
        <v>90101</v>
      </c>
      <c r="IA27" s="73">
        <v>90345</v>
      </c>
      <c r="IB27" s="73">
        <v>89288</v>
      </c>
      <c r="IC27" s="73">
        <v>89052</v>
      </c>
      <c r="ID27" s="73">
        <v>91737</v>
      </c>
      <c r="IE27" s="73">
        <v>90340</v>
      </c>
      <c r="IF27" s="73">
        <v>91416</v>
      </c>
      <c r="IG27" s="73">
        <v>91625</v>
      </c>
      <c r="IH27" s="73">
        <v>91499</v>
      </c>
      <c r="II27" s="73">
        <v>88048</v>
      </c>
    </row>
    <row r="28" spans="1:702" ht="13.5" x14ac:dyDescent="0.35">
      <c r="A28" s="1" t="str">
        <f t="shared" si="12"/>
        <v>Vorarlbergunselbständig BeschäftigteGesamt</v>
      </c>
      <c r="B28" s="1">
        <f t="shared" si="13"/>
        <v>28</v>
      </c>
      <c r="C28" t="s">
        <v>48</v>
      </c>
      <c r="F28" s="73">
        <v>144743</v>
      </c>
      <c r="G28" s="73">
        <v>145161</v>
      </c>
      <c r="H28" s="73">
        <v>144983</v>
      </c>
      <c r="I28" s="73">
        <v>140475</v>
      </c>
      <c r="J28" s="73">
        <v>141448</v>
      </c>
      <c r="K28" s="73">
        <v>143540</v>
      </c>
      <c r="L28" s="73">
        <v>147791</v>
      </c>
      <c r="M28" s="73">
        <v>145298</v>
      </c>
      <c r="N28" s="73">
        <v>144896</v>
      </c>
      <c r="O28" s="73">
        <v>143328</v>
      </c>
      <c r="P28" s="73">
        <v>142539</v>
      </c>
      <c r="Q28" s="73">
        <v>145911</v>
      </c>
      <c r="R28" s="73">
        <v>144177</v>
      </c>
      <c r="S28" s="73">
        <v>144999</v>
      </c>
      <c r="T28" s="73">
        <v>144515</v>
      </c>
      <c r="U28" s="73">
        <v>144230</v>
      </c>
      <c r="V28" s="73">
        <v>137802</v>
      </c>
      <c r="W28" s="73">
        <v>139483</v>
      </c>
      <c r="X28" s="73">
        <v>141201</v>
      </c>
      <c r="Y28" s="73">
        <v>145396</v>
      </c>
      <c r="Z28" s="73">
        <v>143349</v>
      </c>
      <c r="AA28" s="73">
        <v>142338</v>
      </c>
      <c r="AB28" s="73">
        <v>140393</v>
      </c>
      <c r="AC28" s="73">
        <v>140255</v>
      </c>
      <c r="AD28" s="73">
        <v>144400</v>
      </c>
      <c r="AE28" s="73">
        <v>142363</v>
      </c>
      <c r="AF28" s="73">
        <v>143673</v>
      </c>
      <c r="AG28" s="73">
        <v>144111</v>
      </c>
      <c r="AH28" s="73">
        <v>144169</v>
      </c>
      <c r="AI28" s="73">
        <v>139712</v>
      </c>
      <c r="AJ28" s="73">
        <v>141056</v>
      </c>
      <c r="AK28" s="73">
        <v>143351</v>
      </c>
      <c r="AL28" s="73">
        <v>147032</v>
      </c>
      <c r="AM28" s="73">
        <v>146181</v>
      </c>
      <c r="AN28" s="73">
        <v>145401</v>
      </c>
      <c r="AO28" s="73">
        <v>143667</v>
      </c>
      <c r="AP28" s="73">
        <v>143944</v>
      </c>
      <c r="AQ28" s="73">
        <v>148898</v>
      </c>
      <c r="AR28" s="73">
        <v>144266</v>
      </c>
      <c r="AS28" s="73">
        <v>147901</v>
      </c>
      <c r="AT28" s="73">
        <v>148382</v>
      </c>
      <c r="AU28" s="73">
        <v>148083</v>
      </c>
      <c r="AV28" s="73">
        <v>143356</v>
      </c>
      <c r="AW28" s="73">
        <v>144472</v>
      </c>
      <c r="AX28" s="73">
        <v>147057</v>
      </c>
      <c r="AY28" s="73">
        <v>150190</v>
      </c>
      <c r="AZ28" s="73">
        <v>149205</v>
      </c>
      <c r="BA28" s="73">
        <v>148212</v>
      </c>
      <c r="BB28" s="73">
        <v>146366</v>
      </c>
      <c r="BC28" s="73">
        <v>146266</v>
      </c>
      <c r="BD28" s="73">
        <v>151233</v>
      </c>
      <c r="BE28" s="73">
        <v>147560</v>
      </c>
      <c r="BF28" s="73">
        <v>150881</v>
      </c>
      <c r="BG28" s="73">
        <v>150954</v>
      </c>
      <c r="BH28" s="73">
        <v>150880</v>
      </c>
      <c r="BI28" s="73">
        <v>145036</v>
      </c>
      <c r="BJ28" s="73">
        <v>146522</v>
      </c>
      <c r="BK28" s="73">
        <v>148738</v>
      </c>
      <c r="BL28" s="73">
        <v>152754</v>
      </c>
      <c r="BM28" s="73">
        <v>151341</v>
      </c>
      <c r="BN28" s="73">
        <v>149682</v>
      </c>
      <c r="BO28" s="73">
        <v>148037</v>
      </c>
      <c r="BP28" s="73">
        <v>147758</v>
      </c>
      <c r="BQ28" s="73">
        <v>152571</v>
      </c>
      <c r="BR28" s="73">
        <v>149597</v>
      </c>
      <c r="BS28" s="73">
        <v>152382</v>
      </c>
      <c r="BT28" s="73">
        <v>152829</v>
      </c>
      <c r="BU28" s="73">
        <v>153128</v>
      </c>
      <c r="BV28" s="73">
        <v>147001</v>
      </c>
      <c r="BW28" s="73">
        <v>148469</v>
      </c>
      <c r="BX28" s="73">
        <v>150644</v>
      </c>
      <c r="BY28" s="73">
        <v>154925</v>
      </c>
      <c r="BZ28" s="73">
        <v>152633</v>
      </c>
      <c r="CA28" s="73">
        <v>152119</v>
      </c>
      <c r="CB28" s="73">
        <v>150133</v>
      </c>
      <c r="CC28" s="73">
        <v>149367</v>
      </c>
      <c r="CD28" s="73">
        <v>155137</v>
      </c>
      <c r="CE28" s="73">
        <v>151564</v>
      </c>
      <c r="CF28" s="73">
        <v>155066</v>
      </c>
      <c r="CG28" s="73">
        <v>155874</v>
      </c>
      <c r="CH28" s="73">
        <v>154578</v>
      </c>
      <c r="CI28" s="73">
        <v>149679</v>
      </c>
      <c r="CJ28" s="73">
        <v>150757</v>
      </c>
      <c r="CK28" s="73">
        <v>153539</v>
      </c>
      <c r="CL28" s="73">
        <v>157203</v>
      </c>
      <c r="CM28" s="73">
        <v>154749</v>
      </c>
      <c r="CN28" s="73">
        <v>154496</v>
      </c>
      <c r="CO28" s="73">
        <v>152469</v>
      </c>
      <c r="CP28" s="73">
        <v>151681</v>
      </c>
      <c r="CQ28" s="73">
        <v>157392</v>
      </c>
      <c r="CR28" s="73">
        <v>153956</v>
      </c>
      <c r="CS28" s="73">
        <v>157010</v>
      </c>
      <c r="CT28" s="73">
        <v>157363</v>
      </c>
      <c r="CU28" s="73">
        <v>158034</v>
      </c>
      <c r="CV28" s="73">
        <v>151703</v>
      </c>
      <c r="CW28" s="73">
        <v>153146</v>
      </c>
      <c r="CX28" s="73">
        <v>155942</v>
      </c>
      <c r="CY28" s="73">
        <v>159788</v>
      </c>
      <c r="CZ28" s="73">
        <v>157739</v>
      </c>
      <c r="DA28" s="73">
        <v>157056</v>
      </c>
      <c r="DB28" s="73">
        <v>154949</v>
      </c>
      <c r="DC28" s="73">
        <v>155059</v>
      </c>
      <c r="DD28" s="73">
        <v>160248</v>
      </c>
      <c r="DE28" s="73">
        <v>156503</v>
      </c>
      <c r="DF28" s="73">
        <v>159844</v>
      </c>
      <c r="DG28" s="73">
        <v>160558</v>
      </c>
      <c r="DH28" s="73">
        <v>160882</v>
      </c>
      <c r="DI28" s="73">
        <v>154171</v>
      </c>
      <c r="DJ28" s="73">
        <v>155920</v>
      </c>
      <c r="DK28" s="73">
        <v>158479</v>
      </c>
      <c r="DL28" s="73">
        <v>161385</v>
      </c>
      <c r="DM28" s="73">
        <v>160595</v>
      </c>
      <c r="DN28" s="73">
        <v>159899</v>
      </c>
      <c r="DO28" s="73">
        <v>157995</v>
      </c>
      <c r="DP28" s="73">
        <v>158390</v>
      </c>
      <c r="DQ28" s="73">
        <v>162847</v>
      </c>
      <c r="DR28" s="73">
        <v>159247</v>
      </c>
      <c r="DS28" s="73">
        <v>162908</v>
      </c>
      <c r="DT28" s="73">
        <v>163832</v>
      </c>
      <c r="DU28" s="73">
        <v>163421</v>
      </c>
      <c r="DV28" s="73">
        <v>157194</v>
      </c>
      <c r="DW28" s="73">
        <v>159045</v>
      </c>
      <c r="DX28" s="73">
        <v>161579</v>
      </c>
      <c r="DY28" s="73">
        <v>165103</v>
      </c>
      <c r="DZ28" s="73">
        <v>163709</v>
      </c>
      <c r="EA28" s="73">
        <v>162499</v>
      </c>
      <c r="EB28" s="73">
        <v>161134</v>
      </c>
      <c r="EC28" s="73">
        <v>161318</v>
      </c>
      <c r="ED28" s="73">
        <v>166371</v>
      </c>
      <c r="EE28" s="73">
        <v>162343</v>
      </c>
      <c r="EF28" s="73">
        <v>167069</v>
      </c>
      <c r="EG28" s="73">
        <v>167818</v>
      </c>
      <c r="EH28" s="73">
        <v>167952</v>
      </c>
      <c r="EI28" s="73">
        <v>161437</v>
      </c>
      <c r="EJ28" s="73">
        <v>163116</v>
      </c>
      <c r="EK28" s="73">
        <v>165288</v>
      </c>
      <c r="EL28" s="73">
        <v>169397</v>
      </c>
      <c r="EM28" s="73">
        <v>167513</v>
      </c>
      <c r="EN28" s="73">
        <v>166139</v>
      </c>
      <c r="EO28" s="73">
        <v>164750</v>
      </c>
      <c r="EP28" s="73">
        <v>164826</v>
      </c>
      <c r="EQ28" s="73">
        <v>170105</v>
      </c>
      <c r="ER28" s="73">
        <v>166284</v>
      </c>
      <c r="ES28" s="73">
        <v>170012</v>
      </c>
      <c r="ET28" s="73">
        <v>170895</v>
      </c>
      <c r="EU28" s="73">
        <v>170183</v>
      </c>
      <c r="EV28" s="73">
        <v>164393</v>
      </c>
      <c r="EW28" s="73">
        <v>165311</v>
      </c>
      <c r="EX28" s="73">
        <v>167612</v>
      </c>
      <c r="EY28" s="73">
        <v>171046</v>
      </c>
      <c r="EZ28" s="73">
        <v>168518</v>
      </c>
      <c r="FA28" s="73">
        <v>168319</v>
      </c>
      <c r="FB28" s="73">
        <v>166513</v>
      </c>
      <c r="FC28" s="73">
        <v>166178</v>
      </c>
      <c r="FD28" s="73">
        <v>171471</v>
      </c>
      <c r="FE28" s="73">
        <v>168371</v>
      </c>
      <c r="FF28" s="73">
        <v>171334</v>
      </c>
      <c r="FG28" s="73">
        <v>171639</v>
      </c>
      <c r="FH28" s="73">
        <v>161629</v>
      </c>
      <c r="FI28" s="73">
        <v>159024</v>
      </c>
      <c r="FJ28" s="73">
        <v>160192</v>
      </c>
      <c r="FK28" s="73">
        <v>163355</v>
      </c>
      <c r="FL28" s="73">
        <v>168182</v>
      </c>
      <c r="FM28" s="73">
        <v>167020</v>
      </c>
      <c r="FN28" s="73">
        <v>166901</v>
      </c>
      <c r="FO28" s="73">
        <v>164771</v>
      </c>
      <c r="FP28" s="73">
        <v>163870</v>
      </c>
      <c r="FQ28" s="73">
        <v>162088</v>
      </c>
      <c r="FR28" s="73">
        <v>165001</v>
      </c>
      <c r="FS28" s="73">
        <v>161548</v>
      </c>
      <c r="FT28" s="73">
        <v>162194</v>
      </c>
      <c r="FU28" s="73">
        <v>163766</v>
      </c>
      <c r="FV28" s="73">
        <v>163814</v>
      </c>
      <c r="FW28" s="73">
        <v>165749</v>
      </c>
      <c r="FX28" s="73">
        <v>168716</v>
      </c>
      <c r="FY28" s="73">
        <v>171344</v>
      </c>
      <c r="FZ28" s="73">
        <v>170171</v>
      </c>
      <c r="GA28" s="73">
        <v>170012</v>
      </c>
      <c r="GB28" s="73">
        <v>168483</v>
      </c>
      <c r="GC28" s="73">
        <v>168134</v>
      </c>
      <c r="GD28" s="73">
        <v>172418</v>
      </c>
      <c r="GE28" s="73">
        <v>167196</v>
      </c>
      <c r="GF28" s="73">
        <v>172647</v>
      </c>
      <c r="GG28" s="73">
        <v>173718</v>
      </c>
      <c r="GH28" s="73">
        <v>173312</v>
      </c>
      <c r="GI28" s="73">
        <v>167721</v>
      </c>
      <c r="GJ28" s="73">
        <v>169062</v>
      </c>
      <c r="GK28" s="73">
        <v>171280</v>
      </c>
      <c r="GL28" s="73">
        <v>173544</v>
      </c>
      <c r="GM28" s="73">
        <v>172360</v>
      </c>
      <c r="GN28" s="73">
        <v>171603</v>
      </c>
      <c r="GO28" s="73">
        <v>169761</v>
      </c>
      <c r="GP28" s="73">
        <v>170063</v>
      </c>
      <c r="GQ28" s="73">
        <v>174658</v>
      </c>
      <c r="GR28" s="73">
        <v>171644</v>
      </c>
      <c r="GS28" s="73">
        <v>175018</v>
      </c>
      <c r="GT28" s="73">
        <v>175821</v>
      </c>
      <c r="GU28" s="73">
        <v>175087</v>
      </c>
      <c r="GV28" s="73">
        <v>168348</v>
      </c>
      <c r="GW28" s="73">
        <v>170103</v>
      </c>
      <c r="GX28" s="73">
        <v>172333</v>
      </c>
      <c r="GY28" s="73">
        <v>174944</v>
      </c>
      <c r="GZ28" s="73">
        <v>173127</v>
      </c>
      <c r="HA28" s="73">
        <v>172068</v>
      </c>
      <c r="HB28" s="73">
        <v>170105</v>
      </c>
      <c r="HC28" s="73">
        <v>170181</v>
      </c>
      <c r="HD28" s="73">
        <v>175021</v>
      </c>
      <c r="HE28" s="73">
        <v>172679</v>
      </c>
      <c r="HF28" s="73">
        <v>174794</v>
      </c>
      <c r="HG28" s="73">
        <v>175268</v>
      </c>
      <c r="HH28" s="73">
        <v>174909</v>
      </c>
      <c r="HI28" s="73">
        <v>168462</v>
      </c>
      <c r="HJ28" s="73">
        <v>170228</v>
      </c>
      <c r="HK28" s="73">
        <v>171794</v>
      </c>
      <c r="HL28" s="73">
        <v>175460</v>
      </c>
      <c r="HM28" s="73">
        <v>172495</v>
      </c>
      <c r="HN28" s="73">
        <v>172014</v>
      </c>
      <c r="HO28" s="73">
        <v>170117</v>
      </c>
      <c r="HP28" s="73">
        <v>169749</v>
      </c>
      <c r="HQ28" s="73">
        <v>175844</v>
      </c>
      <c r="HR28" s="73">
        <v>172594</v>
      </c>
      <c r="HS28" s="73">
        <v>175129</v>
      </c>
      <c r="HT28" s="73">
        <v>175921</v>
      </c>
      <c r="HU28" s="73">
        <v>173916</v>
      </c>
      <c r="HV28" s="73">
        <v>168446</v>
      </c>
      <c r="HW28" s="73">
        <v>169495</v>
      </c>
      <c r="HX28" s="73">
        <v>172172</v>
      </c>
      <c r="HY28" s="73">
        <v>175084</v>
      </c>
      <c r="HZ28" s="73">
        <v>172206</v>
      </c>
      <c r="IA28" s="73">
        <v>171991</v>
      </c>
      <c r="IB28" s="73">
        <v>169844</v>
      </c>
      <c r="IC28" s="73">
        <v>169582</v>
      </c>
      <c r="ID28" s="73">
        <v>175765</v>
      </c>
      <c r="IE28" s="73">
        <v>172462</v>
      </c>
      <c r="IF28" s="73">
        <v>174983</v>
      </c>
      <c r="IG28" s="73">
        <v>175321</v>
      </c>
      <c r="IH28" s="73">
        <v>174523</v>
      </c>
      <c r="II28" s="73">
        <v>167863</v>
      </c>
    </row>
    <row r="29" spans="1:702" ht="13.5" x14ac:dyDescent="0.35">
      <c r="A29" s="1" t="str">
        <f t="shared" si="12"/>
        <v>Wienunselbständig BeschäftigteFrauen</v>
      </c>
      <c r="B29" s="1">
        <f t="shared" si="13"/>
        <v>29</v>
      </c>
      <c r="C29" t="s">
        <v>9</v>
      </c>
      <c r="D29" t="s">
        <v>54</v>
      </c>
      <c r="E29" t="s">
        <v>32</v>
      </c>
      <c r="F29" s="73">
        <v>373820</v>
      </c>
      <c r="G29" s="73">
        <v>374693</v>
      </c>
      <c r="H29" s="73">
        <v>376620</v>
      </c>
      <c r="I29" s="73">
        <v>377914</v>
      </c>
      <c r="J29" s="73">
        <v>378118</v>
      </c>
      <c r="K29" s="73">
        <v>380475</v>
      </c>
      <c r="L29" s="73">
        <v>383965</v>
      </c>
      <c r="M29" s="73">
        <v>381111</v>
      </c>
      <c r="N29" s="73">
        <v>382122</v>
      </c>
      <c r="O29" s="73">
        <v>382371</v>
      </c>
      <c r="P29" s="73">
        <v>382167</v>
      </c>
      <c r="Q29" s="73">
        <v>379939</v>
      </c>
      <c r="R29" s="73">
        <v>379443</v>
      </c>
      <c r="S29" s="73">
        <v>377812</v>
      </c>
      <c r="T29" s="73">
        <v>377882</v>
      </c>
      <c r="U29" s="73">
        <v>378646</v>
      </c>
      <c r="V29" s="73">
        <v>372341</v>
      </c>
      <c r="W29" s="73">
        <v>377901</v>
      </c>
      <c r="X29" s="73">
        <v>377772</v>
      </c>
      <c r="Y29" s="73">
        <v>381192</v>
      </c>
      <c r="Z29" s="73">
        <v>378363</v>
      </c>
      <c r="AA29" s="73">
        <v>378463</v>
      </c>
      <c r="AB29" s="73">
        <v>377952</v>
      </c>
      <c r="AC29" s="73">
        <v>378913</v>
      </c>
      <c r="AD29" s="73">
        <v>376088</v>
      </c>
      <c r="AE29" s="73">
        <v>377777</v>
      </c>
      <c r="AF29" s="73">
        <v>373578</v>
      </c>
      <c r="AG29" s="73">
        <v>374214</v>
      </c>
      <c r="AH29" s="73">
        <v>376575</v>
      </c>
      <c r="AI29" s="73">
        <v>376785</v>
      </c>
      <c r="AJ29" s="73">
        <v>377150</v>
      </c>
      <c r="AK29" s="73">
        <v>377927</v>
      </c>
      <c r="AL29" s="73">
        <v>380186</v>
      </c>
      <c r="AM29" s="73">
        <v>380053</v>
      </c>
      <c r="AN29" s="73">
        <v>380936</v>
      </c>
      <c r="AO29" s="73">
        <v>380923</v>
      </c>
      <c r="AP29" s="73">
        <v>382244</v>
      </c>
      <c r="AQ29" s="73">
        <v>379685</v>
      </c>
      <c r="AR29" s="73">
        <v>378355</v>
      </c>
      <c r="AS29" s="73">
        <v>378142</v>
      </c>
      <c r="AT29" s="73">
        <v>379141</v>
      </c>
      <c r="AU29" s="73">
        <v>380900</v>
      </c>
      <c r="AV29" s="73">
        <v>381237</v>
      </c>
      <c r="AW29" s="73">
        <v>383117</v>
      </c>
      <c r="AX29" s="73">
        <v>383452</v>
      </c>
      <c r="AY29" s="73">
        <v>385715</v>
      </c>
      <c r="AZ29" s="73">
        <v>385241</v>
      </c>
      <c r="BA29" s="73">
        <v>386601</v>
      </c>
      <c r="BB29" s="73">
        <v>386990</v>
      </c>
      <c r="BC29" s="73">
        <v>388265</v>
      </c>
      <c r="BD29" s="73">
        <v>385392</v>
      </c>
      <c r="BE29" s="73">
        <v>383683</v>
      </c>
      <c r="BF29" s="73">
        <v>384090</v>
      </c>
      <c r="BG29" s="73">
        <v>384477</v>
      </c>
      <c r="BH29" s="73">
        <v>385846</v>
      </c>
      <c r="BI29" s="73">
        <v>386819</v>
      </c>
      <c r="BJ29" s="73">
        <v>387106</v>
      </c>
      <c r="BK29" s="73">
        <v>387023</v>
      </c>
      <c r="BL29" s="73">
        <v>389376</v>
      </c>
      <c r="BM29" s="73">
        <v>387529</v>
      </c>
      <c r="BN29" s="73">
        <v>387222</v>
      </c>
      <c r="BO29" s="73">
        <v>389644</v>
      </c>
      <c r="BP29" s="73">
        <v>389999</v>
      </c>
      <c r="BQ29" s="73">
        <v>387290</v>
      </c>
      <c r="BR29" s="73">
        <v>387202</v>
      </c>
      <c r="BS29" s="73">
        <v>385761</v>
      </c>
      <c r="BT29" s="73">
        <v>386095</v>
      </c>
      <c r="BU29" s="73">
        <v>386777</v>
      </c>
      <c r="BV29" s="73">
        <v>388325</v>
      </c>
      <c r="BW29" s="73">
        <v>389356</v>
      </c>
      <c r="BX29" s="73">
        <v>388713</v>
      </c>
      <c r="BY29" s="73">
        <v>392359</v>
      </c>
      <c r="BZ29" s="73">
        <v>389365</v>
      </c>
      <c r="CA29" s="73">
        <v>390567</v>
      </c>
      <c r="CB29" s="73">
        <v>391492</v>
      </c>
      <c r="CC29" s="73">
        <v>391528</v>
      </c>
      <c r="CD29" s="73">
        <v>389103</v>
      </c>
      <c r="CE29" s="73">
        <v>389120</v>
      </c>
      <c r="CF29" s="73">
        <v>387403</v>
      </c>
      <c r="CG29" s="73">
        <v>388235</v>
      </c>
      <c r="CH29" s="73">
        <v>390007</v>
      </c>
      <c r="CI29" s="73">
        <v>391643</v>
      </c>
      <c r="CJ29" s="73">
        <v>391550</v>
      </c>
      <c r="CK29" s="73">
        <v>391814</v>
      </c>
      <c r="CL29" s="73">
        <v>393845</v>
      </c>
      <c r="CM29" s="73">
        <v>391019</v>
      </c>
      <c r="CN29" s="73">
        <v>393501</v>
      </c>
      <c r="CO29" s="73">
        <v>394255</v>
      </c>
      <c r="CP29" s="73">
        <v>394937</v>
      </c>
      <c r="CQ29" s="73">
        <v>392377</v>
      </c>
      <c r="CR29" s="73">
        <v>391716</v>
      </c>
      <c r="CS29" s="73">
        <v>390071</v>
      </c>
      <c r="CT29" s="73">
        <v>390658</v>
      </c>
      <c r="CU29" s="73">
        <v>392483</v>
      </c>
      <c r="CV29" s="73">
        <v>395279</v>
      </c>
      <c r="CW29" s="73">
        <v>395176</v>
      </c>
      <c r="CX29" s="73">
        <v>395460</v>
      </c>
      <c r="CY29" s="73">
        <v>398478</v>
      </c>
      <c r="CZ29" s="73">
        <v>396581</v>
      </c>
      <c r="DA29" s="73">
        <v>398440</v>
      </c>
      <c r="DB29" s="73">
        <v>398376</v>
      </c>
      <c r="DC29" s="73">
        <v>399398</v>
      </c>
      <c r="DD29" s="73">
        <v>396857</v>
      </c>
      <c r="DE29" s="73">
        <v>395605</v>
      </c>
      <c r="DF29" s="73">
        <v>394812</v>
      </c>
      <c r="DG29" s="73">
        <v>395877</v>
      </c>
      <c r="DH29" s="73">
        <v>397915</v>
      </c>
      <c r="DI29" s="73">
        <v>399389</v>
      </c>
      <c r="DJ29" s="73">
        <v>400160</v>
      </c>
      <c r="DK29" s="73">
        <v>400735</v>
      </c>
      <c r="DL29" s="73">
        <v>401695</v>
      </c>
      <c r="DM29" s="73">
        <v>401084</v>
      </c>
      <c r="DN29" s="73">
        <v>402754</v>
      </c>
      <c r="DO29" s="73">
        <v>403388</v>
      </c>
      <c r="DP29" s="73">
        <v>404882</v>
      </c>
      <c r="DQ29" s="73">
        <v>401641</v>
      </c>
      <c r="DR29" s="73">
        <v>400361</v>
      </c>
      <c r="DS29" s="73">
        <v>400213</v>
      </c>
      <c r="DT29" s="73">
        <v>400936</v>
      </c>
      <c r="DU29" s="73">
        <v>403144</v>
      </c>
      <c r="DV29" s="73">
        <v>404023</v>
      </c>
      <c r="DW29" s="73">
        <v>405496</v>
      </c>
      <c r="DX29" s="73">
        <v>405755</v>
      </c>
      <c r="DY29" s="73">
        <v>407392</v>
      </c>
      <c r="DZ29" s="73">
        <v>405732</v>
      </c>
      <c r="EA29" s="73">
        <v>407153</v>
      </c>
      <c r="EB29" s="73">
        <v>409438</v>
      </c>
      <c r="EC29" s="73">
        <v>411079</v>
      </c>
      <c r="ED29" s="73">
        <v>408490</v>
      </c>
      <c r="EE29" s="73">
        <v>405738</v>
      </c>
      <c r="EF29" s="73">
        <v>408257</v>
      </c>
      <c r="EG29" s="73">
        <v>409530</v>
      </c>
      <c r="EH29" s="73">
        <v>411101</v>
      </c>
      <c r="EI29" s="73">
        <v>412899</v>
      </c>
      <c r="EJ29" s="73">
        <v>413157</v>
      </c>
      <c r="EK29" s="73">
        <v>413368</v>
      </c>
      <c r="EL29" s="73">
        <v>416180</v>
      </c>
      <c r="EM29" s="73">
        <v>414418</v>
      </c>
      <c r="EN29" s="73">
        <v>414971</v>
      </c>
      <c r="EO29" s="73">
        <v>416939</v>
      </c>
      <c r="EP29" s="73">
        <v>418147</v>
      </c>
      <c r="EQ29" s="73">
        <v>415514</v>
      </c>
      <c r="ER29" s="73">
        <v>413707</v>
      </c>
      <c r="ES29" s="73">
        <v>413957</v>
      </c>
      <c r="ET29" s="73">
        <v>415085</v>
      </c>
      <c r="EU29" s="73">
        <v>416090</v>
      </c>
      <c r="EV29" s="73">
        <v>418139</v>
      </c>
      <c r="EW29" s="73">
        <v>418420</v>
      </c>
      <c r="EX29" s="73">
        <v>418758</v>
      </c>
      <c r="EY29" s="73">
        <v>420899</v>
      </c>
      <c r="EZ29" s="73">
        <v>418389</v>
      </c>
      <c r="FA29" s="73">
        <v>421286</v>
      </c>
      <c r="FB29" s="73">
        <v>422533</v>
      </c>
      <c r="FC29" s="73">
        <v>424047</v>
      </c>
      <c r="FD29" s="73">
        <v>421862</v>
      </c>
      <c r="FE29" s="73">
        <v>419122</v>
      </c>
      <c r="FF29" s="73">
        <v>417654</v>
      </c>
      <c r="FG29" s="73">
        <v>417858</v>
      </c>
      <c r="FH29" s="73">
        <v>405771</v>
      </c>
      <c r="FI29" s="73">
        <v>399173</v>
      </c>
      <c r="FJ29" s="73">
        <v>402258</v>
      </c>
      <c r="FK29" s="73">
        <v>405720</v>
      </c>
      <c r="FL29" s="73">
        <v>410097</v>
      </c>
      <c r="FM29" s="73">
        <v>410183</v>
      </c>
      <c r="FN29" s="73">
        <v>413205</v>
      </c>
      <c r="FO29" s="73">
        <v>413737</v>
      </c>
      <c r="FP29" s="73">
        <v>412635</v>
      </c>
      <c r="FQ29" s="73">
        <v>410480</v>
      </c>
      <c r="FR29" s="73">
        <v>409898</v>
      </c>
      <c r="FS29" s="73">
        <v>409227</v>
      </c>
      <c r="FT29" s="73">
        <v>411110</v>
      </c>
      <c r="FU29" s="73">
        <v>414283</v>
      </c>
      <c r="FV29" s="73">
        <v>414877</v>
      </c>
      <c r="FW29" s="73">
        <v>419326</v>
      </c>
      <c r="FX29" s="73">
        <v>422058</v>
      </c>
      <c r="FY29" s="73">
        <v>422816</v>
      </c>
      <c r="FZ29" s="73">
        <v>422020</v>
      </c>
      <c r="GA29" s="73">
        <v>425089</v>
      </c>
      <c r="GB29" s="73">
        <v>427350</v>
      </c>
      <c r="GC29" s="73">
        <v>427988</v>
      </c>
      <c r="GD29" s="73">
        <v>425765</v>
      </c>
      <c r="GE29" s="73">
        <v>420159</v>
      </c>
      <c r="GF29" s="73">
        <v>426286</v>
      </c>
      <c r="GG29" s="73">
        <v>428312</v>
      </c>
      <c r="GH29" s="73">
        <v>431016</v>
      </c>
      <c r="GI29" s="73">
        <v>431705</v>
      </c>
      <c r="GJ29" s="73">
        <v>433742</v>
      </c>
      <c r="GK29" s="73">
        <v>434323</v>
      </c>
      <c r="GL29" s="73">
        <v>433702</v>
      </c>
      <c r="GM29" s="73">
        <v>433345</v>
      </c>
      <c r="GN29" s="73">
        <v>437012</v>
      </c>
      <c r="GO29" s="73">
        <v>439737</v>
      </c>
      <c r="GP29" s="73">
        <v>441773</v>
      </c>
      <c r="GQ29" s="73">
        <v>438836</v>
      </c>
      <c r="GR29" s="73">
        <v>434149</v>
      </c>
      <c r="GS29" s="73">
        <v>438254</v>
      </c>
      <c r="GT29" s="73">
        <v>439418</v>
      </c>
      <c r="GU29" s="73">
        <v>441019</v>
      </c>
      <c r="GV29" s="73">
        <v>441886</v>
      </c>
      <c r="GW29" s="73">
        <v>442790</v>
      </c>
      <c r="GX29" s="73">
        <v>443064</v>
      </c>
      <c r="GY29" s="73">
        <v>443563</v>
      </c>
      <c r="GZ29" s="73">
        <v>441974</v>
      </c>
      <c r="HA29" s="73">
        <v>443863</v>
      </c>
      <c r="HB29" s="73">
        <v>446539</v>
      </c>
      <c r="HC29" s="73">
        <v>447531</v>
      </c>
      <c r="HD29" s="73">
        <v>443488</v>
      </c>
      <c r="HE29" s="73">
        <v>442782</v>
      </c>
      <c r="HF29" s="73">
        <v>442092</v>
      </c>
      <c r="HG29" s="73">
        <v>443593</v>
      </c>
      <c r="HH29" s="73">
        <v>445098</v>
      </c>
      <c r="HI29" s="73">
        <v>447761</v>
      </c>
      <c r="HJ29" s="73">
        <v>448762</v>
      </c>
      <c r="HK29" s="73">
        <v>449104</v>
      </c>
      <c r="HL29" s="73">
        <v>450213</v>
      </c>
      <c r="HM29" s="73">
        <v>447770</v>
      </c>
      <c r="HN29" s="73">
        <v>450852</v>
      </c>
      <c r="HO29" s="73">
        <v>452602</v>
      </c>
      <c r="HP29" s="73">
        <v>454115</v>
      </c>
      <c r="HQ29" s="73">
        <v>451261</v>
      </c>
      <c r="HR29" s="73">
        <v>448602</v>
      </c>
      <c r="HS29" s="73">
        <v>449131</v>
      </c>
      <c r="HT29" s="73">
        <v>450611</v>
      </c>
      <c r="HU29" s="73">
        <v>453085</v>
      </c>
      <c r="HV29" s="73">
        <v>454152</v>
      </c>
      <c r="HW29" s="73">
        <v>454883</v>
      </c>
      <c r="HX29" s="73">
        <v>456318</v>
      </c>
      <c r="HY29" s="73">
        <v>456138</v>
      </c>
      <c r="HZ29" s="73">
        <v>453522</v>
      </c>
      <c r="IA29" s="73">
        <v>456779</v>
      </c>
      <c r="IB29" s="73">
        <v>457976</v>
      </c>
      <c r="IC29" s="73">
        <v>459255</v>
      </c>
      <c r="ID29" s="73">
        <v>455704</v>
      </c>
      <c r="IE29" s="73">
        <v>454796</v>
      </c>
      <c r="IF29" s="73">
        <v>453506</v>
      </c>
      <c r="IG29" s="73">
        <v>454455</v>
      </c>
      <c r="IH29" s="73">
        <v>457003</v>
      </c>
      <c r="II29" s="73">
        <v>457905</v>
      </c>
    </row>
    <row r="30" spans="1:702" ht="13.5" x14ac:dyDescent="0.35">
      <c r="A30" s="1" t="str">
        <f t="shared" si="12"/>
        <v>Wienunselbständig BeschäftigteMänner und altern. Geschlecht</v>
      </c>
      <c r="B30" s="1">
        <f t="shared" si="13"/>
        <v>30</v>
      </c>
      <c r="C30" t="s">
        <v>9</v>
      </c>
      <c r="D30" t="s">
        <v>54</v>
      </c>
      <c r="E30" t="s">
        <v>52</v>
      </c>
      <c r="F30" s="73">
        <v>379277</v>
      </c>
      <c r="G30" s="73">
        <v>382259</v>
      </c>
      <c r="H30" s="73">
        <v>388725</v>
      </c>
      <c r="I30" s="73">
        <v>392836</v>
      </c>
      <c r="J30" s="73">
        <v>394020</v>
      </c>
      <c r="K30" s="73">
        <v>397446</v>
      </c>
      <c r="L30" s="73">
        <v>400785</v>
      </c>
      <c r="M30" s="73">
        <v>397128</v>
      </c>
      <c r="N30" s="73">
        <v>398002</v>
      </c>
      <c r="O30" s="73">
        <v>397069</v>
      </c>
      <c r="P30" s="73">
        <v>392027</v>
      </c>
      <c r="Q30" s="73">
        <v>380993</v>
      </c>
      <c r="R30" s="73">
        <v>391714</v>
      </c>
      <c r="S30" s="73">
        <v>378629</v>
      </c>
      <c r="T30" s="73">
        <v>378875</v>
      </c>
      <c r="U30" s="73">
        <v>383932</v>
      </c>
      <c r="V30" s="73">
        <v>381371</v>
      </c>
      <c r="W30" s="73">
        <v>388456</v>
      </c>
      <c r="X30" s="73">
        <v>388921</v>
      </c>
      <c r="Y30" s="73">
        <v>392730</v>
      </c>
      <c r="Z30" s="73">
        <v>389622</v>
      </c>
      <c r="AA30" s="73">
        <v>390126</v>
      </c>
      <c r="AB30" s="73">
        <v>387549</v>
      </c>
      <c r="AC30" s="73">
        <v>386480</v>
      </c>
      <c r="AD30" s="73">
        <v>374677</v>
      </c>
      <c r="AE30" s="73">
        <v>385114</v>
      </c>
      <c r="AF30" s="73">
        <v>372602</v>
      </c>
      <c r="AG30" s="73">
        <v>373741</v>
      </c>
      <c r="AH30" s="73">
        <v>382357</v>
      </c>
      <c r="AI30" s="73">
        <v>385891</v>
      </c>
      <c r="AJ30" s="73">
        <v>387838</v>
      </c>
      <c r="AK30" s="73">
        <v>389605</v>
      </c>
      <c r="AL30" s="73">
        <v>391842</v>
      </c>
      <c r="AM30" s="73">
        <v>392558</v>
      </c>
      <c r="AN30" s="73">
        <v>393236</v>
      </c>
      <c r="AO30" s="73">
        <v>391509</v>
      </c>
      <c r="AP30" s="73">
        <v>390999</v>
      </c>
      <c r="AQ30" s="73">
        <v>379267</v>
      </c>
      <c r="AR30" s="73">
        <v>385954</v>
      </c>
      <c r="AS30" s="73">
        <v>378835</v>
      </c>
      <c r="AT30" s="73">
        <v>380914</v>
      </c>
      <c r="AU30" s="73">
        <v>387601</v>
      </c>
      <c r="AV30" s="73">
        <v>391083</v>
      </c>
      <c r="AW30" s="73">
        <v>395688</v>
      </c>
      <c r="AX30" s="73">
        <v>397416</v>
      </c>
      <c r="AY30" s="73">
        <v>399781</v>
      </c>
      <c r="AZ30" s="73">
        <v>400946</v>
      </c>
      <c r="BA30" s="73">
        <v>402007</v>
      </c>
      <c r="BB30" s="73">
        <v>400892</v>
      </c>
      <c r="BC30" s="73">
        <v>399376</v>
      </c>
      <c r="BD30" s="73">
        <v>387349</v>
      </c>
      <c r="BE30" s="73">
        <v>393491</v>
      </c>
      <c r="BF30" s="73">
        <v>387330</v>
      </c>
      <c r="BG30" s="73">
        <v>387673</v>
      </c>
      <c r="BH30" s="73">
        <v>394640</v>
      </c>
      <c r="BI30" s="73">
        <v>399691</v>
      </c>
      <c r="BJ30" s="73">
        <v>402594</v>
      </c>
      <c r="BK30" s="73">
        <v>402604</v>
      </c>
      <c r="BL30" s="73">
        <v>406830</v>
      </c>
      <c r="BM30" s="73">
        <v>405364</v>
      </c>
      <c r="BN30" s="73">
        <v>404585</v>
      </c>
      <c r="BO30" s="73">
        <v>405544</v>
      </c>
      <c r="BP30" s="73">
        <v>403352</v>
      </c>
      <c r="BQ30" s="73">
        <v>389957</v>
      </c>
      <c r="BR30" s="73">
        <v>399180</v>
      </c>
      <c r="BS30" s="73">
        <v>389661</v>
      </c>
      <c r="BT30" s="73">
        <v>390546</v>
      </c>
      <c r="BU30" s="73">
        <v>396026</v>
      </c>
      <c r="BV30" s="73">
        <v>402704</v>
      </c>
      <c r="BW30" s="73">
        <v>406095</v>
      </c>
      <c r="BX30" s="73">
        <v>406879</v>
      </c>
      <c r="BY30" s="73">
        <v>411219</v>
      </c>
      <c r="BZ30" s="73">
        <v>408006</v>
      </c>
      <c r="CA30" s="73">
        <v>409206</v>
      </c>
      <c r="CB30" s="73">
        <v>409236</v>
      </c>
      <c r="CC30" s="73">
        <v>404628</v>
      </c>
      <c r="CD30" s="73">
        <v>392279</v>
      </c>
      <c r="CE30" s="73">
        <v>402207</v>
      </c>
      <c r="CF30" s="73">
        <v>393641</v>
      </c>
      <c r="CG30" s="73">
        <v>394909</v>
      </c>
      <c r="CH30" s="73">
        <v>400839</v>
      </c>
      <c r="CI30" s="73">
        <v>405395</v>
      </c>
      <c r="CJ30" s="73">
        <v>406952</v>
      </c>
      <c r="CK30" s="73">
        <v>409342</v>
      </c>
      <c r="CL30" s="73">
        <v>411404</v>
      </c>
      <c r="CM30" s="73">
        <v>407564</v>
      </c>
      <c r="CN30" s="73">
        <v>410054</v>
      </c>
      <c r="CO30" s="73">
        <v>409932</v>
      </c>
      <c r="CP30" s="73">
        <v>406744</v>
      </c>
      <c r="CQ30" s="73">
        <v>394382</v>
      </c>
      <c r="CR30" s="73">
        <v>404263</v>
      </c>
      <c r="CS30" s="73">
        <v>393844</v>
      </c>
      <c r="CT30" s="73">
        <v>394530</v>
      </c>
      <c r="CU30" s="73">
        <v>401235</v>
      </c>
      <c r="CV30" s="73">
        <v>406911</v>
      </c>
      <c r="CW30" s="73">
        <v>408481</v>
      </c>
      <c r="CX30" s="73">
        <v>410140</v>
      </c>
      <c r="CY30" s="73">
        <v>414073</v>
      </c>
      <c r="CZ30" s="73">
        <v>411951</v>
      </c>
      <c r="DA30" s="73">
        <v>413411</v>
      </c>
      <c r="DB30" s="73">
        <v>412064</v>
      </c>
      <c r="DC30" s="73">
        <v>411039</v>
      </c>
      <c r="DD30" s="73">
        <v>398053</v>
      </c>
      <c r="DE30" s="73">
        <v>406311</v>
      </c>
      <c r="DF30" s="73">
        <v>398390</v>
      </c>
      <c r="DG30" s="73">
        <v>401528</v>
      </c>
      <c r="DH30" s="73">
        <v>407415</v>
      </c>
      <c r="DI30" s="73">
        <v>412129</v>
      </c>
      <c r="DJ30" s="73">
        <v>415036</v>
      </c>
      <c r="DK30" s="73">
        <v>417282</v>
      </c>
      <c r="DL30" s="73">
        <v>418945</v>
      </c>
      <c r="DM30" s="73">
        <v>419915</v>
      </c>
      <c r="DN30" s="73">
        <v>421036</v>
      </c>
      <c r="DO30" s="73">
        <v>420167</v>
      </c>
      <c r="DP30" s="73">
        <v>419893</v>
      </c>
      <c r="DQ30" s="73">
        <v>405572</v>
      </c>
      <c r="DR30" s="73">
        <v>413109</v>
      </c>
      <c r="DS30" s="73">
        <v>406482</v>
      </c>
      <c r="DT30" s="73">
        <v>409855</v>
      </c>
      <c r="DU30" s="73">
        <v>417663</v>
      </c>
      <c r="DV30" s="73">
        <v>421422</v>
      </c>
      <c r="DW30" s="73">
        <v>424967</v>
      </c>
      <c r="DX30" s="73">
        <v>426752</v>
      </c>
      <c r="DY30" s="73">
        <v>429724</v>
      </c>
      <c r="DZ30" s="73">
        <v>429504</v>
      </c>
      <c r="EA30" s="73">
        <v>430239</v>
      </c>
      <c r="EB30" s="73">
        <v>432544</v>
      </c>
      <c r="EC30" s="73">
        <v>431743</v>
      </c>
      <c r="ED30" s="73">
        <v>417550</v>
      </c>
      <c r="EE30" s="73">
        <v>423204</v>
      </c>
      <c r="EF30" s="73">
        <v>420633</v>
      </c>
      <c r="EG30" s="73">
        <v>421355</v>
      </c>
      <c r="EH30" s="73">
        <v>427594</v>
      </c>
      <c r="EI30" s="73">
        <v>434322</v>
      </c>
      <c r="EJ30" s="73">
        <v>436990</v>
      </c>
      <c r="EK30" s="73">
        <v>438023</v>
      </c>
      <c r="EL30" s="73">
        <v>441943</v>
      </c>
      <c r="EM30" s="73">
        <v>440796</v>
      </c>
      <c r="EN30" s="73">
        <v>441937</v>
      </c>
      <c r="EO30" s="73">
        <v>443619</v>
      </c>
      <c r="EP30" s="73">
        <v>442865</v>
      </c>
      <c r="EQ30" s="73">
        <v>427801</v>
      </c>
      <c r="ER30" s="73">
        <v>434823</v>
      </c>
      <c r="ES30" s="73">
        <v>431467</v>
      </c>
      <c r="ET30" s="73">
        <v>434781</v>
      </c>
      <c r="EU30" s="73">
        <v>441665</v>
      </c>
      <c r="EV30" s="73">
        <v>445581</v>
      </c>
      <c r="EW30" s="73">
        <v>447689</v>
      </c>
      <c r="EX30" s="73">
        <v>448619</v>
      </c>
      <c r="EY30" s="73">
        <v>451066</v>
      </c>
      <c r="EZ30" s="73">
        <v>448303</v>
      </c>
      <c r="FA30" s="73">
        <v>452045</v>
      </c>
      <c r="FB30" s="73">
        <v>452253</v>
      </c>
      <c r="FC30" s="73">
        <v>449934</v>
      </c>
      <c r="FD30" s="73">
        <v>436534</v>
      </c>
      <c r="FE30" s="73">
        <v>444995</v>
      </c>
      <c r="FF30" s="73">
        <v>436771</v>
      </c>
      <c r="FG30" s="73">
        <v>438336</v>
      </c>
      <c r="FH30" s="73">
        <v>417485</v>
      </c>
      <c r="FI30" s="73">
        <v>418412</v>
      </c>
      <c r="FJ30" s="73">
        <v>425828</v>
      </c>
      <c r="FK30" s="73">
        <v>432549</v>
      </c>
      <c r="FL30" s="73">
        <v>437571</v>
      </c>
      <c r="FM30" s="73">
        <v>437970</v>
      </c>
      <c r="FN30" s="73">
        <v>442462</v>
      </c>
      <c r="FO30" s="73">
        <v>442115</v>
      </c>
      <c r="FP30" s="73">
        <v>440158</v>
      </c>
      <c r="FQ30" s="73">
        <v>426820</v>
      </c>
      <c r="FR30" s="73">
        <v>433040</v>
      </c>
      <c r="FS30" s="73">
        <v>429572</v>
      </c>
      <c r="FT30" s="73">
        <v>433870</v>
      </c>
      <c r="FU30" s="73">
        <v>441317</v>
      </c>
      <c r="FV30" s="73">
        <v>444913</v>
      </c>
      <c r="FW30" s="73">
        <v>450028</v>
      </c>
      <c r="FX30" s="73">
        <v>453557</v>
      </c>
      <c r="FY30" s="73">
        <v>454051</v>
      </c>
      <c r="FZ30" s="73">
        <v>455182</v>
      </c>
      <c r="GA30" s="73">
        <v>459035</v>
      </c>
      <c r="GB30" s="73">
        <v>459972</v>
      </c>
      <c r="GC30" s="73">
        <v>459966</v>
      </c>
      <c r="GD30" s="73">
        <v>444976</v>
      </c>
      <c r="GE30" s="73">
        <v>448870</v>
      </c>
      <c r="GF30" s="73">
        <v>450374</v>
      </c>
      <c r="GG30" s="73">
        <v>454888</v>
      </c>
      <c r="GH30" s="73">
        <v>460264</v>
      </c>
      <c r="GI30" s="73">
        <v>462155</v>
      </c>
      <c r="GJ30" s="73">
        <v>465861</v>
      </c>
      <c r="GK30" s="73">
        <v>466677</v>
      </c>
      <c r="GL30" s="73">
        <v>465619</v>
      </c>
      <c r="GM30" s="73">
        <v>466736</v>
      </c>
      <c r="GN30" s="73">
        <v>470872</v>
      </c>
      <c r="GO30" s="73">
        <v>472055</v>
      </c>
      <c r="GP30" s="73">
        <v>472163</v>
      </c>
      <c r="GQ30" s="73">
        <v>456685</v>
      </c>
      <c r="GR30" s="73">
        <v>463696</v>
      </c>
      <c r="GS30" s="73">
        <v>460629</v>
      </c>
      <c r="GT30" s="73">
        <v>463740</v>
      </c>
      <c r="GU30" s="73">
        <v>469004</v>
      </c>
      <c r="GV30" s="73">
        <v>471436</v>
      </c>
      <c r="GW30" s="73">
        <v>475246</v>
      </c>
      <c r="GX30" s="73">
        <v>475705</v>
      </c>
      <c r="GY30" s="73">
        <v>475918</v>
      </c>
      <c r="GZ30" s="73">
        <v>474748</v>
      </c>
      <c r="HA30" s="73">
        <v>476481</v>
      </c>
      <c r="HB30" s="73">
        <v>478660</v>
      </c>
      <c r="HC30" s="73">
        <v>477736</v>
      </c>
      <c r="HD30" s="73">
        <v>462380</v>
      </c>
      <c r="HE30" s="73">
        <v>471807</v>
      </c>
      <c r="HF30" s="73">
        <v>464227</v>
      </c>
      <c r="HG30" s="73">
        <v>466892</v>
      </c>
      <c r="HH30" s="73">
        <v>470707</v>
      </c>
      <c r="HI30" s="73">
        <v>475571</v>
      </c>
      <c r="HJ30" s="73">
        <v>477239</v>
      </c>
      <c r="HK30" s="73">
        <v>477929</v>
      </c>
      <c r="HL30" s="73">
        <v>479559</v>
      </c>
      <c r="HM30" s="73">
        <v>476344</v>
      </c>
      <c r="HN30" s="73">
        <v>481424</v>
      </c>
      <c r="HO30" s="73">
        <v>481675</v>
      </c>
      <c r="HP30" s="73">
        <v>480066</v>
      </c>
      <c r="HQ30" s="73">
        <v>468201</v>
      </c>
      <c r="HR30" s="73">
        <v>474986</v>
      </c>
      <c r="HS30" s="73">
        <v>469038</v>
      </c>
      <c r="HT30" s="73">
        <v>471450</v>
      </c>
      <c r="HU30" s="73">
        <v>476894</v>
      </c>
      <c r="HV30" s="73">
        <v>479520</v>
      </c>
      <c r="HW30" s="73">
        <v>480592</v>
      </c>
      <c r="HX30" s="73">
        <v>482673</v>
      </c>
      <c r="HY30" s="73">
        <v>482915</v>
      </c>
      <c r="HZ30" s="73">
        <v>479604</v>
      </c>
      <c r="IA30" s="73">
        <v>484039</v>
      </c>
      <c r="IB30" s="73">
        <v>484117</v>
      </c>
      <c r="IC30" s="73">
        <v>482389</v>
      </c>
      <c r="ID30" s="73">
        <v>470369</v>
      </c>
      <c r="IE30" s="73">
        <v>478633</v>
      </c>
      <c r="IF30" s="73">
        <v>470407</v>
      </c>
      <c r="IG30" s="73">
        <v>474088</v>
      </c>
      <c r="IH30" s="73">
        <v>481286</v>
      </c>
      <c r="II30" s="73">
        <v>484173</v>
      </c>
    </row>
    <row r="31" spans="1:702" ht="13.5" x14ac:dyDescent="0.35">
      <c r="A31" s="1" t="str">
        <f t="shared" si="12"/>
        <v>Wienunselbständig BeschäftigteGesamt</v>
      </c>
      <c r="B31" s="1">
        <f t="shared" si="13"/>
        <v>31</v>
      </c>
      <c r="C31" t="s">
        <v>49</v>
      </c>
      <c r="F31" s="73">
        <v>753097</v>
      </c>
      <c r="G31" s="73">
        <v>756952</v>
      </c>
      <c r="H31" s="73">
        <v>765345</v>
      </c>
      <c r="I31" s="73">
        <v>770750</v>
      </c>
      <c r="J31" s="73">
        <v>772138</v>
      </c>
      <c r="K31" s="73">
        <v>777921</v>
      </c>
      <c r="L31" s="73">
        <v>784750</v>
      </c>
      <c r="M31" s="73">
        <v>778239</v>
      </c>
      <c r="N31" s="73">
        <v>780124</v>
      </c>
      <c r="O31" s="73">
        <v>779440</v>
      </c>
      <c r="P31" s="73">
        <v>774194</v>
      </c>
      <c r="Q31" s="73">
        <v>760932</v>
      </c>
      <c r="R31" s="73">
        <v>771157</v>
      </c>
      <c r="S31" s="73">
        <v>756441</v>
      </c>
      <c r="T31" s="73">
        <v>756757</v>
      </c>
      <c r="U31" s="73">
        <v>762578</v>
      </c>
      <c r="V31" s="73">
        <v>753712</v>
      </c>
      <c r="W31" s="73">
        <v>766357</v>
      </c>
      <c r="X31" s="73">
        <v>766693</v>
      </c>
      <c r="Y31" s="73">
        <v>773922</v>
      </c>
      <c r="Z31" s="73">
        <v>767985</v>
      </c>
      <c r="AA31" s="73">
        <v>768589</v>
      </c>
      <c r="AB31" s="73">
        <v>765501</v>
      </c>
      <c r="AC31" s="73">
        <v>765393</v>
      </c>
      <c r="AD31" s="73">
        <v>750765</v>
      </c>
      <c r="AE31" s="73">
        <v>762891</v>
      </c>
      <c r="AF31" s="73">
        <v>746180</v>
      </c>
      <c r="AG31" s="73">
        <v>747955</v>
      </c>
      <c r="AH31" s="73">
        <v>758932</v>
      </c>
      <c r="AI31" s="73">
        <v>762676</v>
      </c>
      <c r="AJ31" s="73">
        <v>764988</v>
      </c>
      <c r="AK31" s="73">
        <v>767532</v>
      </c>
      <c r="AL31" s="73">
        <v>772028</v>
      </c>
      <c r="AM31" s="73">
        <v>772611</v>
      </c>
      <c r="AN31" s="73">
        <v>774172</v>
      </c>
      <c r="AO31" s="73">
        <v>772432</v>
      </c>
      <c r="AP31" s="73">
        <v>773243</v>
      </c>
      <c r="AQ31" s="73">
        <v>758952</v>
      </c>
      <c r="AR31" s="73">
        <v>764309</v>
      </c>
      <c r="AS31" s="73">
        <v>756977</v>
      </c>
      <c r="AT31" s="73">
        <v>760055</v>
      </c>
      <c r="AU31" s="73">
        <v>768501</v>
      </c>
      <c r="AV31" s="73">
        <v>772320</v>
      </c>
      <c r="AW31" s="73">
        <v>778805</v>
      </c>
      <c r="AX31" s="73">
        <v>780868</v>
      </c>
      <c r="AY31" s="73">
        <v>785496</v>
      </c>
      <c r="AZ31" s="73">
        <v>786187</v>
      </c>
      <c r="BA31" s="73">
        <v>788608</v>
      </c>
      <c r="BB31" s="73">
        <v>787882</v>
      </c>
      <c r="BC31" s="73">
        <v>787641</v>
      </c>
      <c r="BD31" s="73">
        <v>772741</v>
      </c>
      <c r="BE31" s="73">
        <v>777174</v>
      </c>
      <c r="BF31" s="73">
        <v>771420</v>
      </c>
      <c r="BG31" s="73">
        <v>772150</v>
      </c>
      <c r="BH31" s="73">
        <v>780486</v>
      </c>
      <c r="BI31" s="73">
        <v>786510</v>
      </c>
      <c r="BJ31" s="73">
        <v>789700</v>
      </c>
      <c r="BK31" s="73">
        <v>789627</v>
      </c>
      <c r="BL31" s="73">
        <v>796206</v>
      </c>
      <c r="BM31" s="73">
        <v>792893</v>
      </c>
      <c r="BN31" s="73">
        <v>791807</v>
      </c>
      <c r="BO31" s="73">
        <v>795188</v>
      </c>
      <c r="BP31" s="73">
        <v>793351</v>
      </c>
      <c r="BQ31" s="73">
        <v>777247</v>
      </c>
      <c r="BR31" s="73">
        <v>786382</v>
      </c>
      <c r="BS31" s="73">
        <v>775422</v>
      </c>
      <c r="BT31" s="73">
        <v>776641</v>
      </c>
      <c r="BU31" s="73">
        <v>782803</v>
      </c>
      <c r="BV31" s="73">
        <v>791029</v>
      </c>
      <c r="BW31" s="73">
        <v>795451</v>
      </c>
      <c r="BX31" s="73">
        <v>795592</v>
      </c>
      <c r="BY31" s="73">
        <v>803578</v>
      </c>
      <c r="BZ31" s="73">
        <v>797371</v>
      </c>
      <c r="CA31" s="73">
        <v>799773</v>
      </c>
      <c r="CB31" s="73">
        <v>800728</v>
      </c>
      <c r="CC31" s="73">
        <v>796156</v>
      </c>
      <c r="CD31" s="73">
        <v>781382</v>
      </c>
      <c r="CE31" s="73">
        <v>791327</v>
      </c>
      <c r="CF31" s="73">
        <v>781044</v>
      </c>
      <c r="CG31" s="73">
        <v>783144</v>
      </c>
      <c r="CH31" s="73">
        <v>790846</v>
      </c>
      <c r="CI31" s="73">
        <v>797038</v>
      </c>
      <c r="CJ31" s="73">
        <v>798502</v>
      </c>
      <c r="CK31" s="73">
        <v>801156</v>
      </c>
      <c r="CL31" s="73">
        <v>805249</v>
      </c>
      <c r="CM31" s="73">
        <v>798583</v>
      </c>
      <c r="CN31" s="73">
        <v>803555</v>
      </c>
      <c r="CO31" s="73">
        <v>804187</v>
      </c>
      <c r="CP31" s="73">
        <v>801681</v>
      </c>
      <c r="CQ31" s="73">
        <v>786759</v>
      </c>
      <c r="CR31" s="73">
        <v>795979</v>
      </c>
      <c r="CS31" s="73">
        <v>783915</v>
      </c>
      <c r="CT31" s="73">
        <v>785188</v>
      </c>
      <c r="CU31" s="73">
        <v>793718</v>
      </c>
      <c r="CV31" s="73">
        <v>802190</v>
      </c>
      <c r="CW31" s="73">
        <v>803657</v>
      </c>
      <c r="CX31" s="73">
        <v>805600</v>
      </c>
      <c r="CY31" s="73">
        <v>812551</v>
      </c>
      <c r="CZ31" s="73">
        <v>808532</v>
      </c>
      <c r="DA31" s="73">
        <v>811851</v>
      </c>
      <c r="DB31" s="73">
        <v>810440</v>
      </c>
      <c r="DC31" s="73">
        <v>810437</v>
      </c>
      <c r="DD31" s="73">
        <v>794910</v>
      </c>
      <c r="DE31" s="73">
        <v>801916</v>
      </c>
      <c r="DF31" s="73">
        <v>793202</v>
      </c>
      <c r="DG31" s="73">
        <v>797405</v>
      </c>
      <c r="DH31" s="73">
        <v>805330</v>
      </c>
      <c r="DI31" s="73">
        <v>811518</v>
      </c>
      <c r="DJ31" s="73">
        <v>815196</v>
      </c>
      <c r="DK31" s="73">
        <v>818017</v>
      </c>
      <c r="DL31" s="73">
        <v>820640</v>
      </c>
      <c r="DM31" s="73">
        <v>820999</v>
      </c>
      <c r="DN31" s="73">
        <v>823790</v>
      </c>
      <c r="DO31" s="73">
        <v>823555</v>
      </c>
      <c r="DP31" s="73">
        <v>824775</v>
      </c>
      <c r="DQ31" s="73">
        <v>807213</v>
      </c>
      <c r="DR31" s="73">
        <v>813470</v>
      </c>
      <c r="DS31" s="73">
        <v>806695</v>
      </c>
      <c r="DT31" s="73">
        <v>810791</v>
      </c>
      <c r="DU31" s="73">
        <v>820807</v>
      </c>
      <c r="DV31" s="73">
        <v>825445</v>
      </c>
      <c r="DW31" s="73">
        <v>830463</v>
      </c>
      <c r="DX31" s="73">
        <v>832507</v>
      </c>
      <c r="DY31" s="73">
        <v>837116</v>
      </c>
      <c r="DZ31" s="73">
        <v>835236</v>
      </c>
      <c r="EA31" s="73">
        <v>837392</v>
      </c>
      <c r="EB31" s="73">
        <v>841982</v>
      </c>
      <c r="EC31" s="73">
        <v>842822</v>
      </c>
      <c r="ED31" s="73">
        <v>826040</v>
      </c>
      <c r="EE31" s="73">
        <v>828942</v>
      </c>
      <c r="EF31" s="73">
        <v>828890</v>
      </c>
      <c r="EG31" s="73">
        <v>830885</v>
      </c>
      <c r="EH31" s="73">
        <v>838695</v>
      </c>
      <c r="EI31" s="73">
        <v>847221</v>
      </c>
      <c r="EJ31" s="73">
        <v>850147</v>
      </c>
      <c r="EK31" s="73">
        <v>851391</v>
      </c>
      <c r="EL31" s="73">
        <v>858123</v>
      </c>
      <c r="EM31" s="73">
        <v>855214</v>
      </c>
      <c r="EN31" s="73">
        <v>856908</v>
      </c>
      <c r="EO31" s="73">
        <v>860558</v>
      </c>
      <c r="EP31" s="73">
        <v>861012</v>
      </c>
      <c r="EQ31" s="73">
        <v>843315</v>
      </c>
      <c r="ER31" s="73">
        <v>848530</v>
      </c>
      <c r="ES31" s="73">
        <v>845424</v>
      </c>
      <c r="ET31" s="73">
        <v>849866</v>
      </c>
      <c r="EU31" s="73">
        <v>857755</v>
      </c>
      <c r="EV31" s="73">
        <v>863720</v>
      </c>
      <c r="EW31" s="73">
        <v>866109</v>
      </c>
      <c r="EX31" s="73">
        <v>867377</v>
      </c>
      <c r="EY31" s="73">
        <v>871965</v>
      </c>
      <c r="EZ31" s="73">
        <v>866692</v>
      </c>
      <c r="FA31" s="73">
        <v>873331</v>
      </c>
      <c r="FB31" s="73">
        <v>874786</v>
      </c>
      <c r="FC31" s="73">
        <v>873981</v>
      </c>
      <c r="FD31" s="73">
        <v>858396</v>
      </c>
      <c r="FE31" s="73">
        <v>864117</v>
      </c>
      <c r="FF31" s="73">
        <v>854425</v>
      </c>
      <c r="FG31" s="73">
        <v>856194</v>
      </c>
      <c r="FH31" s="73">
        <v>823256</v>
      </c>
      <c r="FI31" s="73">
        <v>817585</v>
      </c>
      <c r="FJ31" s="73">
        <v>828086</v>
      </c>
      <c r="FK31" s="73">
        <v>838269</v>
      </c>
      <c r="FL31" s="73">
        <v>847668</v>
      </c>
      <c r="FM31" s="73">
        <v>848153</v>
      </c>
      <c r="FN31" s="73">
        <v>855667</v>
      </c>
      <c r="FO31" s="73">
        <v>855852</v>
      </c>
      <c r="FP31" s="73">
        <v>852793</v>
      </c>
      <c r="FQ31" s="73">
        <v>837300</v>
      </c>
      <c r="FR31" s="73">
        <v>842938</v>
      </c>
      <c r="FS31" s="73">
        <v>838799</v>
      </c>
      <c r="FT31" s="73">
        <v>844980</v>
      </c>
      <c r="FU31" s="73">
        <v>855600</v>
      </c>
      <c r="FV31" s="73">
        <v>859790</v>
      </c>
      <c r="FW31" s="73">
        <v>869354</v>
      </c>
      <c r="FX31" s="73">
        <v>875615</v>
      </c>
      <c r="FY31" s="73">
        <v>876867</v>
      </c>
      <c r="FZ31" s="73">
        <v>877202</v>
      </c>
      <c r="GA31" s="73">
        <v>884124</v>
      </c>
      <c r="GB31" s="73">
        <v>887322</v>
      </c>
      <c r="GC31" s="73">
        <v>887954</v>
      </c>
      <c r="GD31" s="73">
        <v>870741</v>
      </c>
      <c r="GE31" s="73">
        <v>869029</v>
      </c>
      <c r="GF31" s="73">
        <v>876660</v>
      </c>
      <c r="GG31" s="73">
        <v>883200</v>
      </c>
      <c r="GH31" s="73">
        <v>891280</v>
      </c>
      <c r="GI31" s="73">
        <v>893860</v>
      </c>
      <c r="GJ31" s="73">
        <v>899603</v>
      </c>
      <c r="GK31" s="73">
        <v>901000</v>
      </c>
      <c r="GL31" s="73">
        <v>899321</v>
      </c>
      <c r="GM31" s="73">
        <v>900081</v>
      </c>
      <c r="GN31" s="73">
        <v>907884</v>
      </c>
      <c r="GO31" s="73">
        <v>911792</v>
      </c>
      <c r="GP31" s="73">
        <v>913936</v>
      </c>
      <c r="GQ31" s="73">
        <v>895521</v>
      </c>
      <c r="GR31" s="73">
        <v>897845</v>
      </c>
      <c r="GS31" s="73">
        <v>898883</v>
      </c>
      <c r="GT31" s="73">
        <v>903158</v>
      </c>
      <c r="GU31" s="73">
        <v>910023</v>
      </c>
      <c r="GV31" s="73">
        <v>913322</v>
      </c>
      <c r="GW31" s="73">
        <v>918036</v>
      </c>
      <c r="GX31" s="73">
        <v>918769</v>
      </c>
      <c r="GY31" s="73">
        <v>919481</v>
      </c>
      <c r="GZ31" s="73">
        <v>916722</v>
      </c>
      <c r="HA31" s="73">
        <v>920344</v>
      </c>
      <c r="HB31" s="73">
        <v>925199</v>
      </c>
      <c r="HC31" s="73">
        <v>925267</v>
      </c>
      <c r="HD31" s="73">
        <v>905868</v>
      </c>
      <c r="HE31" s="73">
        <v>914589</v>
      </c>
      <c r="HF31" s="73">
        <v>906319</v>
      </c>
      <c r="HG31" s="73">
        <v>910485</v>
      </c>
      <c r="HH31" s="73">
        <v>915805</v>
      </c>
      <c r="HI31" s="73">
        <v>923332</v>
      </c>
      <c r="HJ31" s="73">
        <v>926001</v>
      </c>
      <c r="HK31" s="73">
        <v>927033</v>
      </c>
      <c r="HL31" s="73">
        <v>929772</v>
      </c>
      <c r="HM31" s="73">
        <v>924114</v>
      </c>
      <c r="HN31" s="73">
        <v>932276</v>
      </c>
      <c r="HO31" s="73">
        <v>934277</v>
      </c>
      <c r="HP31" s="73">
        <v>934181</v>
      </c>
      <c r="HQ31" s="73">
        <v>919462</v>
      </c>
      <c r="HR31" s="73">
        <v>923588</v>
      </c>
      <c r="HS31" s="73">
        <v>918169</v>
      </c>
      <c r="HT31" s="73">
        <v>922061</v>
      </c>
      <c r="HU31" s="73">
        <v>929979</v>
      </c>
      <c r="HV31" s="73">
        <v>933672</v>
      </c>
      <c r="HW31" s="73">
        <v>935475</v>
      </c>
      <c r="HX31" s="73">
        <v>938991</v>
      </c>
      <c r="HY31" s="73">
        <v>939053</v>
      </c>
      <c r="HZ31" s="73">
        <v>933126</v>
      </c>
      <c r="IA31" s="73">
        <v>940818</v>
      </c>
      <c r="IB31" s="73">
        <v>942093</v>
      </c>
      <c r="IC31" s="73">
        <v>941644</v>
      </c>
      <c r="ID31" s="73">
        <v>926073</v>
      </c>
      <c r="IE31" s="73">
        <v>933429</v>
      </c>
      <c r="IF31" s="73">
        <v>923913</v>
      </c>
      <c r="IG31" s="73">
        <v>928543</v>
      </c>
      <c r="IH31" s="73">
        <v>938289</v>
      </c>
      <c r="II31" s="73">
        <v>942078</v>
      </c>
    </row>
    <row r="32" spans="1:702" ht="13.5" x14ac:dyDescent="0.35">
      <c r="A32" s="1" t="str">
        <f t="shared" si="12"/>
        <v>Österreichunselbständig BeschäftigteFrauen</v>
      </c>
      <c r="B32" s="1">
        <f t="shared" si="13"/>
        <v>32</v>
      </c>
      <c r="C32" s="67" t="s">
        <v>10</v>
      </c>
      <c r="D32" s="67" t="s">
        <v>54</v>
      </c>
      <c r="E32" t="s">
        <v>32</v>
      </c>
      <c r="F32">
        <f>F5+F8+F11+F14+F17+F20+F23+F26+F29</f>
        <v>1545265</v>
      </c>
      <c r="G32">
        <f t="shared" ref="G32:BR32" si="14">G5+G8+G11+G14+G17+G20+G23+G26+G29</f>
        <v>1550585</v>
      </c>
      <c r="H32">
        <f t="shared" si="14"/>
        <v>1550731</v>
      </c>
      <c r="I32">
        <f t="shared" si="14"/>
        <v>1538260</v>
      </c>
      <c r="J32">
        <f t="shared" si="14"/>
        <v>1550632</v>
      </c>
      <c r="K32">
        <f t="shared" si="14"/>
        <v>1571659</v>
      </c>
      <c r="L32">
        <f t="shared" si="14"/>
        <v>1603708</v>
      </c>
      <c r="M32">
        <f t="shared" si="14"/>
        <v>1582320</v>
      </c>
      <c r="N32">
        <f t="shared" si="14"/>
        <v>1577703</v>
      </c>
      <c r="O32">
        <f t="shared" si="14"/>
        <v>1563141</v>
      </c>
      <c r="P32">
        <f t="shared" si="14"/>
        <v>1556049</v>
      </c>
      <c r="Q32">
        <f t="shared" si="14"/>
        <v>1576807</v>
      </c>
      <c r="R32">
        <f t="shared" si="14"/>
        <v>1563906</v>
      </c>
      <c r="S32">
        <f t="shared" si="14"/>
        <v>1567080</v>
      </c>
      <c r="T32">
        <f t="shared" si="14"/>
        <v>1566624</v>
      </c>
      <c r="U32">
        <f t="shared" si="14"/>
        <v>1560906</v>
      </c>
      <c r="V32">
        <f t="shared" si="14"/>
        <v>1528024</v>
      </c>
      <c r="W32">
        <f t="shared" si="14"/>
        <v>1551320</v>
      </c>
      <c r="X32">
        <f t="shared" si="14"/>
        <v>1564872</v>
      </c>
      <c r="Y32">
        <f t="shared" si="14"/>
        <v>1594603</v>
      </c>
      <c r="Z32">
        <f t="shared" si="14"/>
        <v>1577344</v>
      </c>
      <c r="AA32">
        <f t="shared" si="14"/>
        <v>1567869</v>
      </c>
      <c r="AB32">
        <f t="shared" si="14"/>
        <v>1551026</v>
      </c>
      <c r="AC32">
        <f t="shared" si="14"/>
        <v>1549392</v>
      </c>
      <c r="AD32">
        <f t="shared" si="14"/>
        <v>1571456</v>
      </c>
      <c r="AE32">
        <f t="shared" si="14"/>
        <v>1562543</v>
      </c>
      <c r="AF32">
        <f t="shared" si="14"/>
        <v>1561118</v>
      </c>
      <c r="AG32">
        <f t="shared" si="14"/>
        <v>1563212</v>
      </c>
      <c r="AH32">
        <f t="shared" si="14"/>
        <v>1567274</v>
      </c>
      <c r="AI32">
        <f t="shared" si="14"/>
        <v>1548677</v>
      </c>
      <c r="AJ32">
        <f t="shared" si="14"/>
        <v>1559576</v>
      </c>
      <c r="AK32">
        <f t="shared" si="14"/>
        <v>1576222</v>
      </c>
      <c r="AL32">
        <f t="shared" si="14"/>
        <v>1602419</v>
      </c>
      <c r="AM32">
        <f t="shared" si="14"/>
        <v>1594519</v>
      </c>
      <c r="AN32">
        <f t="shared" si="14"/>
        <v>1585371</v>
      </c>
      <c r="AO32">
        <f t="shared" si="14"/>
        <v>1569562</v>
      </c>
      <c r="AP32">
        <f t="shared" si="14"/>
        <v>1568954</v>
      </c>
      <c r="AQ32">
        <f t="shared" si="14"/>
        <v>1591482</v>
      </c>
      <c r="AR32">
        <f t="shared" si="14"/>
        <v>1574032</v>
      </c>
      <c r="AS32">
        <f t="shared" si="14"/>
        <v>1583323</v>
      </c>
      <c r="AT32">
        <f t="shared" si="14"/>
        <v>1587038</v>
      </c>
      <c r="AU32">
        <f t="shared" si="14"/>
        <v>1582922</v>
      </c>
      <c r="AV32">
        <f t="shared" si="14"/>
        <v>1573205</v>
      </c>
      <c r="AW32">
        <f t="shared" si="14"/>
        <v>1585964</v>
      </c>
      <c r="AX32">
        <f t="shared" si="14"/>
        <v>1603747</v>
      </c>
      <c r="AY32">
        <f t="shared" si="14"/>
        <v>1628025</v>
      </c>
      <c r="AZ32">
        <f t="shared" si="14"/>
        <v>1622166</v>
      </c>
      <c r="BA32">
        <f t="shared" si="14"/>
        <v>1611697</v>
      </c>
      <c r="BB32">
        <f t="shared" si="14"/>
        <v>1595884</v>
      </c>
      <c r="BC32">
        <f t="shared" si="14"/>
        <v>1594473</v>
      </c>
      <c r="BD32">
        <f t="shared" si="14"/>
        <v>1616891</v>
      </c>
      <c r="BE32">
        <f t="shared" si="14"/>
        <v>1598778</v>
      </c>
      <c r="BF32">
        <f t="shared" si="14"/>
        <v>1609810</v>
      </c>
      <c r="BG32">
        <f t="shared" si="14"/>
        <v>1611916</v>
      </c>
      <c r="BH32">
        <f t="shared" si="14"/>
        <v>1609857</v>
      </c>
      <c r="BI32">
        <f t="shared" si="14"/>
        <v>1593762</v>
      </c>
      <c r="BJ32">
        <f t="shared" si="14"/>
        <v>1606919</v>
      </c>
      <c r="BK32">
        <f t="shared" si="14"/>
        <v>1620451</v>
      </c>
      <c r="BL32">
        <f t="shared" si="14"/>
        <v>1653896</v>
      </c>
      <c r="BM32">
        <f t="shared" si="14"/>
        <v>1641705</v>
      </c>
      <c r="BN32">
        <f t="shared" si="14"/>
        <v>1623847</v>
      </c>
      <c r="BO32">
        <f t="shared" si="14"/>
        <v>1613370</v>
      </c>
      <c r="BP32">
        <f t="shared" si="14"/>
        <v>1610330</v>
      </c>
      <c r="BQ32">
        <f t="shared" si="14"/>
        <v>1631158</v>
      </c>
      <c r="BR32">
        <f t="shared" si="14"/>
        <v>1618920</v>
      </c>
      <c r="BS32">
        <f t="shared" ref="BS32:ED32" si="15">BS5+BS8+BS11+BS14+BS17+BS20+BS23+BS26+BS29</f>
        <v>1623712</v>
      </c>
      <c r="BT32">
        <f t="shared" si="15"/>
        <v>1626748</v>
      </c>
      <c r="BU32">
        <f t="shared" si="15"/>
        <v>1625132</v>
      </c>
      <c r="BV32">
        <f t="shared" si="15"/>
        <v>1605693</v>
      </c>
      <c r="BW32">
        <f t="shared" si="15"/>
        <v>1619021</v>
      </c>
      <c r="BX32">
        <f t="shared" si="15"/>
        <v>1630459</v>
      </c>
      <c r="BY32">
        <f t="shared" si="15"/>
        <v>1664106</v>
      </c>
      <c r="BZ32">
        <f t="shared" si="15"/>
        <v>1643659</v>
      </c>
      <c r="CA32">
        <f t="shared" si="15"/>
        <v>1636874</v>
      </c>
      <c r="CB32">
        <f t="shared" si="15"/>
        <v>1622243</v>
      </c>
      <c r="CC32">
        <f t="shared" si="15"/>
        <v>1617281</v>
      </c>
      <c r="CD32">
        <f t="shared" si="15"/>
        <v>1643288</v>
      </c>
      <c r="CE32">
        <f t="shared" si="15"/>
        <v>1629852</v>
      </c>
      <c r="CF32">
        <f t="shared" si="15"/>
        <v>1634044</v>
      </c>
      <c r="CG32">
        <f t="shared" si="15"/>
        <v>1638090</v>
      </c>
      <c r="CH32">
        <f t="shared" si="15"/>
        <v>1629533</v>
      </c>
      <c r="CI32">
        <f t="shared" si="15"/>
        <v>1620293</v>
      </c>
      <c r="CJ32">
        <f t="shared" si="15"/>
        <v>1629026</v>
      </c>
      <c r="CK32">
        <f t="shared" si="15"/>
        <v>1645066</v>
      </c>
      <c r="CL32">
        <f t="shared" si="15"/>
        <v>1672845</v>
      </c>
      <c r="CM32">
        <f t="shared" si="15"/>
        <v>1651564</v>
      </c>
      <c r="CN32">
        <f t="shared" si="15"/>
        <v>1647501</v>
      </c>
      <c r="CO32">
        <f t="shared" si="15"/>
        <v>1632409</v>
      </c>
      <c r="CP32">
        <f t="shared" si="15"/>
        <v>1629109</v>
      </c>
      <c r="CQ32">
        <f t="shared" si="15"/>
        <v>1654857</v>
      </c>
      <c r="CR32">
        <f t="shared" si="15"/>
        <v>1640361</v>
      </c>
      <c r="CS32">
        <f t="shared" si="15"/>
        <v>1645887</v>
      </c>
      <c r="CT32">
        <f t="shared" si="15"/>
        <v>1648504</v>
      </c>
      <c r="CU32">
        <f t="shared" si="15"/>
        <v>1650073</v>
      </c>
      <c r="CV32">
        <f t="shared" si="15"/>
        <v>1631128</v>
      </c>
      <c r="CW32">
        <f t="shared" si="15"/>
        <v>1642524</v>
      </c>
      <c r="CX32">
        <f t="shared" si="15"/>
        <v>1660057</v>
      </c>
      <c r="CY32">
        <f t="shared" si="15"/>
        <v>1691486</v>
      </c>
      <c r="CZ32">
        <f t="shared" si="15"/>
        <v>1673501</v>
      </c>
      <c r="DA32">
        <f t="shared" si="15"/>
        <v>1666086</v>
      </c>
      <c r="DB32">
        <f t="shared" si="15"/>
        <v>1648611</v>
      </c>
      <c r="DC32">
        <f t="shared" si="15"/>
        <v>1649046</v>
      </c>
      <c r="DD32">
        <f t="shared" si="15"/>
        <v>1673448</v>
      </c>
      <c r="DE32">
        <f t="shared" si="15"/>
        <v>1656697</v>
      </c>
      <c r="DF32">
        <f t="shared" si="15"/>
        <v>1663898</v>
      </c>
      <c r="DG32">
        <f t="shared" si="15"/>
        <v>1667908</v>
      </c>
      <c r="DH32">
        <f t="shared" si="15"/>
        <v>1669844</v>
      </c>
      <c r="DI32">
        <f t="shared" si="15"/>
        <v>1650852</v>
      </c>
      <c r="DJ32">
        <f t="shared" si="15"/>
        <v>1664883</v>
      </c>
      <c r="DK32">
        <f t="shared" si="15"/>
        <v>1682308</v>
      </c>
      <c r="DL32">
        <f t="shared" si="15"/>
        <v>1703909</v>
      </c>
      <c r="DM32">
        <f t="shared" si="15"/>
        <v>1696475</v>
      </c>
      <c r="DN32">
        <f t="shared" si="15"/>
        <v>1688993</v>
      </c>
      <c r="DO32">
        <f t="shared" si="15"/>
        <v>1673895</v>
      </c>
      <c r="DP32">
        <f t="shared" si="15"/>
        <v>1674692</v>
      </c>
      <c r="DQ32">
        <f t="shared" si="15"/>
        <v>1696535</v>
      </c>
      <c r="DR32">
        <f t="shared" si="15"/>
        <v>1677849</v>
      </c>
      <c r="DS32">
        <f t="shared" si="15"/>
        <v>1690088</v>
      </c>
      <c r="DT32">
        <f t="shared" si="15"/>
        <v>1694286</v>
      </c>
      <c r="DU32">
        <f t="shared" si="15"/>
        <v>1691089</v>
      </c>
      <c r="DV32">
        <f t="shared" si="15"/>
        <v>1675434</v>
      </c>
      <c r="DW32">
        <f t="shared" si="15"/>
        <v>1692036</v>
      </c>
      <c r="DX32">
        <f t="shared" si="15"/>
        <v>1709833</v>
      </c>
      <c r="DY32">
        <f t="shared" si="15"/>
        <v>1735329</v>
      </c>
      <c r="DZ32">
        <f t="shared" si="15"/>
        <v>1724294</v>
      </c>
      <c r="EA32">
        <f t="shared" si="15"/>
        <v>1715062</v>
      </c>
      <c r="EB32">
        <f t="shared" si="15"/>
        <v>1705398</v>
      </c>
      <c r="EC32">
        <f t="shared" si="15"/>
        <v>1706202</v>
      </c>
      <c r="ED32">
        <f t="shared" si="15"/>
        <v>1728068</v>
      </c>
      <c r="EE32">
        <f t="shared" ref="EE32:GP32" si="16">EE5+EE8+EE11+EE14+EE17+EE20+EE23+EE26+EE29</f>
        <v>1705593</v>
      </c>
      <c r="EF32">
        <f t="shared" si="16"/>
        <v>1727452</v>
      </c>
      <c r="EG32">
        <f t="shared" si="16"/>
        <v>1732291</v>
      </c>
      <c r="EH32">
        <f t="shared" si="16"/>
        <v>1733542</v>
      </c>
      <c r="EI32">
        <f t="shared" si="16"/>
        <v>1714108</v>
      </c>
      <c r="EJ32">
        <f t="shared" si="16"/>
        <v>1729154</v>
      </c>
      <c r="EK32">
        <f t="shared" si="16"/>
        <v>1744179</v>
      </c>
      <c r="EL32">
        <f t="shared" si="16"/>
        <v>1772333</v>
      </c>
      <c r="EM32">
        <f t="shared" si="16"/>
        <v>1760989</v>
      </c>
      <c r="EN32">
        <f t="shared" si="16"/>
        <v>1748013</v>
      </c>
      <c r="EO32">
        <f t="shared" si="16"/>
        <v>1736404</v>
      </c>
      <c r="EP32">
        <f t="shared" si="16"/>
        <v>1737575</v>
      </c>
      <c r="EQ32">
        <f t="shared" si="16"/>
        <v>1759900</v>
      </c>
      <c r="ER32">
        <f t="shared" si="16"/>
        <v>1741329</v>
      </c>
      <c r="ES32">
        <f t="shared" si="16"/>
        <v>1755252</v>
      </c>
      <c r="ET32">
        <f t="shared" si="16"/>
        <v>1760298</v>
      </c>
      <c r="EU32">
        <f t="shared" si="16"/>
        <v>1755147</v>
      </c>
      <c r="EV32">
        <f t="shared" si="16"/>
        <v>1742559</v>
      </c>
      <c r="EW32">
        <f t="shared" si="16"/>
        <v>1752235</v>
      </c>
      <c r="EX32">
        <f t="shared" si="16"/>
        <v>1769411</v>
      </c>
      <c r="EY32">
        <f t="shared" si="16"/>
        <v>1793950</v>
      </c>
      <c r="EZ32">
        <f t="shared" si="16"/>
        <v>1772372</v>
      </c>
      <c r="FA32">
        <f t="shared" si="16"/>
        <v>1770367</v>
      </c>
      <c r="FB32">
        <f t="shared" si="16"/>
        <v>1755649</v>
      </c>
      <c r="FC32">
        <f t="shared" si="16"/>
        <v>1754523</v>
      </c>
      <c r="FD32">
        <f t="shared" si="16"/>
        <v>1777801</v>
      </c>
      <c r="FE32">
        <f t="shared" si="16"/>
        <v>1763296</v>
      </c>
      <c r="FF32">
        <f t="shared" si="16"/>
        <v>1771855</v>
      </c>
      <c r="FG32">
        <f t="shared" si="16"/>
        <v>1773346</v>
      </c>
      <c r="FH32">
        <f t="shared" si="16"/>
        <v>1681548</v>
      </c>
      <c r="FI32">
        <f t="shared" si="16"/>
        <v>1655449</v>
      </c>
      <c r="FJ32">
        <f t="shared" si="16"/>
        <v>1679166</v>
      </c>
      <c r="FK32">
        <f t="shared" si="16"/>
        <v>1714480</v>
      </c>
      <c r="FL32">
        <f t="shared" si="16"/>
        <v>1757326</v>
      </c>
      <c r="FM32">
        <f t="shared" si="16"/>
        <v>1752634</v>
      </c>
      <c r="FN32">
        <f t="shared" si="16"/>
        <v>1753706</v>
      </c>
      <c r="FO32">
        <f t="shared" si="16"/>
        <v>1736664</v>
      </c>
      <c r="FP32">
        <f t="shared" si="16"/>
        <v>1724608</v>
      </c>
      <c r="FQ32">
        <f t="shared" si="16"/>
        <v>1714146</v>
      </c>
      <c r="FR32">
        <f t="shared" si="16"/>
        <v>1726244</v>
      </c>
      <c r="FS32">
        <f t="shared" si="16"/>
        <v>1707400</v>
      </c>
      <c r="FT32">
        <f t="shared" si="16"/>
        <v>1712754</v>
      </c>
      <c r="FU32">
        <f t="shared" si="16"/>
        <v>1723900</v>
      </c>
      <c r="FV32">
        <f t="shared" si="16"/>
        <v>1727440</v>
      </c>
      <c r="FW32">
        <f t="shared" si="16"/>
        <v>1754973</v>
      </c>
      <c r="FX32">
        <f t="shared" si="16"/>
        <v>1781679</v>
      </c>
      <c r="FY32">
        <f t="shared" si="16"/>
        <v>1801746</v>
      </c>
      <c r="FZ32">
        <f t="shared" si="16"/>
        <v>1794014</v>
      </c>
      <c r="GA32">
        <f t="shared" si="16"/>
        <v>1793066</v>
      </c>
      <c r="GB32">
        <f t="shared" si="16"/>
        <v>1784008</v>
      </c>
      <c r="GC32">
        <f t="shared" si="16"/>
        <v>1776444</v>
      </c>
      <c r="GD32">
        <f t="shared" si="16"/>
        <v>1794575</v>
      </c>
      <c r="GE32">
        <f t="shared" si="16"/>
        <v>1762666</v>
      </c>
      <c r="GF32">
        <f t="shared" si="16"/>
        <v>1795335</v>
      </c>
      <c r="GG32">
        <f t="shared" si="16"/>
        <v>1802903</v>
      </c>
      <c r="GH32">
        <f t="shared" si="16"/>
        <v>1804609</v>
      </c>
      <c r="GI32">
        <f t="shared" si="16"/>
        <v>1789883</v>
      </c>
      <c r="GJ32">
        <f t="shared" si="16"/>
        <v>1806652</v>
      </c>
      <c r="GK32">
        <f t="shared" si="16"/>
        <v>1823990</v>
      </c>
      <c r="GL32">
        <f t="shared" si="16"/>
        <v>1838938</v>
      </c>
      <c r="GM32">
        <f t="shared" si="16"/>
        <v>1829032</v>
      </c>
      <c r="GN32">
        <f t="shared" si="16"/>
        <v>1827164</v>
      </c>
      <c r="GO32">
        <f t="shared" si="16"/>
        <v>1817814</v>
      </c>
      <c r="GP32">
        <f t="shared" si="16"/>
        <v>1819202</v>
      </c>
      <c r="GQ32">
        <f t="shared" ref="GQ32:JB32" si="17">GQ5+GQ8+GQ11+GQ14+GQ17+GQ20+GQ23+GQ26+GQ29</f>
        <v>1836518</v>
      </c>
      <c r="GR32">
        <f t="shared" si="17"/>
        <v>1816004</v>
      </c>
      <c r="GS32">
        <f t="shared" si="17"/>
        <v>1834164</v>
      </c>
      <c r="GT32">
        <f t="shared" si="17"/>
        <v>1839429</v>
      </c>
      <c r="GU32">
        <f t="shared" si="17"/>
        <v>1836015</v>
      </c>
      <c r="GV32">
        <f t="shared" si="17"/>
        <v>1817419</v>
      </c>
      <c r="GW32">
        <f t="shared" si="17"/>
        <v>1831954</v>
      </c>
      <c r="GX32">
        <f t="shared" si="17"/>
        <v>1848565</v>
      </c>
      <c r="GY32">
        <f t="shared" si="17"/>
        <v>1867818</v>
      </c>
      <c r="GZ32">
        <f t="shared" si="17"/>
        <v>1852631</v>
      </c>
      <c r="HA32">
        <f t="shared" si="17"/>
        <v>1845541</v>
      </c>
      <c r="HB32">
        <f t="shared" si="17"/>
        <v>1836153</v>
      </c>
      <c r="HC32">
        <f t="shared" si="17"/>
        <v>1834515</v>
      </c>
      <c r="HD32">
        <f t="shared" si="17"/>
        <v>1850367</v>
      </c>
      <c r="HE32">
        <f t="shared" si="17"/>
        <v>1841213</v>
      </c>
      <c r="HF32">
        <f t="shared" si="17"/>
        <v>1846206</v>
      </c>
      <c r="HG32">
        <f t="shared" si="17"/>
        <v>1850402</v>
      </c>
      <c r="HH32">
        <f t="shared" si="17"/>
        <v>1847986</v>
      </c>
      <c r="HI32">
        <f t="shared" si="17"/>
        <v>1832683</v>
      </c>
      <c r="HJ32">
        <f t="shared" si="17"/>
        <v>1848364</v>
      </c>
      <c r="HK32">
        <f t="shared" si="17"/>
        <v>1862789</v>
      </c>
      <c r="HL32">
        <f t="shared" si="17"/>
        <v>1884838</v>
      </c>
      <c r="HM32">
        <f t="shared" si="17"/>
        <v>1863436</v>
      </c>
      <c r="HN32">
        <f t="shared" si="17"/>
        <v>1861462</v>
      </c>
      <c r="HO32">
        <f t="shared" si="17"/>
        <v>1849456</v>
      </c>
      <c r="HP32">
        <f t="shared" si="17"/>
        <v>1848002</v>
      </c>
      <c r="HQ32">
        <f t="shared" si="17"/>
        <v>1868459</v>
      </c>
      <c r="HR32">
        <f t="shared" si="17"/>
        <v>1855340</v>
      </c>
      <c r="HS32">
        <f t="shared" si="17"/>
        <v>1860267</v>
      </c>
      <c r="HT32">
        <f t="shared" si="17"/>
        <v>1864714</v>
      </c>
      <c r="HU32">
        <f t="shared" si="17"/>
        <v>1856095</v>
      </c>
      <c r="HV32">
        <f t="shared" si="17"/>
        <v>1843807</v>
      </c>
      <c r="HW32">
        <f t="shared" si="17"/>
        <v>1857262</v>
      </c>
      <c r="HX32">
        <f t="shared" si="17"/>
        <v>1878625</v>
      </c>
      <c r="HY32">
        <f t="shared" si="17"/>
        <v>1895419</v>
      </c>
      <c r="HZ32">
        <f t="shared" si="17"/>
        <v>1873400</v>
      </c>
      <c r="IA32">
        <f t="shared" si="17"/>
        <v>1873070</v>
      </c>
      <c r="IB32">
        <f t="shared" si="17"/>
        <v>1859988</v>
      </c>
      <c r="IC32">
        <f t="shared" si="17"/>
        <v>1859123</v>
      </c>
      <c r="ID32">
        <f t="shared" si="17"/>
        <v>1878303</v>
      </c>
      <c r="IE32">
        <f t="shared" si="17"/>
        <v>1866672</v>
      </c>
      <c r="IF32">
        <f t="shared" si="17"/>
        <v>1868709</v>
      </c>
      <c r="IG32">
        <f t="shared" si="17"/>
        <v>1871921</v>
      </c>
      <c r="IH32">
        <f t="shared" si="17"/>
        <v>1870120</v>
      </c>
      <c r="II32">
        <f t="shared" si="17"/>
        <v>1851453</v>
      </c>
      <c r="IJ32">
        <f t="shared" si="17"/>
        <v>0</v>
      </c>
      <c r="IK32">
        <f t="shared" si="17"/>
        <v>0</v>
      </c>
      <c r="IL32">
        <f t="shared" si="17"/>
        <v>0</v>
      </c>
      <c r="IM32">
        <f t="shared" si="17"/>
        <v>0</v>
      </c>
      <c r="IN32">
        <f t="shared" si="17"/>
        <v>0</v>
      </c>
      <c r="IO32">
        <f t="shared" si="17"/>
        <v>0</v>
      </c>
      <c r="IP32">
        <f t="shared" si="17"/>
        <v>0</v>
      </c>
      <c r="IQ32">
        <f t="shared" si="17"/>
        <v>0</v>
      </c>
      <c r="IR32">
        <f t="shared" si="17"/>
        <v>0</v>
      </c>
      <c r="IS32">
        <f t="shared" si="17"/>
        <v>0</v>
      </c>
      <c r="IT32">
        <f t="shared" si="17"/>
        <v>0</v>
      </c>
      <c r="IU32">
        <f t="shared" si="17"/>
        <v>0</v>
      </c>
      <c r="IV32">
        <f t="shared" si="17"/>
        <v>0</v>
      </c>
      <c r="IW32">
        <f t="shared" si="17"/>
        <v>0</v>
      </c>
      <c r="IX32">
        <f t="shared" si="17"/>
        <v>0</v>
      </c>
      <c r="IY32">
        <f t="shared" si="17"/>
        <v>0</v>
      </c>
      <c r="IZ32">
        <f t="shared" si="17"/>
        <v>0</v>
      </c>
      <c r="JA32">
        <f t="shared" si="17"/>
        <v>0</v>
      </c>
      <c r="JB32">
        <f t="shared" si="17"/>
        <v>0</v>
      </c>
      <c r="JC32">
        <f t="shared" ref="JC32:LN32" si="18">JC5+JC8+JC11+JC14+JC17+JC20+JC23+JC26+JC29</f>
        <v>0</v>
      </c>
      <c r="JD32">
        <f t="shared" si="18"/>
        <v>0</v>
      </c>
      <c r="JE32">
        <f t="shared" si="18"/>
        <v>0</v>
      </c>
      <c r="JF32">
        <f t="shared" si="18"/>
        <v>0</v>
      </c>
      <c r="JG32">
        <f t="shared" si="18"/>
        <v>0</v>
      </c>
      <c r="JH32">
        <f t="shared" si="18"/>
        <v>0</v>
      </c>
      <c r="JI32">
        <f t="shared" si="18"/>
        <v>0</v>
      </c>
      <c r="JJ32">
        <f t="shared" si="18"/>
        <v>0</v>
      </c>
      <c r="JK32">
        <f t="shared" si="18"/>
        <v>0</v>
      </c>
      <c r="JL32">
        <f t="shared" si="18"/>
        <v>0</v>
      </c>
      <c r="JM32">
        <f t="shared" si="18"/>
        <v>0</v>
      </c>
      <c r="JN32">
        <f t="shared" si="18"/>
        <v>0</v>
      </c>
      <c r="JO32">
        <f t="shared" si="18"/>
        <v>0</v>
      </c>
      <c r="JP32">
        <f t="shared" si="18"/>
        <v>0</v>
      </c>
      <c r="JQ32">
        <f t="shared" si="18"/>
        <v>0</v>
      </c>
      <c r="JR32">
        <f t="shared" si="18"/>
        <v>0</v>
      </c>
      <c r="JS32">
        <f t="shared" si="18"/>
        <v>0</v>
      </c>
      <c r="JT32">
        <f t="shared" si="18"/>
        <v>0</v>
      </c>
      <c r="JU32">
        <f t="shared" si="18"/>
        <v>0</v>
      </c>
      <c r="JV32">
        <f t="shared" si="18"/>
        <v>0</v>
      </c>
      <c r="JW32">
        <f t="shared" si="18"/>
        <v>0</v>
      </c>
      <c r="JX32">
        <f t="shared" si="18"/>
        <v>0</v>
      </c>
      <c r="JY32">
        <f t="shared" si="18"/>
        <v>0</v>
      </c>
      <c r="JZ32">
        <f t="shared" si="18"/>
        <v>0</v>
      </c>
      <c r="KA32">
        <f t="shared" si="18"/>
        <v>0</v>
      </c>
      <c r="KB32">
        <f t="shared" si="18"/>
        <v>0</v>
      </c>
      <c r="KC32">
        <f t="shared" si="18"/>
        <v>0</v>
      </c>
      <c r="KD32">
        <f t="shared" si="18"/>
        <v>0</v>
      </c>
      <c r="KE32">
        <f t="shared" si="18"/>
        <v>0</v>
      </c>
      <c r="KF32">
        <f t="shared" si="18"/>
        <v>0</v>
      </c>
      <c r="KG32">
        <f t="shared" si="18"/>
        <v>0</v>
      </c>
      <c r="KH32">
        <f t="shared" si="18"/>
        <v>0</v>
      </c>
      <c r="KI32">
        <f t="shared" si="18"/>
        <v>0</v>
      </c>
      <c r="KJ32">
        <f t="shared" si="18"/>
        <v>0</v>
      </c>
      <c r="KK32">
        <f t="shared" si="18"/>
        <v>0</v>
      </c>
      <c r="KL32">
        <f t="shared" si="18"/>
        <v>0</v>
      </c>
      <c r="KM32">
        <f t="shared" si="18"/>
        <v>0</v>
      </c>
      <c r="KN32">
        <f t="shared" si="18"/>
        <v>0</v>
      </c>
      <c r="KO32">
        <f t="shared" si="18"/>
        <v>0</v>
      </c>
      <c r="KP32">
        <f t="shared" si="18"/>
        <v>0</v>
      </c>
      <c r="KQ32">
        <f t="shared" si="18"/>
        <v>0</v>
      </c>
      <c r="KR32">
        <f t="shared" si="18"/>
        <v>0</v>
      </c>
      <c r="KS32">
        <f t="shared" si="18"/>
        <v>0</v>
      </c>
      <c r="KT32">
        <f t="shared" si="18"/>
        <v>0</v>
      </c>
      <c r="KU32">
        <f t="shared" si="18"/>
        <v>0</v>
      </c>
      <c r="KV32">
        <f t="shared" si="18"/>
        <v>0</v>
      </c>
      <c r="KW32">
        <f t="shared" si="18"/>
        <v>0</v>
      </c>
      <c r="KX32">
        <f t="shared" si="18"/>
        <v>0</v>
      </c>
      <c r="KY32">
        <f t="shared" si="18"/>
        <v>0</v>
      </c>
      <c r="KZ32">
        <f t="shared" si="18"/>
        <v>0</v>
      </c>
      <c r="LA32">
        <f t="shared" si="18"/>
        <v>0</v>
      </c>
      <c r="LB32">
        <f t="shared" si="18"/>
        <v>0</v>
      </c>
      <c r="LC32">
        <f t="shared" si="18"/>
        <v>0</v>
      </c>
      <c r="LD32">
        <f t="shared" si="18"/>
        <v>0</v>
      </c>
      <c r="LE32">
        <f t="shared" si="18"/>
        <v>0</v>
      </c>
      <c r="LF32">
        <f t="shared" si="18"/>
        <v>0</v>
      </c>
      <c r="LG32">
        <f t="shared" si="18"/>
        <v>0</v>
      </c>
      <c r="LH32">
        <f t="shared" si="18"/>
        <v>0</v>
      </c>
      <c r="LI32">
        <f t="shared" si="18"/>
        <v>0</v>
      </c>
      <c r="LJ32">
        <f t="shared" si="18"/>
        <v>0</v>
      </c>
      <c r="LK32">
        <f t="shared" si="18"/>
        <v>0</v>
      </c>
      <c r="LL32">
        <f t="shared" si="18"/>
        <v>0</v>
      </c>
      <c r="LM32">
        <f t="shared" si="18"/>
        <v>0</v>
      </c>
      <c r="LN32">
        <f t="shared" si="18"/>
        <v>0</v>
      </c>
      <c r="LO32">
        <f t="shared" ref="LO32:NZ32" si="19">LO5+LO8+LO11+LO14+LO17+LO20+LO23+LO26+LO29</f>
        <v>0</v>
      </c>
      <c r="LP32">
        <f t="shared" si="19"/>
        <v>0</v>
      </c>
      <c r="LQ32">
        <f t="shared" si="19"/>
        <v>0</v>
      </c>
      <c r="LR32">
        <f t="shared" si="19"/>
        <v>0</v>
      </c>
      <c r="LS32">
        <f t="shared" si="19"/>
        <v>0</v>
      </c>
      <c r="LT32">
        <f t="shared" si="19"/>
        <v>0</v>
      </c>
      <c r="LU32">
        <f t="shared" si="19"/>
        <v>0</v>
      </c>
      <c r="LV32">
        <f t="shared" si="19"/>
        <v>0</v>
      </c>
      <c r="LW32">
        <f t="shared" si="19"/>
        <v>0</v>
      </c>
      <c r="LX32">
        <f t="shared" si="19"/>
        <v>0</v>
      </c>
      <c r="LY32">
        <f t="shared" si="19"/>
        <v>0</v>
      </c>
      <c r="LZ32">
        <f t="shared" si="19"/>
        <v>0</v>
      </c>
      <c r="MA32">
        <f t="shared" si="19"/>
        <v>0</v>
      </c>
      <c r="MB32">
        <f t="shared" si="19"/>
        <v>0</v>
      </c>
      <c r="MC32">
        <f t="shared" si="19"/>
        <v>0</v>
      </c>
      <c r="MD32">
        <f t="shared" si="19"/>
        <v>0</v>
      </c>
      <c r="ME32">
        <f t="shared" si="19"/>
        <v>0</v>
      </c>
      <c r="MF32">
        <f t="shared" si="19"/>
        <v>0</v>
      </c>
      <c r="MG32">
        <f t="shared" si="19"/>
        <v>0</v>
      </c>
      <c r="MH32">
        <f t="shared" si="19"/>
        <v>0</v>
      </c>
      <c r="MI32">
        <f t="shared" si="19"/>
        <v>0</v>
      </c>
      <c r="MJ32">
        <f t="shared" si="19"/>
        <v>0</v>
      </c>
      <c r="MK32">
        <f t="shared" si="19"/>
        <v>0</v>
      </c>
      <c r="ML32">
        <f t="shared" si="19"/>
        <v>0</v>
      </c>
      <c r="MM32">
        <f t="shared" si="19"/>
        <v>0</v>
      </c>
      <c r="MN32">
        <f t="shared" si="19"/>
        <v>0</v>
      </c>
      <c r="MO32">
        <f t="shared" si="19"/>
        <v>0</v>
      </c>
      <c r="MP32">
        <f t="shared" si="19"/>
        <v>0</v>
      </c>
      <c r="MQ32">
        <f t="shared" si="19"/>
        <v>0</v>
      </c>
      <c r="MR32">
        <f t="shared" si="19"/>
        <v>0</v>
      </c>
      <c r="MS32">
        <f t="shared" si="19"/>
        <v>0</v>
      </c>
      <c r="MT32">
        <f t="shared" si="19"/>
        <v>0</v>
      </c>
      <c r="MU32">
        <f t="shared" si="19"/>
        <v>0</v>
      </c>
      <c r="MV32">
        <f t="shared" si="19"/>
        <v>0</v>
      </c>
      <c r="MW32">
        <f t="shared" si="19"/>
        <v>0</v>
      </c>
      <c r="MX32">
        <f t="shared" si="19"/>
        <v>0</v>
      </c>
      <c r="MY32">
        <f t="shared" si="19"/>
        <v>0</v>
      </c>
      <c r="MZ32">
        <f t="shared" si="19"/>
        <v>0</v>
      </c>
      <c r="NA32">
        <f t="shared" si="19"/>
        <v>0</v>
      </c>
      <c r="NB32">
        <f t="shared" si="19"/>
        <v>0</v>
      </c>
      <c r="NC32">
        <f t="shared" si="19"/>
        <v>0</v>
      </c>
      <c r="ND32">
        <f t="shared" si="19"/>
        <v>0</v>
      </c>
      <c r="NE32">
        <f t="shared" si="19"/>
        <v>0</v>
      </c>
      <c r="NF32">
        <f t="shared" si="19"/>
        <v>0</v>
      </c>
      <c r="NG32">
        <f t="shared" si="19"/>
        <v>0</v>
      </c>
      <c r="NH32">
        <f t="shared" si="19"/>
        <v>0</v>
      </c>
      <c r="NI32">
        <f t="shared" si="19"/>
        <v>0</v>
      </c>
      <c r="NJ32">
        <f t="shared" si="19"/>
        <v>0</v>
      </c>
      <c r="NK32">
        <f t="shared" si="19"/>
        <v>0</v>
      </c>
      <c r="NL32">
        <f t="shared" si="19"/>
        <v>0</v>
      </c>
      <c r="NM32">
        <f t="shared" si="19"/>
        <v>0</v>
      </c>
      <c r="NN32">
        <f t="shared" si="19"/>
        <v>0</v>
      </c>
      <c r="NO32">
        <f t="shared" si="19"/>
        <v>0</v>
      </c>
      <c r="NP32">
        <f t="shared" si="19"/>
        <v>0</v>
      </c>
      <c r="NQ32">
        <f t="shared" si="19"/>
        <v>0</v>
      </c>
      <c r="NR32">
        <f t="shared" si="19"/>
        <v>0</v>
      </c>
      <c r="NS32">
        <f t="shared" si="19"/>
        <v>0</v>
      </c>
      <c r="NT32">
        <f t="shared" si="19"/>
        <v>0</v>
      </c>
      <c r="NU32">
        <f t="shared" si="19"/>
        <v>0</v>
      </c>
      <c r="NV32">
        <f t="shared" si="19"/>
        <v>0</v>
      </c>
      <c r="NW32">
        <f t="shared" si="19"/>
        <v>0</v>
      </c>
      <c r="NX32">
        <f t="shared" si="19"/>
        <v>0</v>
      </c>
      <c r="NY32">
        <f t="shared" si="19"/>
        <v>0</v>
      </c>
      <c r="NZ32">
        <f t="shared" si="19"/>
        <v>0</v>
      </c>
      <c r="OA32">
        <f t="shared" ref="OA32:QL32" si="20">OA5+OA8+OA11+OA14+OA17+OA20+OA23+OA26+OA29</f>
        <v>0</v>
      </c>
      <c r="OB32">
        <f t="shared" si="20"/>
        <v>0</v>
      </c>
      <c r="OC32">
        <f t="shared" si="20"/>
        <v>0</v>
      </c>
      <c r="OD32">
        <f t="shared" si="20"/>
        <v>0</v>
      </c>
      <c r="OE32">
        <f t="shared" si="20"/>
        <v>0</v>
      </c>
      <c r="OF32">
        <f t="shared" si="20"/>
        <v>0</v>
      </c>
      <c r="OG32">
        <f t="shared" si="20"/>
        <v>0</v>
      </c>
      <c r="OH32">
        <f t="shared" si="20"/>
        <v>0</v>
      </c>
      <c r="OI32">
        <f t="shared" si="20"/>
        <v>0</v>
      </c>
      <c r="OJ32">
        <f t="shared" si="20"/>
        <v>0</v>
      </c>
      <c r="OK32">
        <f t="shared" si="20"/>
        <v>0</v>
      </c>
      <c r="OL32">
        <f t="shared" si="20"/>
        <v>0</v>
      </c>
      <c r="OM32">
        <f t="shared" si="20"/>
        <v>0</v>
      </c>
      <c r="ON32">
        <f t="shared" si="20"/>
        <v>0</v>
      </c>
      <c r="OO32">
        <f t="shared" si="20"/>
        <v>0</v>
      </c>
      <c r="OP32">
        <f t="shared" si="20"/>
        <v>0</v>
      </c>
      <c r="OQ32">
        <f t="shared" si="20"/>
        <v>0</v>
      </c>
      <c r="OR32">
        <f t="shared" si="20"/>
        <v>0</v>
      </c>
      <c r="OS32">
        <f t="shared" si="20"/>
        <v>0</v>
      </c>
      <c r="OT32">
        <f t="shared" si="20"/>
        <v>0</v>
      </c>
      <c r="OU32">
        <f t="shared" si="20"/>
        <v>0</v>
      </c>
      <c r="OV32">
        <f t="shared" si="20"/>
        <v>0</v>
      </c>
      <c r="OW32">
        <f t="shared" si="20"/>
        <v>0</v>
      </c>
      <c r="OX32">
        <f t="shared" si="20"/>
        <v>0</v>
      </c>
      <c r="OY32">
        <f t="shared" si="20"/>
        <v>0</v>
      </c>
      <c r="OZ32">
        <f t="shared" si="20"/>
        <v>0</v>
      </c>
      <c r="PA32">
        <f t="shared" si="20"/>
        <v>0</v>
      </c>
      <c r="PB32">
        <f t="shared" si="20"/>
        <v>0</v>
      </c>
      <c r="PC32">
        <f t="shared" si="20"/>
        <v>0</v>
      </c>
      <c r="PD32">
        <f t="shared" si="20"/>
        <v>0</v>
      </c>
      <c r="PE32">
        <f t="shared" si="20"/>
        <v>0</v>
      </c>
      <c r="PF32">
        <f t="shared" si="20"/>
        <v>0</v>
      </c>
      <c r="PG32">
        <f t="shared" si="20"/>
        <v>0</v>
      </c>
      <c r="PH32">
        <f t="shared" si="20"/>
        <v>0</v>
      </c>
      <c r="PI32">
        <f t="shared" si="20"/>
        <v>0</v>
      </c>
      <c r="PJ32">
        <f t="shared" si="20"/>
        <v>0</v>
      </c>
      <c r="PK32">
        <f t="shared" si="20"/>
        <v>0</v>
      </c>
      <c r="PL32">
        <f t="shared" si="20"/>
        <v>0</v>
      </c>
      <c r="PM32">
        <f t="shared" si="20"/>
        <v>0</v>
      </c>
      <c r="PN32">
        <f t="shared" si="20"/>
        <v>0</v>
      </c>
      <c r="PO32">
        <f t="shared" si="20"/>
        <v>0</v>
      </c>
      <c r="PP32">
        <f t="shared" si="20"/>
        <v>0</v>
      </c>
      <c r="PQ32">
        <f t="shared" si="20"/>
        <v>0</v>
      </c>
      <c r="PR32">
        <f t="shared" si="20"/>
        <v>0</v>
      </c>
      <c r="PS32">
        <f t="shared" si="20"/>
        <v>0</v>
      </c>
      <c r="PT32">
        <f t="shared" si="20"/>
        <v>0</v>
      </c>
      <c r="PU32">
        <f t="shared" si="20"/>
        <v>0</v>
      </c>
      <c r="PV32">
        <f t="shared" si="20"/>
        <v>0</v>
      </c>
      <c r="PW32">
        <f t="shared" si="20"/>
        <v>0</v>
      </c>
      <c r="PX32">
        <f t="shared" si="20"/>
        <v>0</v>
      </c>
      <c r="PY32">
        <f t="shared" si="20"/>
        <v>0</v>
      </c>
      <c r="PZ32">
        <f t="shared" si="20"/>
        <v>0</v>
      </c>
      <c r="QA32">
        <f t="shared" si="20"/>
        <v>0</v>
      </c>
      <c r="QB32">
        <f t="shared" si="20"/>
        <v>0</v>
      </c>
      <c r="QC32">
        <f t="shared" si="20"/>
        <v>0</v>
      </c>
      <c r="QD32">
        <f t="shared" si="20"/>
        <v>0</v>
      </c>
      <c r="QE32">
        <f t="shared" si="20"/>
        <v>0</v>
      </c>
      <c r="QF32">
        <f t="shared" si="20"/>
        <v>0</v>
      </c>
      <c r="QG32">
        <f t="shared" si="20"/>
        <v>0</v>
      </c>
      <c r="QH32">
        <f t="shared" si="20"/>
        <v>0</v>
      </c>
      <c r="QI32">
        <f t="shared" si="20"/>
        <v>0</v>
      </c>
      <c r="QJ32">
        <f t="shared" si="20"/>
        <v>0</v>
      </c>
      <c r="QK32">
        <f t="shared" si="20"/>
        <v>0</v>
      </c>
      <c r="QL32">
        <f t="shared" si="20"/>
        <v>0</v>
      </c>
      <c r="QM32">
        <f t="shared" ref="QM32:SX32" si="21">QM5+QM8+QM11+QM14+QM17+QM20+QM23+QM26+QM29</f>
        <v>0</v>
      </c>
      <c r="QN32">
        <f t="shared" si="21"/>
        <v>0</v>
      </c>
      <c r="QO32">
        <f t="shared" si="21"/>
        <v>0</v>
      </c>
      <c r="QP32">
        <f t="shared" si="21"/>
        <v>0</v>
      </c>
      <c r="QQ32">
        <f t="shared" si="21"/>
        <v>0</v>
      </c>
      <c r="QR32">
        <f t="shared" si="21"/>
        <v>0</v>
      </c>
      <c r="QS32">
        <f t="shared" si="21"/>
        <v>0</v>
      </c>
      <c r="QT32">
        <f t="shared" si="21"/>
        <v>0</v>
      </c>
      <c r="QU32">
        <f t="shared" si="21"/>
        <v>0</v>
      </c>
      <c r="QV32">
        <f t="shared" si="21"/>
        <v>0</v>
      </c>
      <c r="QW32">
        <f t="shared" si="21"/>
        <v>0</v>
      </c>
      <c r="QX32">
        <f t="shared" si="21"/>
        <v>0</v>
      </c>
      <c r="QY32">
        <f t="shared" si="21"/>
        <v>0</v>
      </c>
      <c r="QZ32">
        <f t="shared" si="21"/>
        <v>0</v>
      </c>
      <c r="RA32">
        <f t="shared" si="21"/>
        <v>0</v>
      </c>
      <c r="RB32">
        <f t="shared" si="21"/>
        <v>0</v>
      </c>
      <c r="RC32">
        <f t="shared" si="21"/>
        <v>0</v>
      </c>
      <c r="RD32">
        <f t="shared" si="21"/>
        <v>0</v>
      </c>
      <c r="RE32">
        <f t="shared" si="21"/>
        <v>0</v>
      </c>
      <c r="RF32">
        <f t="shared" si="21"/>
        <v>0</v>
      </c>
      <c r="RG32">
        <f t="shared" si="21"/>
        <v>0</v>
      </c>
      <c r="RH32">
        <f t="shared" si="21"/>
        <v>0</v>
      </c>
      <c r="RI32">
        <f t="shared" si="21"/>
        <v>0</v>
      </c>
      <c r="RJ32">
        <f t="shared" si="21"/>
        <v>0</v>
      </c>
      <c r="RK32">
        <f t="shared" si="21"/>
        <v>0</v>
      </c>
      <c r="RL32">
        <f t="shared" si="21"/>
        <v>0</v>
      </c>
      <c r="RM32">
        <f t="shared" si="21"/>
        <v>0</v>
      </c>
      <c r="RN32">
        <f t="shared" si="21"/>
        <v>0</v>
      </c>
      <c r="RO32">
        <f t="shared" si="21"/>
        <v>0</v>
      </c>
      <c r="RP32">
        <f t="shared" si="21"/>
        <v>0</v>
      </c>
      <c r="RQ32">
        <f t="shared" si="21"/>
        <v>0</v>
      </c>
      <c r="RR32">
        <f t="shared" si="21"/>
        <v>0</v>
      </c>
      <c r="RS32">
        <f t="shared" si="21"/>
        <v>0</v>
      </c>
      <c r="RT32">
        <f t="shared" si="21"/>
        <v>0</v>
      </c>
      <c r="RU32">
        <f t="shared" si="21"/>
        <v>0</v>
      </c>
      <c r="RV32">
        <f t="shared" si="21"/>
        <v>0</v>
      </c>
      <c r="RW32">
        <f t="shared" si="21"/>
        <v>0</v>
      </c>
      <c r="RX32">
        <f t="shared" si="21"/>
        <v>0</v>
      </c>
      <c r="RY32">
        <f t="shared" si="21"/>
        <v>0</v>
      </c>
      <c r="RZ32">
        <f t="shared" si="21"/>
        <v>0</v>
      </c>
      <c r="SA32">
        <f t="shared" si="21"/>
        <v>0</v>
      </c>
      <c r="SB32">
        <f t="shared" si="21"/>
        <v>0</v>
      </c>
      <c r="SC32">
        <f t="shared" si="21"/>
        <v>0</v>
      </c>
      <c r="SD32">
        <f t="shared" si="21"/>
        <v>0</v>
      </c>
      <c r="SE32">
        <f t="shared" si="21"/>
        <v>0</v>
      </c>
      <c r="SF32">
        <f t="shared" si="21"/>
        <v>0</v>
      </c>
      <c r="SG32">
        <f t="shared" si="21"/>
        <v>0</v>
      </c>
      <c r="SH32">
        <f t="shared" si="21"/>
        <v>0</v>
      </c>
      <c r="SI32">
        <f t="shared" si="21"/>
        <v>0</v>
      </c>
      <c r="SJ32">
        <f t="shared" si="21"/>
        <v>0</v>
      </c>
      <c r="SK32">
        <f t="shared" si="21"/>
        <v>0</v>
      </c>
      <c r="SL32">
        <f t="shared" si="21"/>
        <v>0</v>
      </c>
      <c r="SM32">
        <f t="shared" si="21"/>
        <v>0</v>
      </c>
      <c r="SN32">
        <f t="shared" si="21"/>
        <v>0</v>
      </c>
      <c r="SO32">
        <f t="shared" si="21"/>
        <v>0</v>
      </c>
      <c r="SP32">
        <f t="shared" si="21"/>
        <v>0</v>
      </c>
      <c r="SQ32">
        <f t="shared" si="21"/>
        <v>0</v>
      </c>
      <c r="SR32">
        <f t="shared" si="21"/>
        <v>0</v>
      </c>
      <c r="SS32">
        <f t="shared" si="21"/>
        <v>0</v>
      </c>
      <c r="ST32">
        <f t="shared" si="21"/>
        <v>0</v>
      </c>
      <c r="SU32">
        <f t="shared" si="21"/>
        <v>0</v>
      </c>
      <c r="SV32">
        <f t="shared" si="21"/>
        <v>0</v>
      </c>
      <c r="SW32">
        <f t="shared" si="21"/>
        <v>0</v>
      </c>
      <c r="SX32">
        <f t="shared" si="21"/>
        <v>0</v>
      </c>
      <c r="SY32">
        <f t="shared" ref="SY32:VJ32" si="22">SY5+SY8+SY11+SY14+SY17+SY20+SY23+SY26+SY29</f>
        <v>0</v>
      </c>
      <c r="SZ32">
        <f t="shared" si="22"/>
        <v>0</v>
      </c>
      <c r="TA32">
        <f t="shared" si="22"/>
        <v>0</v>
      </c>
      <c r="TB32">
        <f t="shared" si="22"/>
        <v>0</v>
      </c>
      <c r="TC32">
        <f t="shared" si="22"/>
        <v>0</v>
      </c>
      <c r="TD32">
        <f t="shared" si="22"/>
        <v>0</v>
      </c>
      <c r="TE32">
        <f t="shared" si="22"/>
        <v>0</v>
      </c>
      <c r="TF32">
        <f t="shared" si="22"/>
        <v>0</v>
      </c>
      <c r="TG32">
        <f t="shared" si="22"/>
        <v>0</v>
      </c>
      <c r="TH32">
        <f t="shared" si="22"/>
        <v>0</v>
      </c>
      <c r="TI32">
        <f t="shared" si="22"/>
        <v>0</v>
      </c>
      <c r="TJ32">
        <f t="shared" si="22"/>
        <v>0</v>
      </c>
      <c r="TK32">
        <f t="shared" si="22"/>
        <v>0</v>
      </c>
      <c r="TL32">
        <f t="shared" si="22"/>
        <v>0</v>
      </c>
      <c r="TM32">
        <f t="shared" si="22"/>
        <v>0</v>
      </c>
      <c r="TN32">
        <f t="shared" si="22"/>
        <v>0</v>
      </c>
      <c r="TO32">
        <f t="shared" si="22"/>
        <v>0</v>
      </c>
      <c r="TP32">
        <f t="shared" si="22"/>
        <v>0</v>
      </c>
      <c r="TQ32">
        <f t="shared" si="22"/>
        <v>0</v>
      </c>
      <c r="TR32">
        <f t="shared" si="22"/>
        <v>0</v>
      </c>
      <c r="TS32">
        <f t="shared" si="22"/>
        <v>0</v>
      </c>
      <c r="TT32">
        <f t="shared" si="22"/>
        <v>0</v>
      </c>
      <c r="TU32">
        <f t="shared" si="22"/>
        <v>0</v>
      </c>
      <c r="TV32">
        <f t="shared" si="22"/>
        <v>0</v>
      </c>
      <c r="TW32">
        <f t="shared" si="22"/>
        <v>0</v>
      </c>
      <c r="TX32">
        <f t="shared" si="22"/>
        <v>0</v>
      </c>
      <c r="TY32">
        <f t="shared" si="22"/>
        <v>0</v>
      </c>
      <c r="TZ32">
        <f t="shared" si="22"/>
        <v>0</v>
      </c>
      <c r="UA32">
        <f t="shared" si="22"/>
        <v>0</v>
      </c>
      <c r="UB32">
        <f t="shared" si="22"/>
        <v>0</v>
      </c>
      <c r="UC32">
        <f t="shared" si="22"/>
        <v>0</v>
      </c>
      <c r="UD32">
        <f t="shared" si="22"/>
        <v>0</v>
      </c>
      <c r="UE32">
        <f t="shared" si="22"/>
        <v>0</v>
      </c>
      <c r="UF32">
        <f t="shared" si="22"/>
        <v>0</v>
      </c>
      <c r="UG32">
        <f t="shared" si="22"/>
        <v>0</v>
      </c>
      <c r="UH32">
        <f t="shared" si="22"/>
        <v>0</v>
      </c>
      <c r="UI32">
        <f t="shared" si="22"/>
        <v>0</v>
      </c>
      <c r="UJ32">
        <f t="shared" si="22"/>
        <v>0</v>
      </c>
      <c r="UK32">
        <f t="shared" si="22"/>
        <v>0</v>
      </c>
      <c r="UL32">
        <f t="shared" si="22"/>
        <v>0</v>
      </c>
      <c r="UM32">
        <f t="shared" si="22"/>
        <v>0</v>
      </c>
      <c r="UN32">
        <f t="shared" si="22"/>
        <v>0</v>
      </c>
      <c r="UO32">
        <f t="shared" si="22"/>
        <v>0</v>
      </c>
      <c r="UP32">
        <f t="shared" si="22"/>
        <v>0</v>
      </c>
      <c r="UQ32">
        <f t="shared" si="22"/>
        <v>0</v>
      </c>
      <c r="UR32">
        <f t="shared" si="22"/>
        <v>0</v>
      </c>
      <c r="US32">
        <f t="shared" si="22"/>
        <v>0</v>
      </c>
      <c r="UT32">
        <f t="shared" si="22"/>
        <v>0</v>
      </c>
      <c r="UU32">
        <f t="shared" si="22"/>
        <v>0</v>
      </c>
      <c r="UV32">
        <f t="shared" si="22"/>
        <v>0</v>
      </c>
      <c r="UW32">
        <f t="shared" si="22"/>
        <v>0</v>
      </c>
      <c r="UX32">
        <f t="shared" si="22"/>
        <v>0</v>
      </c>
      <c r="UY32">
        <f t="shared" si="22"/>
        <v>0</v>
      </c>
      <c r="UZ32">
        <f t="shared" si="22"/>
        <v>0</v>
      </c>
      <c r="VA32">
        <f t="shared" si="22"/>
        <v>0</v>
      </c>
      <c r="VB32">
        <f t="shared" si="22"/>
        <v>0</v>
      </c>
      <c r="VC32">
        <f t="shared" si="22"/>
        <v>0</v>
      </c>
      <c r="VD32">
        <f t="shared" si="22"/>
        <v>0</v>
      </c>
      <c r="VE32">
        <f t="shared" si="22"/>
        <v>0</v>
      </c>
      <c r="VF32">
        <f t="shared" si="22"/>
        <v>0</v>
      </c>
      <c r="VG32">
        <f t="shared" si="22"/>
        <v>0</v>
      </c>
      <c r="VH32">
        <f t="shared" si="22"/>
        <v>0</v>
      </c>
      <c r="VI32">
        <f t="shared" si="22"/>
        <v>0</v>
      </c>
      <c r="VJ32">
        <f t="shared" si="22"/>
        <v>0</v>
      </c>
      <c r="VK32">
        <f t="shared" ref="VK32:XV32" si="23">VK5+VK8+VK11+VK14+VK17+VK20+VK23+VK26+VK29</f>
        <v>0</v>
      </c>
      <c r="VL32">
        <f t="shared" si="23"/>
        <v>0</v>
      </c>
      <c r="VM32">
        <f t="shared" si="23"/>
        <v>0</v>
      </c>
      <c r="VN32">
        <f t="shared" si="23"/>
        <v>0</v>
      </c>
      <c r="VO32">
        <f t="shared" si="23"/>
        <v>0</v>
      </c>
      <c r="VP32">
        <f t="shared" si="23"/>
        <v>0</v>
      </c>
      <c r="VQ32">
        <f t="shared" si="23"/>
        <v>0</v>
      </c>
      <c r="VR32">
        <f t="shared" si="23"/>
        <v>0</v>
      </c>
      <c r="VS32">
        <f t="shared" si="23"/>
        <v>0</v>
      </c>
      <c r="VT32">
        <f t="shared" si="23"/>
        <v>0</v>
      </c>
      <c r="VU32">
        <f t="shared" si="23"/>
        <v>0</v>
      </c>
      <c r="VV32">
        <f t="shared" si="23"/>
        <v>0</v>
      </c>
      <c r="VW32">
        <f t="shared" si="23"/>
        <v>0</v>
      </c>
      <c r="VX32">
        <f t="shared" si="23"/>
        <v>0</v>
      </c>
      <c r="VY32">
        <f t="shared" si="23"/>
        <v>0</v>
      </c>
      <c r="VZ32">
        <f t="shared" si="23"/>
        <v>0</v>
      </c>
      <c r="WA32">
        <f t="shared" si="23"/>
        <v>0</v>
      </c>
      <c r="WB32">
        <f t="shared" si="23"/>
        <v>0</v>
      </c>
      <c r="WC32">
        <f t="shared" si="23"/>
        <v>0</v>
      </c>
      <c r="WD32">
        <f t="shared" si="23"/>
        <v>0</v>
      </c>
      <c r="WE32">
        <f t="shared" si="23"/>
        <v>0</v>
      </c>
      <c r="WF32">
        <f t="shared" si="23"/>
        <v>0</v>
      </c>
      <c r="WG32">
        <f t="shared" si="23"/>
        <v>0</v>
      </c>
      <c r="WH32">
        <f t="shared" si="23"/>
        <v>0</v>
      </c>
      <c r="WI32">
        <f t="shared" si="23"/>
        <v>0</v>
      </c>
      <c r="WJ32">
        <f t="shared" si="23"/>
        <v>0</v>
      </c>
      <c r="WK32">
        <f t="shared" si="23"/>
        <v>0</v>
      </c>
      <c r="WL32">
        <f t="shared" si="23"/>
        <v>0</v>
      </c>
      <c r="WM32">
        <f t="shared" si="23"/>
        <v>0</v>
      </c>
      <c r="WN32">
        <f t="shared" si="23"/>
        <v>0</v>
      </c>
      <c r="WO32">
        <f t="shared" si="23"/>
        <v>0</v>
      </c>
      <c r="WP32">
        <f t="shared" si="23"/>
        <v>0</v>
      </c>
      <c r="WQ32">
        <f t="shared" si="23"/>
        <v>0</v>
      </c>
      <c r="WR32">
        <f t="shared" si="23"/>
        <v>0</v>
      </c>
      <c r="WS32">
        <f t="shared" si="23"/>
        <v>0</v>
      </c>
      <c r="WT32">
        <f t="shared" si="23"/>
        <v>0</v>
      </c>
      <c r="WU32">
        <f t="shared" si="23"/>
        <v>0</v>
      </c>
      <c r="WV32">
        <f t="shared" si="23"/>
        <v>0</v>
      </c>
      <c r="WW32">
        <f t="shared" si="23"/>
        <v>0</v>
      </c>
      <c r="WX32">
        <f t="shared" si="23"/>
        <v>0</v>
      </c>
      <c r="WY32">
        <f t="shared" si="23"/>
        <v>0</v>
      </c>
      <c r="WZ32">
        <f t="shared" si="23"/>
        <v>0</v>
      </c>
      <c r="XA32">
        <f t="shared" si="23"/>
        <v>0</v>
      </c>
      <c r="XB32">
        <f t="shared" si="23"/>
        <v>0</v>
      </c>
      <c r="XC32">
        <f t="shared" si="23"/>
        <v>0</v>
      </c>
      <c r="XD32">
        <f t="shared" si="23"/>
        <v>0</v>
      </c>
      <c r="XE32">
        <f t="shared" si="23"/>
        <v>0</v>
      </c>
      <c r="XF32">
        <f t="shared" si="23"/>
        <v>0</v>
      </c>
      <c r="XG32">
        <f t="shared" si="23"/>
        <v>0</v>
      </c>
      <c r="XH32">
        <f t="shared" si="23"/>
        <v>0</v>
      </c>
      <c r="XI32">
        <f t="shared" si="23"/>
        <v>0</v>
      </c>
      <c r="XJ32">
        <f t="shared" si="23"/>
        <v>0</v>
      </c>
      <c r="XK32">
        <f t="shared" si="23"/>
        <v>0</v>
      </c>
      <c r="XL32">
        <f t="shared" si="23"/>
        <v>0</v>
      </c>
      <c r="XM32">
        <f t="shared" si="23"/>
        <v>0</v>
      </c>
      <c r="XN32">
        <f t="shared" si="23"/>
        <v>0</v>
      </c>
      <c r="XO32">
        <f t="shared" si="23"/>
        <v>0</v>
      </c>
      <c r="XP32">
        <f t="shared" si="23"/>
        <v>0</v>
      </c>
      <c r="XQ32">
        <f t="shared" si="23"/>
        <v>0</v>
      </c>
      <c r="XR32">
        <f t="shared" si="23"/>
        <v>0</v>
      </c>
      <c r="XS32">
        <f t="shared" si="23"/>
        <v>0</v>
      </c>
      <c r="XT32">
        <f t="shared" si="23"/>
        <v>0</v>
      </c>
      <c r="XU32">
        <f t="shared" si="23"/>
        <v>0</v>
      </c>
      <c r="XV32">
        <f t="shared" si="23"/>
        <v>0</v>
      </c>
      <c r="XW32">
        <f t="shared" ref="XW32:ZZ32" si="24">XW5+XW8+XW11+XW14+XW17+XW20+XW23+XW26+XW29</f>
        <v>0</v>
      </c>
      <c r="XX32">
        <f t="shared" si="24"/>
        <v>0</v>
      </c>
      <c r="XY32">
        <f t="shared" si="24"/>
        <v>0</v>
      </c>
      <c r="XZ32">
        <f t="shared" si="24"/>
        <v>0</v>
      </c>
      <c r="YA32">
        <f t="shared" si="24"/>
        <v>0</v>
      </c>
      <c r="YB32">
        <f t="shared" si="24"/>
        <v>0</v>
      </c>
      <c r="YC32">
        <f t="shared" si="24"/>
        <v>0</v>
      </c>
      <c r="YD32">
        <f t="shared" si="24"/>
        <v>0</v>
      </c>
      <c r="YE32">
        <f t="shared" si="24"/>
        <v>0</v>
      </c>
      <c r="YF32">
        <f t="shared" si="24"/>
        <v>0</v>
      </c>
      <c r="YG32">
        <f t="shared" si="24"/>
        <v>0</v>
      </c>
      <c r="YH32">
        <f t="shared" si="24"/>
        <v>0</v>
      </c>
      <c r="YI32">
        <f t="shared" si="24"/>
        <v>0</v>
      </c>
      <c r="YJ32">
        <f t="shared" si="24"/>
        <v>0</v>
      </c>
      <c r="YK32">
        <f t="shared" si="24"/>
        <v>0</v>
      </c>
      <c r="YL32">
        <f t="shared" si="24"/>
        <v>0</v>
      </c>
      <c r="YM32">
        <f t="shared" si="24"/>
        <v>0</v>
      </c>
      <c r="YN32">
        <f t="shared" si="24"/>
        <v>0</v>
      </c>
      <c r="YO32">
        <f t="shared" si="24"/>
        <v>0</v>
      </c>
      <c r="YP32">
        <f t="shared" si="24"/>
        <v>0</v>
      </c>
      <c r="YQ32">
        <f t="shared" si="24"/>
        <v>0</v>
      </c>
      <c r="YR32">
        <f t="shared" si="24"/>
        <v>0</v>
      </c>
      <c r="YS32">
        <f t="shared" si="24"/>
        <v>0</v>
      </c>
      <c r="YT32">
        <f t="shared" si="24"/>
        <v>0</v>
      </c>
      <c r="YU32">
        <f t="shared" si="24"/>
        <v>0</v>
      </c>
      <c r="YV32">
        <f t="shared" si="24"/>
        <v>0</v>
      </c>
      <c r="YW32">
        <f t="shared" si="24"/>
        <v>0</v>
      </c>
      <c r="YX32">
        <f t="shared" si="24"/>
        <v>0</v>
      </c>
      <c r="YY32">
        <f t="shared" si="24"/>
        <v>0</v>
      </c>
      <c r="YZ32">
        <f t="shared" si="24"/>
        <v>0</v>
      </c>
      <c r="ZA32">
        <f t="shared" si="24"/>
        <v>0</v>
      </c>
      <c r="ZB32">
        <f t="shared" si="24"/>
        <v>0</v>
      </c>
      <c r="ZC32">
        <f t="shared" si="24"/>
        <v>0</v>
      </c>
      <c r="ZD32">
        <f t="shared" si="24"/>
        <v>0</v>
      </c>
      <c r="ZE32">
        <f t="shared" si="24"/>
        <v>0</v>
      </c>
      <c r="ZF32">
        <f t="shared" si="24"/>
        <v>0</v>
      </c>
      <c r="ZG32">
        <f t="shared" si="24"/>
        <v>0</v>
      </c>
      <c r="ZH32">
        <f t="shared" si="24"/>
        <v>0</v>
      </c>
      <c r="ZI32">
        <f t="shared" si="24"/>
        <v>0</v>
      </c>
      <c r="ZJ32">
        <f t="shared" si="24"/>
        <v>0</v>
      </c>
      <c r="ZK32">
        <f t="shared" si="24"/>
        <v>0</v>
      </c>
      <c r="ZL32">
        <f t="shared" si="24"/>
        <v>0</v>
      </c>
      <c r="ZM32">
        <f t="shared" si="24"/>
        <v>0</v>
      </c>
      <c r="ZN32">
        <f t="shared" si="24"/>
        <v>0</v>
      </c>
      <c r="ZO32">
        <f t="shared" si="24"/>
        <v>0</v>
      </c>
      <c r="ZP32">
        <f t="shared" si="24"/>
        <v>0</v>
      </c>
      <c r="ZQ32">
        <f t="shared" si="24"/>
        <v>0</v>
      </c>
      <c r="ZR32">
        <f t="shared" si="24"/>
        <v>0</v>
      </c>
      <c r="ZS32">
        <f t="shared" si="24"/>
        <v>0</v>
      </c>
      <c r="ZT32">
        <f t="shared" si="24"/>
        <v>0</v>
      </c>
      <c r="ZU32">
        <f t="shared" si="24"/>
        <v>0</v>
      </c>
      <c r="ZV32">
        <f t="shared" si="24"/>
        <v>0</v>
      </c>
      <c r="ZW32">
        <f t="shared" si="24"/>
        <v>0</v>
      </c>
      <c r="ZX32">
        <f t="shared" si="24"/>
        <v>0</v>
      </c>
      <c r="ZY32">
        <f t="shared" si="24"/>
        <v>0</v>
      </c>
      <c r="ZZ32">
        <f t="shared" si="24"/>
        <v>0</v>
      </c>
    </row>
    <row r="33" spans="1:702" ht="13.5" x14ac:dyDescent="0.35">
      <c r="A33" s="1" t="str">
        <f t="shared" si="12"/>
        <v>Österreichunselbständig BeschäftigteMänner und altern. Geschlecht</v>
      </c>
      <c r="B33" s="1">
        <f t="shared" si="13"/>
        <v>33</v>
      </c>
      <c r="C33" s="68" t="s">
        <v>10</v>
      </c>
      <c r="D33" s="67" t="s">
        <v>54</v>
      </c>
      <c r="E33" t="s">
        <v>52</v>
      </c>
      <c r="F33">
        <f>F6+F9+F12+F15+F18+F21+F24+F27+F30</f>
        <v>1757111</v>
      </c>
      <c r="G33">
        <f t="shared" ref="G33:BR33" si="25">G6+G9+G12+G15+G18+G21+G24+G27+G30</f>
        <v>1777558</v>
      </c>
      <c r="H33">
        <f t="shared" si="25"/>
        <v>1811935</v>
      </c>
      <c r="I33">
        <f t="shared" si="25"/>
        <v>1822359</v>
      </c>
      <c r="J33">
        <f t="shared" si="25"/>
        <v>1833272</v>
      </c>
      <c r="K33">
        <f t="shared" si="25"/>
        <v>1853741</v>
      </c>
      <c r="L33">
        <f t="shared" si="25"/>
        <v>1885646</v>
      </c>
      <c r="M33">
        <f t="shared" si="25"/>
        <v>1862722</v>
      </c>
      <c r="N33">
        <f t="shared" si="25"/>
        <v>1863303</v>
      </c>
      <c r="O33">
        <f t="shared" si="25"/>
        <v>1846069</v>
      </c>
      <c r="P33">
        <f t="shared" si="25"/>
        <v>1816668</v>
      </c>
      <c r="Q33">
        <f t="shared" si="25"/>
        <v>1766162</v>
      </c>
      <c r="R33">
        <f t="shared" si="25"/>
        <v>1824713</v>
      </c>
      <c r="S33">
        <f t="shared" si="25"/>
        <v>1734466</v>
      </c>
      <c r="T33">
        <f t="shared" si="25"/>
        <v>1731821</v>
      </c>
      <c r="U33">
        <f t="shared" si="25"/>
        <v>1762654</v>
      </c>
      <c r="V33">
        <f t="shared" si="25"/>
        <v>1756453</v>
      </c>
      <c r="W33">
        <f t="shared" si="25"/>
        <v>1786195</v>
      </c>
      <c r="X33">
        <f t="shared" si="25"/>
        <v>1796712</v>
      </c>
      <c r="Y33">
        <f t="shared" si="25"/>
        <v>1827194</v>
      </c>
      <c r="Z33">
        <f t="shared" si="25"/>
        <v>1815353</v>
      </c>
      <c r="AA33">
        <f t="shared" si="25"/>
        <v>1810222</v>
      </c>
      <c r="AB33">
        <f t="shared" si="25"/>
        <v>1790435</v>
      </c>
      <c r="AC33">
        <f t="shared" si="25"/>
        <v>1779294</v>
      </c>
      <c r="AD33">
        <f t="shared" si="25"/>
        <v>1727295</v>
      </c>
      <c r="AE33">
        <f t="shared" si="25"/>
        <v>1776508</v>
      </c>
      <c r="AF33">
        <f t="shared" si="25"/>
        <v>1700419</v>
      </c>
      <c r="AG33">
        <f t="shared" si="25"/>
        <v>1707731</v>
      </c>
      <c r="AH33">
        <f t="shared" si="25"/>
        <v>1759379</v>
      </c>
      <c r="AI33">
        <f t="shared" si="25"/>
        <v>1775685</v>
      </c>
      <c r="AJ33">
        <f t="shared" si="25"/>
        <v>1793457</v>
      </c>
      <c r="AK33">
        <f t="shared" si="25"/>
        <v>1810844</v>
      </c>
      <c r="AL33">
        <f t="shared" si="25"/>
        <v>1837168</v>
      </c>
      <c r="AM33">
        <f t="shared" si="25"/>
        <v>1839117</v>
      </c>
      <c r="AN33">
        <f t="shared" si="25"/>
        <v>1834331</v>
      </c>
      <c r="AO33">
        <f t="shared" si="25"/>
        <v>1817075</v>
      </c>
      <c r="AP33">
        <f t="shared" si="25"/>
        <v>1806933</v>
      </c>
      <c r="AQ33">
        <f t="shared" si="25"/>
        <v>1752332</v>
      </c>
      <c r="AR33">
        <f t="shared" si="25"/>
        <v>1786206</v>
      </c>
      <c r="AS33">
        <f t="shared" si="25"/>
        <v>1739592</v>
      </c>
      <c r="AT33">
        <f t="shared" si="25"/>
        <v>1755968</v>
      </c>
      <c r="AU33">
        <f t="shared" si="25"/>
        <v>1795193</v>
      </c>
      <c r="AV33">
        <f t="shared" si="25"/>
        <v>1805906</v>
      </c>
      <c r="AW33">
        <f t="shared" si="25"/>
        <v>1831194</v>
      </c>
      <c r="AX33">
        <f t="shared" si="25"/>
        <v>1847639</v>
      </c>
      <c r="AY33">
        <f t="shared" si="25"/>
        <v>1873100</v>
      </c>
      <c r="AZ33">
        <f t="shared" si="25"/>
        <v>1876463</v>
      </c>
      <c r="BA33">
        <f t="shared" si="25"/>
        <v>1869781</v>
      </c>
      <c r="BB33">
        <f t="shared" si="25"/>
        <v>1854144</v>
      </c>
      <c r="BC33">
        <f t="shared" si="25"/>
        <v>1840553</v>
      </c>
      <c r="BD33">
        <f t="shared" si="25"/>
        <v>1786103</v>
      </c>
      <c r="BE33">
        <f t="shared" si="25"/>
        <v>1822971</v>
      </c>
      <c r="BF33">
        <f t="shared" si="25"/>
        <v>1774064</v>
      </c>
      <c r="BG33">
        <f t="shared" si="25"/>
        <v>1779934</v>
      </c>
      <c r="BH33">
        <f t="shared" si="25"/>
        <v>1823838</v>
      </c>
      <c r="BI33">
        <f t="shared" si="25"/>
        <v>1837085</v>
      </c>
      <c r="BJ33">
        <f t="shared" si="25"/>
        <v>1858832</v>
      </c>
      <c r="BK33">
        <f t="shared" si="25"/>
        <v>1868824</v>
      </c>
      <c r="BL33">
        <f t="shared" si="25"/>
        <v>1908174</v>
      </c>
      <c r="BM33">
        <f t="shared" si="25"/>
        <v>1899905</v>
      </c>
      <c r="BN33">
        <f t="shared" si="25"/>
        <v>1883215</v>
      </c>
      <c r="BO33">
        <f t="shared" si="25"/>
        <v>1872416</v>
      </c>
      <c r="BP33">
        <f t="shared" si="25"/>
        <v>1856055</v>
      </c>
      <c r="BQ33">
        <f t="shared" si="25"/>
        <v>1796081</v>
      </c>
      <c r="BR33">
        <f t="shared" si="25"/>
        <v>1846537</v>
      </c>
      <c r="BS33">
        <f t="shared" ref="BS33:ED33" si="26">BS6+BS9+BS12+BS15+BS18+BS21+BS24+BS27+BS30</f>
        <v>1780677</v>
      </c>
      <c r="BT33">
        <f t="shared" si="26"/>
        <v>1788364</v>
      </c>
      <c r="BU33">
        <f t="shared" si="26"/>
        <v>1823818</v>
      </c>
      <c r="BV33">
        <f t="shared" si="26"/>
        <v>1846448</v>
      </c>
      <c r="BW33">
        <f t="shared" si="26"/>
        <v>1867044</v>
      </c>
      <c r="BX33">
        <f t="shared" si="26"/>
        <v>1878463</v>
      </c>
      <c r="BY33">
        <f t="shared" si="26"/>
        <v>1918810</v>
      </c>
      <c r="BZ33">
        <f t="shared" si="26"/>
        <v>1898356</v>
      </c>
      <c r="CA33">
        <f t="shared" si="26"/>
        <v>1895810</v>
      </c>
      <c r="CB33">
        <f t="shared" si="26"/>
        <v>1880402</v>
      </c>
      <c r="CC33">
        <f t="shared" si="26"/>
        <v>1854083</v>
      </c>
      <c r="CD33">
        <f t="shared" si="26"/>
        <v>1805455</v>
      </c>
      <c r="CE33">
        <f t="shared" si="26"/>
        <v>1853144</v>
      </c>
      <c r="CF33">
        <f t="shared" si="26"/>
        <v>1792813</v>
      </c>
      <c r="CG33">
        <f t="shared" si="26"/>
        <v>1806102</v>
      </c>
      <c r="CH33">
        <f t="shared" si="26"/>
        <v>1842645</v>
      </c>
      <c r="CI33">
        <f t="shared" si="26"/>
        <v>1856187</v>
      </c>
      <c r="CJ33">
        <f t="shared" si="26"/>
        <v>1870073</v>
      </c>
      <c r="CK33">
        <f t="shared" si="26"/>
        <v>1894729</v>
      </c>
      <c r="CL33">
        <f t="shared" si="26"/>
        <v>1922136</v>
      </c>
      <c r="CM33">
        <f t="shared" si="26"/>
        <v>1900700</v>
      </c>
      <c r="CN33">
        <f t="shared" si="26"/>
        <v>1903290</v>
      </c>
      <c r="CO33">
        <f t="shared" si="26"/>
        <v>1886953</v>
      </c>
      <c r="CP33">
        <f t="shared" si="26"/>
        <v>1863986</v>
      </c>
      <c r="CQ33">
        <f t="shared" si="26"/>
        <v>1816850</v>
      </c>
      <c r="CR33">
        <f t="shared" si="26"/>
        <v>1863038</v>
      </c>
      <c r="CS33">
        <f t="shared" si="26"/>
        <v>1799936</v>
      </c>
      <c r="CT33">
        <f t="shared" si="26"/>
        <v>1809380</v>
      </c>
      <c r="CU33">
        <f t="shared" si="26"/>
        <v>1856245</v>
      </c>
      <c r="CV33">
        <f t="shared" si="26"/>
        <v>1865127</v>
      </c>
      <c r="CW33">
        <f t="shared" si="26"/>
        <v>1881974</v>
      </c>
      <c r="CX33">
        <f t="shared" si="26"/>
        <v>1903674</v>
      </c>
      <c r="CY33">
        <f t="shared" si="26"/>
        <v>1938114</v>
      </c>
      <c r="CZ33">
        <f t="shared" si="26"/>
        <v>1925394</v>
      </c>
      <c r="DA33">
        <f t="shared" si="26"/>
        <v>1923302</v>
      </c>
      <c r="DB33">
        <f t="shared" si="26"/>
        <v>1902949</v>
      </c>
      <c r="DC33">
        <f t="shared" si="26"/>
        <v>1893117</v>
      </c>
      <c r="DD33">
        <f t="shared" si="26"/>
        <v>1838680</v>
      </c>
      <c r="DE33">
        <f t="shared" si="26"/>
        <v>1878158</v>
      </c>
      <c r="DF33">
        <f t="shared" si="26"/>
        <v>1823950</v>
      </c>
      <c r="DG33">
        <f t="shared" si="26"/>
        <v>1848085</v>
      </c>
      <c r="DH33">
        <f t="shared" si="26"/>
        <v>1886414</v>
      </c>
      <c r="DI33">
        <f t="shared" si="26"/>
        <v>1892539</v>
      </c>
      <c r="DJ33">
        <f t="shared" si="26"/>
        <v>1915721</v>
      </c>
      <c r="DK33">
        <f t="shared" si="26"/>
        <v>1934639</v>
      </c>
      <c r="DL33">
        <f t="shared" si="26"/>
        <v>1956519</v>
      </c>
      <c r="DM33">
        <f t="shared" si="26"/>
        <v>1960103</v>
      </c>
      <c r="DN33">
        <f t="shared" si="26"/>
        <v>1954826</v>
      </c>
      <c r="DO33">
        <f t="shared" si="26"/>
        <v>1937189</v>
      </c>
      <c r="DP33">
        <f t="shared" si="26"/>
        <v>1929542</v>
      </c>
      <c r="DQ33">
        <f t="shared" si="26"/>
        <v>1868741</v>
      </c>
      <c r="DR33">
        <f t="shared" si="26"/>
        <v>1909022</v>
      </c>
      <c r="DS33">
        <f t="shared" si="26"/>
        <v>1856319</v>
      </c>
      <c r="DT33">
        <f t="shared" si="26"/>
        <v>1881797</v>
      </c>
      <c r="DU33">
        <f t="shared" si="26"/>
        <v>1924777</v>
      </c>
      <c r="DV33">
        <f t="shared" si="26"/>
        <v>1929675</v>
      </c>
      <c r="DW33">
        <f t="shared" si="26"/>
        <v>1955511</v>
      </c>
      <c r="DX33">
        <f t="shared" si="26"/>
        <v>1974207</v>
      </c>
      <c r="DY33">
        <f t="shared" si="26"/>
        <v>2004808</v>
      </c>
      <c r="DZ33">
        <f t="shared" si="26"/>
        <v>2000576</v>
      </c>
      <c r="EA33">
        <f t="shared" si="26"/>
        <v>1990240</v>
      </c>
      <c r="EB33">
        <f t="shared" si="26"/>
        <v>1983882</v>
      </c>
      <c r="EC33">
        <f t="shared" si="26"/>
        <v>1976508</v>
      </c>
      <c r="ED33">
        <f t="shared" si="26"/>
        <v>1918140</v>
      </c>
      <c r="EE33">
        <f t="shared" ref="EE33:GP33" si="27">EE6+EE9+EE12+EE15+EE18+EE21+EE24+EE27+EE30</f>
        <v>1949704</v>
      </c>
      <c r="EF33">
        <f t="shared" si="27"/>
        <v>1921207</v>
      </c>
      <c r="EG33">
        <f t="shared" si="27"/>
        <v>1929840</v>
      </c>
      <c r="EH33">
        <f t="shared" si="27"/>
        <v>1971826</v>
      </c>
      <c r="EI33">
        <f t="shared" si="27"/>
        <v>1986549</v>
      </c>
      <c r="EJ33">
        <f t="shared" si="27"/>
        <v>2007869</v>
      </c>
      <c r="EK33">
        <f t="shared" si="27"/>
        <v>2022910</v>
      </c>
      <c r="EL33">
        <f t="shared" si="27"/>
        <v>2055520</v>
      </c>
      <c r="EM33">
        <f t="shared" si="27"/>
        <v>2050601</v>
      </c>
      <c r="EN33">
        <f t="shared" si="27"/>
        <v>2037555</v>
      </c>
      <c r="EO33">
        <f t="shared" si="27"/>
        <v>2030498</v>
      </c>
      <c r="EP33">
        <f t="shared" si="27"/>
        <v>2021905</v>
      </c>
      <c r="EQ33">
        <f t="shared" si="27"/>
        <v>1965590</v>
      </c>
      <c r="ER33">
        <f t="shared" si="27"/>
        <v>2000155</v>
      </c>
      <c r="ES33">
        <f t="shared" si="27"/>
        <v>1961472</v>
      </c>
      <c r="ET33">
        <f t="shared" si="27"/>
        <v>1988319</v>
      </c>
      <c r="EU33">
        <f t="shared" si="27"/>
        <v>2021228</v>
      </c>
      <c r="EV33">
        <f t="shared" si="27"/>
        <v>2029097</v>
      </c>
      <c r="EW33">
        <f t="shared" si="27"/>
        <v>2042252</v>
      </c>
      <c r="EX33">
        <f t="shared" si="27"/>
        <v>2057898</v>
      </c>
      <c r="EY33">
        <f t="shared" si="27"/>
        <v>2086545</v>
      </c>
      <c r="EZ33">
        <f t="shared" si="27"/>
        <v>2065821</v>
      </c>
      <c r="FA33">
        <f t="shared" si="27"/>
        <v>2071095</v>
      </c>
      <c r="FB33">
        <f t="shared" si="27"/>
        <v>2055202</v>
      </c>
      <c r="FC33">
        <f t="shared" si="27"/>
        <v>2037937</v>
      </c>
      <c r="FD33">
        <f t="shared" si="27"/>
        <v>1991215</v>
      </c>
      <c r="FE33">
        <f t="shared" si="27"/>
        <v>2034008</v>
      </c>
      <c r="FF33">
        <f t="shared" si="27"/>
        <v>1987575</v>
      </c>
      <c r="FG33">
        <f t="shared" si="27"/>
        <v>2003281</v>
      </c>
      <c r="FH33">
        <f t="shared" si="27"/>
        <v>1907853</v>
      </c>
      <c r="FI33">
        <f t="shared" si="27"/>
        <v>1927302</v>
      </c>
      <c r="FJ33">
        <f t="shared" si="27"/>
        <v>1962641</v>
      </c>
      <c r="FK33">
        <f t="shared" si="27"/>
        <v>2002244</v>
      </c>
      <c r="FL33">
        <f t="shared" si="27"/>
        <v>2041007</v>
      </c>
      <c r="FM33">
        <f t="shared" si="27"/>
        <v>2040131</v>
      </c>
      <c r="FN33">
        <f t="shared" si="27"/>
        <v>2045773</v>
      </c>
      <c r="FO33">
        <f t="shared" si="27"/>
        <v>2029101</v>
      </c>
      <c r="FP33">
        <f t="shared" si="27"/>
        <v>2012869</v>
      </c>
      <c r="FQ33">
        <f t="shared" si="27"/>
        <v>1931262</v>
      </c>
      <c r="FR33">
        <f t="shared" si="27"/>
        <v>1990920</v>
      </c>
      <c r="FS33">
        <f t="shared" si="27"/>
        <v>1923447</v>
      </c>
      <c r="FT33">
        <f t="shared" si="27"/>
        <v>1951293</v>
      </c>
      <c r="FU33">
        <f t="shared" si="27"/>
        <v>2004685</v>
      </c>
      <c r="FV33">
        <f t="shared" si="27"/>
        <v>2024192</v>
      </c>
      <c r="FW33">
        <f t="shared" si="27"/>
        <v>2052652</v>
      </c>
      <c r="FX33">
        <f t="shared" si="27"/>
        <v>2076741</v>
      </c>
      <c r="FY33">
        <f t="shared" si="27"/>
        <v>2093471</v>
      </c>
      <c r="FZ33">
        <f t="shared" si="27"/>
        <v>2096926</v>
      </c>
      <c r="GA33">
        <f t="shared" si="27"/>
        <v>2099988</v>
      </c>
      <c r="GB33">
        <f t="shared" si="27"/>
        <v>2087556</v>
      </c>
      <c r="GC33">
        <f t="shared" si="27"/>
        <v>2077612</v>
      </c>
      <c r="GD33">
        <f t="shared" si="27"/>
        <v>2018730</v>
      </c>
      <c r="GE33">
        <f t="shared" si="27"/>
        <v>2042276</v>
      </c>
      <c r="GF33">
        <f t="shared" si="27"/>
        <v>2026747</v>
      </c>
      <c r="GG33">
        <f t="shared" si="27"/>
        <v>2057291</v>
      </c>
      <c r="GH33">
        <f t="shared" si="27"/>
        <v>2090130</v>
      </c>
      <c r="GI33">
        <f t="shared" si="27"/>
        <v>2083008</v>
      </c>
      <c r="GJ33">
        <f t="shared" si="27"/>
        <v>2106092</v>
      </c>
      <c r="GK33">
        <f t="shared" si="27"/>
        <v>2120571</v>
      </c>
      <c r="GL33">
        <f t="shared" si="27"/>
        <v>2131104</v>
      </c>
      <c r="GM33">
        <f t="shared" si="27"/>
        <v>2132445</v>
      </c>
      <c r="GN33">
        <f t="shared" si="27"/>
        <v>2134148</v>
      </c>
      <c r="GO33">
        <f t="shared" si="27"/>
        <v>2121303</v>
      </c>
      <c r="GP33">
        <f t="shared" si="27"/>
        <v>2115231</v>
      </c>
      <c r="GQ33">
        <f t="shared" ref="GQ33:JB33" si="28">GQ6+GQ9+GQ12+GQ15+GQ18+GQ21+GQ24+GQ27+GQ30</f>
        <v>2053491</v>
      </c>
      <c r="GR33">
        <f t="shared" si="28"/>
        <v>2097630</v>
      </c>
      <c r="GS33">
        <f t="shared" si="28"/>
        <v>2059411</v>
      </c>
      <c r="GT33">
        <f t="shared" si="28"/>
        <v>2081897</v>
      </c>
      <c r="GU33">
        <f t="shared" si="28"/>
        <v>2113768</v>
      </c>
      <c r="GV33">
        <f t="shared" si="28"/>
        <v>2104541</v>
      </c>
      <c r="GW33">
        <f t="shared" si="28"/>
        <v>2125806</v>
      </c>
      <c r="GX33">
        <f t="shared" si="28"/>
        <v>2139183</v>
      </c>
      <c r="GY33">
        <f t="shared" si="28"/>
        <v>2157364</v>
      </c>
      <c r="GZ33">
        <f t="shared" si="28"/>
        <v>2146926</v>
      </c>
      <c r="HA33">
        <f t="shared" si="28"/>
        <v>2139788</v>
      </c>
      <c r="HB33">
        <f t="shared" si="28"/>
        <v>2131451</v>
      </c>
      <c r="HC33">
        <f t="shared" si="28"/>
        <v>2120391</v>
      </c>
      <c r="HD33">
        <f t="shared" si="28"/>
        <v>2059986</v>
      </c>
      <c r="HE33">
        <f t="shared" si="28"/>
        <v>2115042</v>
      </c>
      <c r="HF33">
        <f t="shared" si="28"/>
        <v>2054548</v>
      </c>
      <c r="HG33">
        <f t="shared" si="28"/>
        <v>2076774</v>
      </c>
      <c r="HH33">
        <f t="shared" si="28"/>
        <v>2099573</v>
      </c>
      <c r="HI33">
        <f t="shared" si="28"/>
        <v>2100329</v>
      </c>
      <c r="HJ33">
        <f t="shared" si="28"/>
        <v>2115074</v>
      </c>
      <c r="HK33">
        <f t="shared" si="28"/>
        <v>2124152</v>
      </c>
      <c r="HL33">
        <f t="shared" si="28"/>
        <v>2146327</v>
      </c>
      <c r="HM33">
        <f t="shared" si="28"/>
        <v>2127355</v>
      </c>
      <c r="HN33">
        <f t="shared" si="28"/>
        <v>2132868</v>
      </c>
      <c r="HO33">
        <f t="shared" si="28"/>
        <v>2119787</v>
      </c>
      <c r="HP33">
        <f t="shared" si="28"/>
        <v>2103480</v>
      </c>
      <c r="HQ33">
        <f t="shared" si="28"/>
        <v>2063600</v>
      </c>
      <c r="HR33">
        <f t="shared" si="28"/>
        <v>2105322</v>
      </c>
      <c r="HS33">
        <f t="shared" si="28"/>
        <v>2050065</v>
      </c>
      <c r="HT33">
        <f t="shared" si="28"/>
        <v>2067913</v>
      </c>
      <c r="HU33">
        <f t="shared" si="28"/>
        <v>2091950</v>
      </c>
      <c r="HV33">
        <f t="shared" si="28"/>
        <v>2090767</v>
      </c>
      <c r="HW33">
        <f t="shared" si="28"/>
        <v>2103523</v>
      </c>
      <c r="HX33">
        <f t="shared" si="28"/>
        <v>2124870</v>
      </c>
      <c r="HY33">
        <f t="shared" si="28"/>
        <v>2139818</v>
      </c>
      <c r="HZ33">
        <f t="shared" si="28"/>
        <v>2119208</v>
      </c>
      <c r="IA33">
        <f t="shared" si="28"/>
        <v>2126023</v>
      </c>
      <c r="IB33">
        <f t="shared" si="28"/>
        <v>2111492</v>
      </c>
      <c r="IC33">
        <f t="shared" si="28"/>
        <v>2095857</v>
      </c>
      <c r="ID33">
        <f t="shared" si="28"/>
        <v>2058381</v>
      </c>
      <c r="IE33">
        <f t="shared" si="28"/>
        <v>2098321</v>
      </c>
      <c r="IF33">
        <f t="shared" si="28"/>
        <v>2040386</v>
      </c>
      <c r="IG33">
        <f t="shared" si="28"/>
        <v>2062989</v>
      </c>
      <c r="IH33">
        <f t="shared" si="28"/>
        <v>2099046</v>
      </c>
      <c r="II33">
        <f t="shared" si="28"/>
        <v>2092181</v>
      </c>
      <c r="IJ33">
        <f t="shared" si="28"/>
        <v>0</v>
      </c>
      <c r="IK33">
        <f t="shared" si="28"/>
        <v>0</v>
      </c>
      <c r="IL33">
        <f t="shared" si="28"/>
        <v>0</v>
      </c>
      <c r="IM33">
        <f t="shared" si="28"/>
        <v>0</v>
      </c>
      <c r="IN33">
        <f t="shared" si="28"/>
        <v>0</v>
      </c>
      <c r="IO33">
        <f t="shared" si="28"/>
        <v>0</v>
      </c>
      <c r="IP33">
        <f t="shared" si="28"/>
        <v>0</v>
      </c>
      <c r="IQ33">
        <f t="shared" si="28"/>
        <v>0</v>
      </c>
      <c r="IR33">
        <f t="shared" si="28"/>
        <v>0</v>
      </c>
      <c r="IS33">
        <f t="shared" si="28"/>
        <v>0</v>
      </c>
      <c r="IT33">
        <f t="shared" si="28"/>
        <v>0</v>
      </c>
      <c r="IU33">
        <f t="shared" si="28"/>
        <v>0</v>
      </c>
      <c r="IV33">
        <f t="shared" si="28"/>
        <v>0</v>
      </c>
      <c r="IW33">
        <f t="shared" si="28"/>
        <v>0</v>
      </c>
      <c r="IX33">
        <f t="shared" si="28"/>
        <v>0</v>
      </c>
      <c r="IY33">
        <f t="shared" si="28"/>
        <v>0</v>
      </c>
      <c r="IZ33">
        <f t="shared" si="28"/>
        <v>0</v>
      </c>
      <c r="JA33">
        <f t="shared" si="28"/>
        <v>0</v>
      </c>
      <c r="JB33">
        <f t="shared" si="28"/>
        <v>0</v>
      </c>
      <c r="JC33">
        <f t="shared" ref="JC33:LN33" si="29">JC6+JC9+JC12+JC15+JC18+JC21+JC24+JC27+JC30</f>
        <v>0</v>
      </c>
      <c r="JD33">
        <f t="shared" si="29"/>
        <v>0</v>
      </c>
      <c r="JE33">
        <f t="shared" si="29"/>
        <v>0</v>
      </c>
      <c r="JF33">
        <f t="shared" si="29"/>
        <v>0</v>
      </c>
      <c r="JG33">
        <f t="shared" si="29"/>
        <v>0</v>
      </c>
      <c r="JH33">
        <f t="shared" si="29"/>
        <v>0</v>
      </c>
      <c r="JI33">
        <f t="shared" si="29"/>
        <v>0</v>
      </c>
      <c r="JJ33">
        <f t="shared" si="29"/>
        <v>0</v>
      </c>
      <c r="JK33">
        <f t="shared" si="29"/>
        <v>0</v>
      </c>
      <c r="JL33">
        <f t="shared" si="29"/>
        <v>0</v>
      </c>
      <c r="JM33">
        <f t="shared" si="29"/>
        <v>0</v>
      </c>
      <c r="JN33">
        <f t="shared" si="29"/>
        <v>0</v>
      </c>
      <c r="JO33">
        <f t="shared" si="29"/>
        <v>0</v>
      </c>
      <c r="JP33">
        <f t="shared" si="29"/>
        <v>0</v>
      </c>
      <c r="JQ33">
        <f t="shared" si="29"/>
        <v>0</v>
      </c>
      <c r="JR33">
        <f t="shared" si="29"/>
        <v>0</v>
      </c>
      <c r="JS33">
        <f t="shared" si="29"/>
        <v>0</v>
      </c>
      <c r="JT33">
        <f t="shared" si="29"/>
        <v>0</v>
      </c>
      <c r="JU33">
        <f t="shared" si="29"/>
        <v>0</v>
      </c>
      <c r="JV33">
        <f t="shared" si="29"/>
        <v>0</v>
      </c>
      <c r="JW33">
        <f t="shared" si="29"/>
        <v>0</v>
      </c>
      <c r="JX33">
        <f t="shared" si="29"/>
        <v>0</v>
      </c>
      <c r="JY33">
        <f t="shared" si="29"/>
        <v>0</v>
      </c>
      <c r="JZ33">
        <f t="shared" si="29"/>
        <v>0</v>
      </c>
      <c r="KA33">
        <f t="shared" si="29"/>
        <v>0</v>
      </c>
      <c r="KB33">
        <f t="shared" si="29"/>
        <v>0</v>
      </c>
      <c r="KC33">
        <f t="shared" si="29"/>
        <v>0</v>
      </c>
      <c r="KD33">
        <f t="shared" si="29"/>
        <v>0</v>
      </c>
      <c r="KE33">
        <f t="shared" si="29"/>
        <v>0</v>
      </c>
      <c r="KF33">
        <f t="shared" si="29"/>
        <v>0</v>
      </c>
      <c r="KG33">
        <f t="shared" si="29"/>
        <v>0</v>
      </c>
      <c r="KH33">
        <f t="shared" si="29"/>
        <v>0</v>
      </c>
      <c r="KI33">
        <f t="shared" si="29"/>
        <v>0</v>
      </c>
      <c r="KJ33">
        <f t="shared" si="29"/>
        <v>0</v>
      </c>
      <c r="KK33">
        <f t="shared" si="29"/>
        <v>0</v>
      </c>
      <c r="KL33">
        <f t="shared" si="29"/>
        <v>0</v>
      </c>
      <c r="KM33">
        <f t="shared" si="29"/>
        <v>0</v>
      </c>
      <c r="KN33">
        <f t="shared" si="29"/>
        <v>0</v>
      </c>
      <c r="KO33">
        <f t="shared" si="29"/>
        <v>0</v>
      </c>
      <c r="KP33">
        <f t="shared" si="29"/>
        <v>0</v>
      </c>
      <c r="KQ33">
        <f t="shared" si="29"/>
        <v>0</v>
      </c>
      <c r="KR33">
        <f t="shared" si="29"/>
        <v>0</v>
      </c>
      <c r="KS33">
        <f t="shared" si="29"/>
        <v>0</v>
      </c>
      <c r="KT33">
        <f t="shared" si="29"/>
        <v>0</v>
      </c>
      <c r="KU33">
        <f t="shared" si="29"/>
        <v>0</v>
      </c>
      <c r="KV33">
        <f t="shared" si="29"/>
        <v>0</v>
      </c>
      <c r="KW33">
        <f t="shared" si="29"/>
        <v>0</v>
      </c>
      <c r="KX33">
        <f t="shared" si="29"/>
        <v>0</v>
      </c>
      <c r="KY33">
        <f t="shared" si="29"/>
        <v>0</v>
      </c>
      <c r="KZ33">
        <f t="shared" si="29"/>
        <v>0</v>
      </c>
      <c r="LA33">
        <f t="shared" si="29"/>
        <v>0</v>
      </c>
      <c r="LB33">
        <f t="shared" si="29"/>
        <v>0</v>
      </c>
      <c r="LC33">
        <f t="shared" si="29"/>
        <v>0</v>
      </c>
      <c r="LD33">
        <f t="shared" si="29"/>
        <v>0</v>
      </c>
      <c r="LE33">
        <f t="shared" si="29"/>
        <v>0</v>
      </c>
      <c r="LF33">
        <f t="shared" si="29"/>
        <v>0</v>
      </c>
      <c r="LG33">
        <f t="shared" si="29"/>
        <v>0</v>
      </c>
      <c r="LH33">
        <f t="shared" si="29"/>
        <v>0</v>
      </c>
      <c r="LI33">
        <f t="shared" si="29"/>
        <v>0</v>
      </c>
      <c r="LJ33">
        <f t="shared" si="29"/>
        <v>0</v>
      </c>
      <c r="LK33">
        <f t="shared" si="29"/>
        <v>0</v>
      </c>
      <c r="LL33">
        <f t="shared" si="29"/>
        <v>0</v>
      </c>
      <c r="LM33">
        <f t="shared" si="29"/>
        <v>0</v>
      </c>
      <c r="LN33">
        <f t="shared" si="29"/>
        <v>0</v>
      </c>
      <c r="LO33">
        <f t="shared" ref="LO33:NZ33" si="30">LO6+LO9+LO12+LO15+LO18+LO21+LO24+LO27+LO30</f>
        <v>0</v>
      </c>
      <c r="LP33">
        <f t="shared" si="30"/>
        <v>0</v>
      </c>
      <c r="LQ33">
        <f t="shared" si="30"/>
        <v>0</v>
      </c>
      <c r="LR33">
        <f t="shared" si="30"/>
        <v>0</v>
      </c>
      <c r="LS33">
        <f t="shared" si="30"/>
        <v>0</v>
      </c>
      <c r="LT33">
        <f t="shared" si="30"/>
        <v>0</v>
      </c>
      <c r="LU33">
        <f t="shared" si="30"/>
        <v>0</v>
      </c>
      <c r="LV33">
        <f t="shared" si="30"/>
        <v>0</v>
      </c>
      <c r="LW33">
        <f t="shared" si="30"/>
        <v>0</v>
      </c>
      <c r="LX33">
        <f t="shared" si="30"/>
        <v>0</v>
      </c>
      <c r="LY33">
        <f t="shared" si="30"/>
        <v>0</v>
      </c>
      <c r="LZ33">
        <f t="shared" si="30"/>
        <v>0</v>
      </c>
      <c r="MA33">
        <f t="shared" si="30"/>
        <v>0</v>
      </c>
      <c r="MB33">
        <f t="shared" si="30"/>
        <v>0</v>
      </c>
      <c r="MC33">
        <f t="shared" si="30"/>
        <v>0</v>
      </c>
      <c r="MD33">
        <f t="shared" si="30"/>
        <v>0</v>
      </c>
      <c r="ME33">
        <f t="shared" si="30"/>
        <v>0</v>
      </c>
      <c r="MF33">
        <f t="shared" si="30"/>
        <v>0</v>
      </c>
      <c r="MG33">
        <f t="shared" si="30"/>
        <v>0</v>
      </c>
      <c r="MH33">
        <f t="shared" si="30"/>
        <v>0</v>
      </c>
      <c r="MI33">
        <f t="shared" si="30"/>
        <v>0</v>
      </c>
      <c r="MJ33">
        <f t="shared" si="30"/>
        <v>0</v>
      </c>
      <c r="MK33">
        <f t="shared" si="30"/>
        <v>0</v>
      </c>
      <c r="ML33">
        <f t="shared" si="30"/>
        <v>0</v>
      </c>
      <c r="MM33">
        <f t="shared" si="30"/>
        <v>0</v>
      </c>
      <c r="MN33">
        <f t="shared" si="30"/>
        <v>0</v>
      </c>
      <c r="MO33">
        <f t="shared" si="30"/>
        <v>0</v>
      </c>
      <c r="MP33">
        <f t="shared" si="30"/>
        <v>0</v>
      </c>
      <c r="MQ33">
        <f t="shared" si="30"/>
        <v>0</v>
      </c>
      <c r="MR33">
        <f t="shared" si="30"/>
        <v>0</v>
      </c>
      <c r="MS33">
        <f t="shared" si="30"/>
        <v>0</v>
      </c>
      <c r="MT33">
        <f t="shared" si="30"/>
        <v>0</v>
      </c>
      <c r="MU33">
        <f t="shared" si="30"/>
        <v>0</v>
      </c>
      <c r="MV33">
        <f t="shared" si="30"/>
        <v>0</v>
      </c>
      <c r="MW33">
        <f t="shared" si="30"/>
        <v>0</v>
      </c>
      <c r="MX33">
        <f t="shared" si="30"/>
        <v>0</v>
      </c>
      <c r="MY33">
        <f t="shared" si="30"/>
        <v>0</v>
      </c>
      <c r="MZ33">
        <f t="shared" si="30"/>
        <v>0</v>
      </c>
      <c r="NA33">
        <f t="shared" si="30"/>
        <v>0</v>
      </c>
      <c r="NB33">
        <f t="shared" si="30"/>
        <v>0</v>
      </c>
      <c r="NC33">
        <f t="shared" si="30"/>
        <v>0</v>
      </c>
      <c r="ND33">
        <f t="shared" si="30"/>
        <v>0</v>
      </c>
      <c r="NE33">
        <f t="shared" si="30"/>
        <v>0</v>
      </c>
      <c r="NF33">
        <f t="shared" si="30"/>
        <v>0</v>
      </c>
      <c r="NG33">
        <f t="shared" si="30"/>
        <v>0</v>
      </c>
      <c r="NH33">
        <f t="shared" si="30"/>
        <v>0</v>
      </c>
      <c r="NI33">
        <f t="shared" si="30"/>
        <v>0</v>
      </c>
      <c r="NJ33">
        <f t="shared" si="30"/>
        <v>0</v>
      </c>
      <c r="NK33">
        <f t="shared" si="30"/>
        <v>0</v>
      </c>
      <c r="NL33">
        <f t="shared" si="30"/>
        <v>0</v>
      </c>
      <c r="NM33">
        <f t="shared" si="30"/>
        <v>0</v>
      </c>
      <c r="NN33">
        <f t="shared" si="30"/>
        <v>0</v>
      </c>
      <c r="NO33">
        <f t="shared" si="30"/>
        <v>0</v>
      </c>
      <c r="NP33">
        <f t="shared" si="30"/>
        <v>0</v>
      </c>
      <c r="NQ33">
        <f t="shared" si="30"/>
        <v>0</v>
      </c>
      <c r="NR33">
        <f t="shared" si="30"/>
        <v>0</v>
      </c>
      <c r="NS33">
        <f t="shared" si="30"/>
        <v>0</v>
      </c>
      <c r="NT33">
        <f t="shared" si="30"/>
        <v>0</v>
      </c>
      <c r="NU33">
        <f t="shared" si="30"/>
        <v>0</v>
      </c>
      <c r="NV33">
        <f t="shared" si="30"/>
        <v>0</v>
      </c>
      <c r="NW33">
        <f t="shared" si="30"/>
        <v>0</v>
      </c>
      <c r="NX33">
        <f t="shared" si="30"/>
        <v>0</v>
      </c>
      <c r="NY33">
        <f t="shared" si="30"/>
        <v>0</v>
      </c>
      <c r="NZ33">
        <f t="shared" si="30"/>
        <v>0</v>
      </c>
      <c r="OA33">
        <f t="shared" ref="OA33:QL33" si="31">OA6+OA9+OA12+OA15+OA18+OA21+OA24+OA27+OA30</f>
        <v>0</v>
      </c>
      <c r="OB33">
        <f t="shared" si="31"/>
        <v>0</v>
      </c>
      <c r="OC33">
        <f t="shared" si="31"/>
        <v>0</v>
      </c>
      <c r="OD33">
        <f t="shared" si="31"/>
        <v>0</v>
      </c>
      <c r="OE33">
        <f t="shared" si="31"/>
        <v>0</v>
      </c>
      <c r="OF33">
        <f t="shared" si="31"/>
        <v>0</v>
      </c>
      <c r="OG33">
        <f t="shared" si="31"/>
        <v>0</v>
      </c>
      <c r="OH33">
        <f t="shared" si="31"/>
        <v>0</v>
      </c>
      <c r="OI33">
        <f t="shared" si="31"/>
        <v>0</v>
      </c>
      <c r="OJ33">
        <f t="shared" si="31"/>
        <v>0</v>
      </c>
      <c r="OK33">
        <f t="shared" si="31"/>
        <v>0</v>
      </c>
      <c r="OL33">
        <f t="shared" si="31"/>
        <v>0</v>
      </c>
      <c r="OM33">
        <f t="shared" si="31"/>
        <v>0</v>
      </c>
      <c r="ON33">
        <f t="shared" si="31"/>
        <v>0</v>
      </c>
      <c r="OO33">
        <f t="shared" si="31"/>
        <v>0</v>
      </c>
      <c r="OP33">
        <f t="shared" si="31"/>
        <v>0</v>
      </c>
      <c r="OQ33">
        <f t="shared" si="31"/>
        <v>0</v>
      </c>
      <c r="OR33">
        <f t="shared" si="31"/>
        <v>0</v>
      </c>
      <c r="OS33">
        <f t="shared" si="31"/>
        <v>0</v>
      </c>
      <c r="OT33">
        <f t="shared" si="31"/>
        <v>0</v>
      </c>
      <c r="OU33">
        <f t="shared" si="31"/>
        <v>0</v>
      </c>
      <c r="OV33">
        <f t="shared" si="31"/>
        <v>0</v>
      </c>
      <c r="OW33">
        <f t="shared" si="31"/>
        <v>0</v>
      </c>
      <c r="OX33">
        <f t="shared" si="31"/>
        <v>0</v>
      </c>
      <c r="OY33">
        <f t="shared" si="31"/>
        <v>0</v>
      </c>
      <c r="OZ33">
        <f t="shared" si="31"/>
        <v>0</v>
      </c>
      <c r="PA33">
        <f t="shared" si="31"/>
        <v>0</v>
      </c>
      <c r="PB33">
        <f t="shared" si="31"/>
        <v>0</v>
      </c>
      <c r="PC33">
        <f t="shared" si="31"/>
        <v>0</v>
      </c>
      <c r="PD33">
        <f t="shared" si="31"/>
        <v>0</v>
      </c>
      <c r="PE33">
        <f t="shared" si="31"/>
        <v>0</v>
      </c>
      <c r="PF33">
        <f t="shared" si="31"/>
        <v>0</v>
      </c>
      <c r="PG33">
        <f t="shared" si="31"/>
        <v>0</v>
      </c>
      <c r="PH33">
        <f t="shared" si="31"/>
        <v>0</v>
      </c>
      <c r="PI33">
        <f t="shared" si="31"/>
        <v>0</v>
      </c>
      <c r="PJ33">
        <f t="shared" si="31"/>
        <v>0</v>
      </c>
      <c r="PK33">
        <f t="shared" si="31"/>
        <v>0</v>
      </c>
      <c r="PL33">
        <f t="shared" si="31"/>
        <v>0</v>
      </c>
      <c r="PM33">
        <f t="shared" si="31"/>
        <v>0</v>
      </c>
      <c r="PN33">
        <f t="shared" si="31"/>
        <v>0</v>
      </c>
      <c r="PO33">
        <f t="shared" si="31"/>
        <v>0</v>
      </c>
      <c r="PP33">
        <f t="shared" si="31"/>
        <v>0</v>
      </c>
      <c r="PQ33">
        <f t="shared" si="31"/>
        <v>0</v>
      </c>
      <c r="PR33">
        <f t="shared" si="31"/>
        <v>0</v>
      </c>
      <c r="PS33">
        <f t="shared" si="31"/>
        <v>0</v>
      </c>
      <c r="PT33">
        <f t="shared" si="31"/>
        <v>0</v>
      </c>
      <c r="PU33">
        <f t="shared" si="31"/>
        <v>0</v>
      </c>
      <c r="PV33">
        <f t="shared" si="31"/>
        <v>0</v>
      </c>
      <c r="PW33">
        <f t="shared" si="31"/>
        <v>0</v>
      </c>
      <c r="PX33">
        <f t="shared" si="31"/>
        <v>0</v>
      </c>
      <c r="PY33">
        <f t="shared" si="31"/>
        <v>0</v>
      </c>
      <c r="PZ33">
        <f t="shared" si="31"/>
        <v>0</v>
      </c>
      <c r="QA33">
        <f t="shared" si="31"/>
        <v>0</v>
      </c>
      <c r="QB33">
        <f t="shared" si="31"/>
        <v>0</v>
      </c>
      <c r="QC33">
        <f t="shared" si="31"/>
        <v>0</v>
      </c>
      <c r="QD33">
        <f t="shared" si="31"/>
        <v>0</v>
      </c>
      <c r="QE33">
        <f t="shared" si="31"/>
        <v>0</v>
      </c>
      <c r="QF33">
        <f t="shared" si="31"/>
        <v>0</v>
      </c>
      <c r="QG33">
        <f t="shared" si="31"/>
        <v>0</v>
      </c>
      <c r="QH33">
        <f t="shared" si="31"/>
        <v>0</v>
      </c>
      <c r="QI33">
        <f t="shared" si="31"/>
        <v>0</v>
      </c>
      <c r="QJ33">
        <f t="shared" si="31"/>
        <v>0</v>
      </c>
      <c r="QK33">
        <f t="shared" si="31"/>
        <v>0</v>
      </c>
      <c r="QL33">
        <f t="shared" si="31"/>
        <v>0</v>
      </c>
      <c r="QM33">
        <f t="shared" ref="QM33:SX33" si="32">QM6+QM9+QM12+QM15+QM18+QM21+QM24+QM27+QM30</f>
        <v>0</v>
      </c>
      <c r="QN33">
        <f t="shared" si="32"/>
        <v>0</v>
      </c>
      <c r="QO33">
        <f t="shared" si="32"/>
        <v>0</v>
      </c>
      <c r="QP33">
        <f t="shared" si="32"/>
        <v>0</v>
      </c>
      <c r="QQ33">
        <f t="shared" si="32"/>
        <v>0</v>
      </c>
      <c r="QR33">
        <f t="shared" si="32"/>
        <v>0</v>
      </c>
      <c r="QS33">
        <f t="shared" si="32"/>
        <v>0</v>
      </c>
      <c r="QT33">
        <f t="shared" si="32"/>
        <v>0</v>
      </c>
      <c r="QU33">
        <f t="shared" si="32"/>
        <v>0</v>
      </c>
      <c r="QV33">
        <f t="shared" si="32"/>
        <v>0</v>
      </c>
      <c r="QW33">
        <f t="shared" si="32"/>
        <v>0</v>
      </c>
      <c r="QX33">
        <f t="shared" si="32"/>
        <v>0</v>
      </c>
      <c r="QY33">
        <f t="shared" si="32"/>
        <v>0</v>
      </c>
      <c r="QZ33">
        <f t="shared" si="32"/>
        <v>0</v>
      </c>
      <c r="RA33">
        <f t="shared" si="32"/>
        <v>0</v>
      </c>
      <c r="RB33">
        <f t="shared" si="32"/>
        <v>0</v>
      </c>
      <c r="RC33">
        <f t="shared" si="32"/>
        <v>0</v>
      </c>
      <c r="RD33">
        <f t="shared" si="32"/>
        <v>0</v>
      </c>
      <c r="RE33">
        <f t="shared" si="32"/>
        <v>0</v>
      </c>
      <c r="RF33">
        <f t="shared" si="32"/>
        <v>0</v>
      </c>
      <c r="RG33">
        <f t="shared" si="32"/>
        <v>0</v>
      </c>
      <c r="RH33">
        <f t="shared" si="32"/>
        <v>0</v>
      </c>
      <c r="RI33">
        <f t="shared" si="32"/>
        <v>0</v>
      </c>
      <c r="RJ33">
        <f t="shared" si="32"/>
        <v>0</v>
      </c>
      <c r="RK33">
        <f t="shared" si="32"/>
        <v>0</v>
      </c>
      <c r="RL33">
        <f t="shared" si="32"/>
        <v>0</v>
      </c>
      <c r="RM33">
        <f t="shared" si="32"/>
        <v>0</v>
      </c>
      <c r="RN33">
        <f t="shared" si="32"/>
        <v>0</v>
      </c>
      <c r="RO33">
        <f t="shared" si="32"/>
        <v>0</v>
      </c>
      <c r="RP33">
        <f t="shared" si="32"/>
        <v>0</v>
      </c>
      <c r="RQ33">
        <f t="shared" si="32"/>
        <v>0</v>
      </c>
      <c r="RR33">
        <f t="shared" si="32"/>
        <v>0</v>
      </c>
      <c r="RS33">
        <f t="shared" si="32"/>
        <v>0</v>
      </c>
      <c r="RT33">
        <f t="shared" si="32"/>
        <v>0</v>
      </c>
      <c r="RU33">
        <f t="shared" si="32"/>
        <v>0</v>
      </c>
      <c r="RV33">
        <f t="shared" si="32"/>
        <v>0</v>
      </c>
      <c r="RW33">
        <f t="shared" si="32"/>
        <v>0</v>
      </c>
      <c r="RX33">
        <f t="shared" si="32"/>
        <v>0</v>
      </c>
      <c r="RY33">
        <f t="shared" si="32"/>
        <v>0</v>
      </c>
      <c r="RZ33">
        <f t="shared" si="32"/>
        <v>0</v>
      </c>
      <c r="SA33">
        <f t="shared" si="32"/>
        <v>0</v>
      </c>
      <c r="SB33">
        <f t="shared" si="32"/>
        <v>0</v>
      </c>
      <c r="SC33">
        <f t="shared" si="32"/>
        <v>0</v>
      </c>
      <c r="SD33">
        <f t="shared" si="32"/>
        <v>0</v>
      </c>
      <c r="SE33">
        <f t="shared" si="32"/>
        <v>0</v>
      </c>
      <c r="SF33">
        <f t="shared" si="32"/>
        <v>0</v>
      </c>
      <c r="SG33">
        <f t="shared" si="32"/>
        <v>0</v>
      </c>
      <c r="SH33">
        <f t="shared" si="32"/>
        <v>0</v>
      </c>
      <c r="SI33">
        <f t="shared" si="32"/>
        <v>0</v>
      </c>
      <c r="SJ33">
        <f t="shared" si="32"/>
        <v>0</v>
      </c>
      <c r="SK33">
        <f t="shared" si="32"/>
        <v>0</v>
      </c>
      <c r="SL33">
        <f t="shared" si="32"/>
        <v>0</v>
      </c>
      <c r="SM33">
        <f t="shared" si="32"/>
        <v>0</v>
      </c>
      <c r="SN33">
        <f t="shared" si="32"/>
        <v>0</v>
      </c>
      <c r="SO33">
        <f t="shared" si="32"/>
        <v>0</v>
      </c>
      <c r="SP33">
        <f t="shared" si="32"/>
        <v>0</v>
      </c>
      <c r="SQ33">
        <f t="shared" si="32"/>
        <v>0</v>
      </c>
      <c r="SR33">
        <f t="shared" si="32"/>
        <v>0</v>
      </c>
      <c r="SS33">
        <f t="shared" si="32"/>
        <v>0</v>
      </c>
      <c r="ST33">
        <f t="shared" si="32"/>
        <v>0</v>
      </c>
      <c r="SU33">
        <f t="shared" si="32"/>
        <v>0</v>
      </c>
      <c r="SV33">
        <f t="shared" si="32"/>
        <v>0</v>
      </c>
      <c r="SW33">
        <f t="shared" si="32"/>
        <v>0</v>
      </c>
      <c r="SX33">
        <f t="shared" si="32"/>
        <v>0</v>
      </c>
      <c r="SY33">
        <f t="shared" ref="SY33:VJ33" si="33">SY6+SY9+SY12+SY15+SY18+SY21+SY24+SY27+SY30</f>
        <v>0</v>
      </c>
      <c r="SZ33">
        <f t="shared" si="33"/>
        <v>0</v>
      </c>
      <c r="TA33">
        <f t="shared" si="33"/>
        <v>0</v>
      </c>
      <c r="TB33">
        <f t="shared" si="33"/>
        <v>0</v>
      </c>
      <c r="TC33">
        <f t="shared" si="33"/>
        <v>0</v>
      </c>
      <c r="TD33">
        <f t="shared" si="33"/>
        <v>0</v>
      </c>
      <c r="TE33">
        <f t="shared" si="33"/>
        <v>0</v>
      </c>
      <c r="TF33">
        <f t="shared" si="33"/>
        <v>0</v>
      </c>
      <c r="TG33">
        <f t="shared" si="33"/>
        <v>0</v>
      </c>
      <c r="TH33">
        <f t="shared" si="33"/>
        <v>0</v>
      </c>
      <c r="TI33">
        <f t="shared" si="33"/>
        <v>0</v>
      </c>
      <c r="TJ33">
        <f t="shared" si="33"/>
        <v>0</v>
      </c>
      <c r="TK33">
        <f t="shared" si="33"/>
        <v>0</v>
      </c>
      <c r="TL33">
        <f t="shared" si="33"/>
        <v>0</v>
      </c>
      <c r="TM33">
        <f t="shared" si="33"/>
        <v>0</v>
      </c>
      <c r="TN33">
        <f t="shared" si="33"/>
        <v>0</v>
      </c>
      <c r="TO33">
        <f t="shared" si="33"/>
        <v>0</v>
      </c>
      <c r="TP33">
        <f t="shared" si="33"/>
        <v>0</v>
      </c>
      <c r="TQ33">
        <f t="shared" si="33"/>
        <v>0</v>
      </c>
      <c r="TR33">
        <f t="shared" si="33"/>
        <v>0</v>
      </c>
      <c r="TS33">
        <f t="shared" si="33"/>
        <v>0</v>
      </c>
      <c r="TT33">
        <f t="shared" si="33"/>
        <v>0</v>
      </c>
      <c r="TU33">
        <f t="shared" si="33"/>
        <v>0</v>
      </c>
      <c r="TV33">
        <f t="shared" si="33"/>
        <v>0</v>
      </c>
      <c r="TW33">
        <f t="shared" si="33"/>
        <v>0</v>
      </c>
      <c r="TX33">
        <f t="shared" si="33"/>
        <v>0</v>
      </c>
      <c r="TY33">
        <f t="shared" si="33"/>
        <v>0</v>
      </c>
      <c r="TZ33">
        <f t="shared" si="33"/>
        <v>0</v>
      </c>
      <c r="UA33">
        <f t="shared" si="33"/>
        <v>0</v>
      </c>
      <c r="UB33">
        <f t="shared" si="33"/>
        <v>0</v>
      </c>
      <c r="UC33">
        <f t="shared" si="33"/>
        <v>0</v>
      </c>
      <c r="UD33">
        <f t="shared" si="33"/>
        <v>0</v>
      </c>
      <c r="UE33">
        <f t="shared" si="33"/>
        <v>0</v>
      </c>
      <c r="UF33">
        <f t="shared" si="33"/>
        <v>0</v>
      </c>
      <c r="UG33">
        <f t="shared" si="33"/>
        <v>0</v>
      </c>
      <c r="UH33">
        <f t="shared" si="33"/>
        <v>0</v>
      </c>
      <c r="UI33">
        <f t="shared" si="33"/>
        <v>0</v>
      </c>
      <c r="UJ33">
        <f t="shared" si="33"/>
        <v>0</v>
      </c>
      <c r="UK33">
        <f t="shared" si="33"/>
        <v>0</v>
      </c>
      <c r="UL33">
        <f t="shared" si="33"/>
        <v>0</v>
      </c>
      <c r="UM33">
        <f t="shared" si="33"/>
        <v>0</v>
      </c>
      <c r="UN33">
        <f t="shared" si="33"/>
        <v>0</v>
      </c>
      <c r="UO33">
        <f t="shared" si="33"/>
        <v>0</v>
      </c>
      <c r="UP33">
        <f t="shared" si="33"/>
        <v>0</v>
      </c>
      <c r="UQ33">
        <f t="shared" si="33"/>
        <v>0</v>
      </c>
      <c r="UR33">
        <f t="shared" si="33"/>
        <v>0</v>
      </c>
      <c r="US33">
        <f t="shared" si="33"/>
        <v>0</v>
      </c>
      <c r="UT33">
        <f t="shared" si="33"/>
        <v>0</v>
      </c>
      <c r="UU33">
        <f t="shared" si="33"/>
        <v>0</v>
      </c>
      <c r="UV33">
        <f t="shared" si="33"/>
        <v>0</v>
      </c>
      <c r="UW33">
        <f t="shared" si="33"/>
        <v>0</v>
      </c>
      <c r="UX33">
        <f t="shared" si="33"/>
        <v>0</v>
      </c>
      <c r="UY33">
        <f t="shared" si="33"/>
        <v>0</v>
      </c>
      <c r="UZ33">
        <f t="shared" si="33"/>
        <v>0</v>
      </c>
      <c r="VA33">
        <f t="shared" si="33"/>
        <v>0</v>
      </c>
      <c r="VB33">
        <f t="shared" si="33"/>
        <v>0</v>
      </c>
      <c r="VC33">
        <f t="shared" si="33"/>
        <v>0</v>
      </c>
      <c r="VD33">
        <f t="shared" si="33"/>
        <v>0</v>
      </c>
      <c r="VE33">
        <f t="shared" si="33"/>
        <v>0</v>
      </c>
      <c r="VF33">
        <f t="shared" si="33"/>
        <v>0</v>
      </c>
      <c r="VG33">
        <f t="shared" si="33"/>
        <v>0</v>
      </c>
      <c r="VH33">
        <f t="shared" si="33"/>
        <v>0</v>
      </c>
      <c r="VI33">
        <f t="shared" si="33"/>
        <v>0</v>
      </c>
      <c r="VJ33">
        <f t="shared" si="33"/>
        <v>0</v>
      </c>
      <c r="VK33">
        <f t="shared" ref="VK33:XV33" si="34">VK6+VK9+VK12+VK15+VK18+VK21+VK24+VK27+VK30</f>
        <v>0</v>
      </c>
      <c r="VL33">
        <f t="shared" si="34"/>
        <v>0</v>
      </c>
      <c r="VM33">
        <f t="shared" si="34"/>
        <v>0</v>
      </c>
      <c r="VN33">
        <f t="shared" si="34"/>
        <v>0</v>
      </c>
      <c r="VO33">
        <f t="shared" si="34"/>
        <v>0</v>
      </c>
      <c r="VP33">
        <f t="shared" si="34"/>
        <v>0</v>
      </c>
      <c r="VQ33">
        <f t="shared" si="34"/>
        <v>0</v>
      </c>
      <c r="VR33">
        <f t="shared" si="34"/>
        <v>0</v>
      </c>
      <c r="VS33">
        <f t="shared" si="34"/>
        <v>0</v>
      </c>
      <c r="VT33">
        <f t="shared" si="34"/>
        <v>0</v>
      </c>
      <c r="VU33">
        <f t="shared" si="34"/>
        <v>0</v>
      </c>
      <c r="VV33">
        <f t="shared" si="34"/>
        <v>0</v>
      </c>
      <c r="VW33">
        <f t="shared" si="34"/>
        <v>0</v>
      </c>
      <c r="VX33">
        <f t="shared" si="34"/>
        <v>0</v>
      </c>
      <c r="VY33">
        <f t="shared" si="34"/>
        <v>0</v>
      </c>
      <c r="VZ33">
        <f t="shared" si="34"/>
        <v>0</v>
      </c>
      <c r="WA33">
        <f t="shared" si="34"/>
        <v>0</v>
      </c>
      <c r="WB33">
        <f t="shared" si="34"/>
        <v>0</v>
      </c>
      <c r="WC33">
        <f t="shared" si="34"/>
        <v>0</v>
      </c>
      <c r="WD33">
        <f t="shared" si="34"/>
        <v>0</v>
      </c>
      <c r="WE33">
        <f t="shared" si="34"/>
        <v>0</v>
      </c>
      <c r="WF33">
        <f t="shared" si="34"/>
        <v>0</v>
      </c>
      <c r="WG33">
        <f t="shared" si="34"/>
        <v>0</v>
      </c>
      <c r="WH33">
        <f t="shared" si="34"/>
        <v>0</v>
      </c>
      <c r="WI33">
        <f t="shared" si="34"/>
        <v>0</v>
      </c>
      <c r="WJ33">
        <f t="shared" si="34"/>
        <v>0</v>
      </c>
      <c r="WK33">
        <f t="shared" si="34"/>
        <v>0</v>
      </c>
      <c r="WL33">
        <f t="shared" si="34"/>
        <v>0</v>
      </c>
      <c r="WM33">
        <f t="shared" si="34"/>
        <v>0</v>
      </c>
      <c r="WN33">
        <f t="shared" si="34"/>
        <v>0</v>
      </c>
      <c r="WO33">
        <f t="shared" si="34"/>
        <v>0</v>
      </c>
      <c r="WP33">
        <f t="shared" si="34"/>
        <v>0</v>
      </c>
      <c r="WQ33">
        <f t="shared" si="34"/>
        <v>0</v>
      </c>
      <c r="WR33">
        <f t="shared" si="34"/>
        <v>0</v>
      </c>
      <c r="WS33">
        <f t="shared" si="34"/>
        <v>0</v>
      </c>
      <c r="WT33">
        <f t="shared" si="34"/>
        <v>0</v>
      </c>
      <c r="WU33">
        <f t="shared" si="34"/>
        <v>0</v>
      </c>
      <c r="WV33">
        <f t="shared" si="34"/>
        <v>0</v>
      </c>
      <c r="WW33">
        <f t="shared" si="34"/>
        <v>0</v>
      </c>
      <c r="WX33">
        <f t="shared" si="34"/>
        <v>0</v>
      </c>
      <c r="WY33">
        <f t="shared" si="34"/>
        <v>0</v>
      </c>
      <c r="WZ33">
        <f t="shared" si="34"/>
        <v>0</v>
      </c>
      <c r="XA33">
        <f t="shared" si="34"/>
        <v>0</v>
      </c>
      <c r="XB33">
        <f t="shared" si="34"/>
        <v>0</v>
      </c>
      <c r="XC33">
        <f t="shared" si="34"/>
        <v>0</v>
      </c>
      <c r="XD33">
        <f t="shared" si="34"/>
        <v>0</v>
      </c>
      <c r="XE33">
        <f t="shared" si="34"/>
        <v>0</v>
      </c>
      <c r="XF33">
        <f t="shared" si="34"/>
        <v>0</v>
      </c>
      <c r="XG33">
        <f t="shared" si="34"/>
        <v>0</v>
      </c>
      <c r="XH33">
        <f t="shared" si="34"/>
        <v>0</v>
      </c>
      <c r="XI33">
        <f t="shared" si="34"/>
        <v>0</v>
      </c>
      <c r="XJ33">
        <f t="shared" si="34"/>
        <v>0</v>
      </c>
      <c r="XK33">
        <f t="shared" si="34"/>
        <v>0</v>
      </c>
      <c r="XL33">
        <f t="shared" si="34"/>
        <v>0</v>
      </c>
      <c r="XM33">
        <f t="shared" si="34"/>
        <v>0</v>
      </c>
      <c r="XN33">
        <f t="shared" si="34"/>
        <v>0</v>
      </c>
      <c r="XO33">
        <f t="shared" si="34"/>
        <v>0</v>
      </c>
      <c r="XP33">
        <f t="shared" si="34"/>
        <v>0</v>
      </c>
      <c r="XQ33">
        <f t="shared" si="34"/>
        <v>0</v>
      </c>
      <c r="XR33">
        <f t="shared" si="34"/>
        <v>0</v>
      </c>
      <c r="XS33">
        <f t="shared" si="34"/>
        <v>0</v>
      </c>
      <c r="XT33">
        <f t="shared" si="34"/>
        <v>0</v>
      </c>
      <c r="XU33">
        <f t="shared" si="34"/>
        <v>0</v>
      </c>
      <c r="XV33">
        <f t="shared" si="34"/>
        <v>0</v>
      </c>
      <c r="XW33">
        <f t="shared" ref="XW33:ZZ33" si="35">XW6+XW9+XW12+XW15+XW18+XW21+XW24+XW27+XW30</f>
        <v>0</v>
      </c>
      <c r="XX33">
        <f t="shared" si="35"/>
        <v>0</v>
      </c>
      <c r="XY33">
        <f t="shared" si="35"/>
        <v>0</v>
      </c>
      <c r="XZ33">
        <f t="shared" si="35"/>
        <v>0</v>
      </c>
      <c r="YA33">
        <f t="shared" si="35"/>
        <v>0</v>
      </c>
      <c r="YB33">
        <f t="shared" si="35"/>
        <v>0</v>
      </c>
      <c r="YC33">
        <f t="shared" si="35"/>
        <v>0</v>
      </c>
      <c r="YD33">
        <f t="shared" si="35"/>
        <v>0</v>
      </c>
      <c r="YE33">
        <f t="shared" si="35"/>
        <v>0</v>
      </c>
      <c r="YF33">
        <f t="shared" si="35"/>
        <v>0</v>
      </c>
      <c r="YG33">
        <f t="shared" si="35"/>
        <v>0</v>
      </c>
      <c r="YH33">
        <f t="shared" si="35"/>
        <v>0</v>
      </c>
      <c r="YI33">
        <f t="shared" si="35"/>
        <v>0</v>
      </c>
      <c r="YJ33">
        <f t="shared" si="35"/>
        <v>0</v>
      </c>
      <c r="YK33">
        <f t="shared" si="35"/>
        <v>0</v>
      </c>
      <c r="YL33">
        <f t="shared" si="35"/>
        <v>0</v>
      </c>
      <c r="YM33">
        <f t="shared" si="35"/>
        <v>0</v>
      </c>
      <c r="YN33">
        <f t="shared" si="35"/>
        <v>0</v>
      </c>
      <c r="YO33">
        <f t="shared" si="35"/>
        <v>0</v>
      </c>
      <c r="YP33">
        <f t="shared" si="35"/>
        <v>0</v>
      </c>
      <c r="YQ33">
        <f t="shared" si="35"/>
        <v>0</v>
      </c>
      <c r="YR33">
        <f t="shared" si="35"/>
        <v>0</v>
      </c>
      <c r="YS33">
        <f t="shared" si="35"/>
        <v>0</v>
      </c>
      <c r="YT33">
        <f t="shared" si="35"/>
        <v>0</v>
      </c>
      <c r="YU33">
        <f t="shared" si="35"/>
        <v>0</v>
      </c>
      <c r="YV33">
        <f t="shared" si="35"/>
        <v>0</v>
      </c>
      <c r="YW33">
        <f t="shared" si="35"/>
        <v>0</v>
      </c>
      <c r="YX33">
        <f t="shared" si="35"/>
        <v>0</v>
      </c>
      <c r="YY33">
        <f t="shared" si="35"/>
        <v>0</v>
      </c>
      <c r="YZ33">
        <f t="shared" si="35"/>
        <v>0</v>
      </c>
      <c r="ZA33">
        <f t="shared" si="35"/>
        <v>0</v>
      </c>
      <c r="ZB33">
        <f t="shared" si="35"/>
        <v>0</v>
      </c>
      <c r="ZC33">
        <f t="shared" si="35"/>
        <v>0</v>
      </c>
      <c r="ZD33">
        <f t="shared" si="35"/>
        <v>0</v>
      </c>
      <c r="ZE33">
        <f t="shared" si="35"/>
        <v>0</v>
      </c>
      <c r="ZF33">
        <f t="shared" si="35"/>
        <v>0</v>
      </c>
      <c r="ZG33">
        <f t="shared" si="35"/>
        <v>0</v>
      </c>
      <c r="ZH33">
        <f t="shared" si="35"/>
        <v>0</v>
      </c>
      <c r="ZI33">
        <f t="shared" si="35"/>
        <v>0</v>
      </c>
      <c r="ZJ33">
        <f t="shared" si="35"/>
        <v>0</v>
      </c>
      <c r="ZK33">
        <f t="shared" si="35"/>
        <v>0</v>
      </c>
      <c r="ZL33">
        <f t="shared" si="35"/>
        <v>0</v>
      </c>
      <c r="ZM33">
        <f t="shared" si="35"/>
        <v>0</v>
      </c>
      <c r="ZN33">
        <f t="shared" si="35"/>
        <v>0</v>
      </c>
      <c r="ZO33">
        <f t="shared" si="35"/>
        <v>0</v>
      </c>
      <c r="ZP33">
        <f t="shared" si="35"/>
        <v>0</v>
      </c>
      <c r="ZQ33">
        <f t="shared" si="35"/>
        <v>0</v>
      </c>
      <c r="ZR33">
        <f t="shared" si="35"/>
        <v>0</v>
      </c>
      <c r="ZS33">
        <f t="shared" si="35"/>
        <v>0</v>
      </c>
      <c r="ZT33">
        <f t="shared" si="35"/>
        <v>0</v>
      </c>
      <c r="ZU33">
        <f t="shared" si="35"/>
        <v>0</v>
      </c>
      <c r="ZV33">
        <f t="shared" si="35"/>
        <v>0</v>
      </c>
      <c r="ZW33">
        <f t="shared" si="35"/>
        <v>0</v>
      </c>
      <c r="ZX33">
        <f t="shared" si="35"/>
        <v>0</v>
      </c>
      <c r="ZY33">
        <f t="shared" si="35"/>
        <v>0</v>
      </c>
      <c r="ZZ33">
        <f t="shared" si="35"/>
        <v>0</v>
      </c>
    </row>
    <row r="34" spans="1:702" ht="13.5" x14ac:dyDescent="0.35">
      <c r="A34" s="1" t="str">
        <f t="shared" si="12"/>
        <v>Österreichunselbständig BeschäftigteGesamt</v>
      </c>
      <c r="B34" s="1">
        <f t="shared" si="13"/>
        <v>34</v>
      </c>
      <c r="C34" s="69" t="s">
        <v>55</v>
      </c>
      <c r="D34" s="69" t="s">
        <v>54</v>
      </c>
      <c r="E34" s="69"/>
      <c r="F34" s="69">
        <f>SUM(F32:F33)</f>
        <v>3302376</v>
      </c>
      <c r="G34" s="69">
        <f t="shared" ref="G34:BR34" si="36">SUM(G32:G33)</f>
        <v>3328143</v>
      </c>
      <c r="H34" s="69">
        <f t="shared" si="36"/>
        <v>3362666</v>
      </c>
      <c r="I34" s="69">
        <f t="shared" si="36"/>
        <v>3360619</v>
      </c>
      <c r="J34" s="69">
        <f t="shared" si="36"/>
        <v>3383904</v>
      </c>
      <c r="K34" s="69">
        <f t="shared" si="36"/>
        <v>3425400</v>
      </c>
      <c r="L34" s="69">
        <f t="shared" si="36"/>
        <v>3489354</v>
      </c>
      <c r="M34" s="69">
        <f t="shared" si="36"/>
        <v>3445042</v>
      </c>
      <c r="N34" s="69">
        <f t="shared" si="36"/>
        <v>3441006</v>
      </c>
      <c r="O34" s="69">
        <f t="shared" si="36"/>
        <v>3409210</v>
      </c>
      <c r="P34" s="69">
        <f t="shared" si="36"/>
        <v>3372717</v>
      </c>
      <c r="Q34" s="69">
        <f t="shared" si="36"/>
        <v>3342969</v>
      </c>
      <c r="R34" s="69">
        <f t="shared" si="36"/>
        <v>3388619</v>
      </c>
      <c r="S34" s="69">
        <f t="shared" si="36"/>
        <v>3301546</v>
      </c>
      <c r="T34" s="69">
        <f t="shared" si="36"/>
        <v>3298445</v>
      </c>
      <c r="U34" s="69">
        <f t="shared" si="36"/>
        <v>3323560</v>
      </c>
      <c r="V34" s="69">
        <f t="shared" si="36"/>
        <v>3284477</v>
      </c>
      <c r="W34" s="69">
        <f t="shared" si="36"/>
        <v>3337515</v>
      </c>
      <c r="X34" s="69">
        <f t="shared" si="36"/>
        <v>3361584</v>
      </c>
      <c r="Y34" s="69">
        <f t="shared" si="36"/>
        <v>3421797</v>
      </c>
      <c r="Z34" s="69">
        <f t="shared" si="36"/>
        <v>3392697</v>
      </c>
      <c r="AA34" s="69">
        <f t="shared" si="36"/>
        <v>3378091</v>
      </c>
      <c r="AB34" s="69">
        <f t="shared" si="36"/>
        <v>3341461</v>
      </c>
      <c r="AC34" s="69">
        <f t="shared" si="36"/>
        <v>3328686</v>
      </c>
      <c r="AD34" s="69">
        <f t="shared" si="36"/>
        <v>3298751</v>
      </c>
      <c r="AE34" s="69">
        <f t="shared" si="36"/>
        <v>3339051</v>
      </c>
      <c r="AF34" s="69">
        <f t="shared" si="36"/>
        <v>3261537</v>
      </c>
      <c r="AG34" s="69">
        <f t="shared" si="36"/>
        <v>3270943</v>
      </c>
      <c r="AH34" s="69">
        <f t="shared" si="36"/>
        <v>3326653</v>
      </c>
      <c r="AI34" s="69">
        <f t="shared" si="36"/>
        <v>3324362</v>
      </c>
      <c r="AJ34" s="69">
        <f t="shared" si="36"/>
        <v>3353033</v>
      </c>
      <c r="AK34" s="69">
        <f t="shared" si="36"/>
        <v>3387066</v>
      </c>
      <c r="AL34" s="69">
        <f t="shared" si="36"/>
        <v>3439587</v>
      </c>
      <c r="AM34" s="69">
        <f t="shared" si="36"/>
        <v>3433636</v>
      </c>
      <c r="AN34" s="69">
        <f t="shared" si="36"/>
        <v>3419702</v>
      </c>
      <c r="AO34" s="69">
        <f t="shared" si="36"/>
        <v>3386637</v>
      </c>
      <c r="AP34" s="69">
        <f t="shared" si="36"/>
        <v>3375887</v>
      </c>
      <c r="AQ34" s="69">
        <f t="shared" si="36"/>
        <v>3343814</v>
      </c>
      <c r="AR34" s="69">
        <f t="shared" si="36"/>
        <v>3360238</v>
      </c>
      <c r="AS34" s="69">
        <f t="shared" si="36"/>
        <v>3322915</v>
      </c>
      <c r="AT34" s="69">
        <f t="shared" si="36"/>
        <v>3343006</v>
      </c>
      <c r="AU34" s="69">
        <f t="shared" si="36"/>
        <v>3378115</v>
      </c>
      <c r="AV34" s="69">
        <f t="shared" si="36"/>
        <v>3379111</v>
      </c>
      <c r="AW34" s="69">
        <f t="shared" si="36"/>
        <v>3417158</v>
      </c>
      <c r="AX34" s="69">
        <f t="shared" si="36"/>
        <v>3451386</v>
      </c>
      <c r="AY34" s="69">
        <f t="shared" si="36"/>
        <v>3501125</v>
      </c>
      <c r="AZ34" s="69">
        <f t="shared" si="36"/>
        <v>3498629</v>
      </c>
      <c r="BA34" s="69">
        <f t="shared" si="36"/>
        <v>3481478</v>
      </c>
      <c r="BB34" s="69">
        <f t="shared" si="36"/>
        <v>3450028</v>
      </c>
      <c r="BC34" s="69">
        <f t="shared" si="36"/>
        <v>3435026</v>
      </c>
      <c r="BD34" s="69">
        <f t="shared" si="36"/>
        <v>3402994</v>
      </c>
      <c r="BE34" s="69">
        <f t="shared" si="36"/>
        <v>3421749</v>
      </c>
      <c r="BF34" s="69">
        <f t="shared" si="36"/>
        <v>3383874</v>
      </c>
      <c r="BG34" s="69">
        <f t="shared" si="36"/>
        <v>3391850</v>
      </c>
      <c r="BH34" s="69">
        <f t="shared" si="36"/>
        <v>3433695</v>
      </c>
      <c r="BI34" s="69">
        <f t="shared" si="36"/>
        <v>3430847</v>
      </c>
      <c r="BJ34" s="69">
        <f t="shared" si="36"/>
        <v>3465751</v>
      </c>
      <c r="BK34" s="69">
        <f t="shared" si="36"/>
        <v>3489275</v>
      </c>
      <c r="BL34" s="69">
        <f t="shared" si="36"/>
        <v>3562070</v>
      </c>
      <c r="BM34" s="69">
        <f t="shared" si="36"/>
        <v>3541610</v>
      </c>
      <c r="BN34" s="69">
        <f t="shared" si="36"/>
        <v>3507062</v>
      </c>
      <c r="BO34" s="69">
        <f t="shared" si="36"/>
        <v>3485786</v>
      </c>
      <c r="BP34" s="69">
        <f t="shared" si="36"/>
        <v>3466385</v>
      </c>
      <c r="BQ34" s="69">
        <f t="shared" si="36"/>
        <v>3427239</v>
      </c>
      <c r="BR34" s="69">
        <f t="shared" si="36"/>
        <v>3465457</v>
      </c>
      <c r="BS34" s="69">
        <f t="shared" ref="BS34:ED34" si="37">SUM(BS32:BS33)</f>
        <v>3404389</v>
      </c>
      <c r="BT34" s="69">
        <f t="shared" si="37"/>
        <v>3415112</v>
      </c>
      <c r="BU34" s="69">
        <f t="shared" si="37"/>
        <v>3448950</v>
      </c>
      <c r="BV34" s="69">
        <f t="shared" si="37"/>
        <v>3452141</v>
      </c>
      <c r="BW34" s="69">
        <f t="shared" si="37"/>
        <v>3486065</v>
      </c>
      <c r="BX34" s="69">
        <f t="shared" si="37"/>
        <v>3508922</v>
      </c>
      <c r="BY34" s="69">
        <f t="shared" si="37"/>
        <v>3582916</v>
      </c>
      <c r="BZ34" s="69">
        <f t="shared" si="37"/>
        <v>3542015</v>
      </c>
      <c r="CA34" s="69">
        <f t="shared" si="37"/>
        <v>3532684</v>
      </c>
      <c r="CB34" s="69">
        <f t="shared" si="37"/>
        <v>3502645</v>
      </c>
      <c r="CC34" s="69">
        <f t="shared" si="37"/>
        <v>3471364</v>
      </c>
      <c r="CD34" s="69">
        <f t="shared" si="37"/>
        <v>3448743</v>
      </c>
      <c r="CE34" s="69">
        <f t="shared" si="37"/>
        <v>3482996</v>
      </c>
      <c r="CF34" s="69">
        <f t="shared" si="37"/>
        <v>3426857</v>
      </c>
      <c r="CG34" s="69">
        <f t="shared" si="37"/>
        <v>3444192</v>
      </c>
      <c r="CH34" s="69">
        <f t="shared" si="37"/>
        <v>3472178</v>
      </c>
      <c r="CI34" s="69">
        <f t="shared" si="37"/>
        <v>3476480</v>
      </c>
      <c r="CJ34" s="69">
        <f t="shared" si="37"/>
        <v>3499099</v>
      </c>
      <c r="CK34" s="69">
        <f t="shared" si="37"/>
        <v>3539795</v>
      </c>
      <c r="CL34" s="69">
        <f t="shared" si="37"/>
        <v>3594981</v>
      </c>
      <c r="CM34" s="69">
        <f t="shared" si="37"/>
        <v>3552264</v>
      </c>
      <c r="CN34" s="69">
        <f t="shared" si="37"/>
        <v>3550791</v>
      </c>
      <c r="CO34" s="69">
        <f t="shared" si="37"/>
        <v>3519362</v>
      </c>
      <c r="CP34" s="69">
        <f t="shared" si="37"/>
        <v>3493095</v>
      </c>
      <c r="CQ34" s="69">
        <f t="shared" si="37"/>
        <v>3471707</v>
      </c>
      <c r="CR34" s="69">
        <f t="shared" si="37"/>
        <v>3503399</v>
      </c>
      <c r="CS34" s="69">
        <f t="shared" si="37"/>
        <v>3445823</v>
      </c>
      <c r="CT34" s="69">
        <f t="shared" si="37"/>
        <v>3457884</v>
      </c>
      <c r="CU34" s="69">
        <f t="shared" si="37"/>
        <v>3506318</v>
      </c>
      <c r="CV34" s="69">
        <f t="shared" si="37"/>
        <v>3496255</v>
      </c>
      <c r="CW34" s="69">
        <f t="shared" si="37"/>
        <v>3524498</v>
      </c>
      <c r="CX34" s="69">
        <f t="shared" si="37"/>
        <v>3563731</v>
      </c>
      <c r="CY34" s="69">
        <f t="shared" si="37"/>
        <v>3629600</v>
      </c>
      <c r="CZ34" s="69">
        <f t="shared" si="37"/>
        <v>3598895</v>
      </c>
      <c r="DA34" s="69">
        <f t="shared" si="37"/>
        <v>3589388</v>
      </c>
      <c r="DB34" s="69">
        <f t="shared" si="37"/>
        <v>3551560</v>
      </c>
      <c r="DC34" s="69">
        <f t="shared" si="37"/>
        <v>3542163</v>
      </c>
      <c r="DD34" s="69">
        <f t="shared" si="37"/>
        <v>3512128</v>
      </c>
      <c r="DE34" s="69">
        <f t="shared" si="37"/>
        <v>3534855</v>
      </c>
      <c r="DF34" s="69">
        <f t="shared" si="37"/>
        <v>3487848</v>
      </c>
      <c r="DG34" s="69">
        <f t="shared" si="37"/>
        <v>3515993</v>
      </c>
      <c r="DH34" s="69">
        <f t="shared" si="37"/>
        <v>3556258</v>
      </c>
      <c r="DI34" s="69">
        <f t="shared" si="37"/>
        <v>3543391</v>
      </c>
      <c r="DJ34" s="69">
        <f t="shared" si="37"/>
        <v>3580604</v>
      </c>
      <c r="DK34" s="69">
        <f t="shared" si="37"/>
        <v>3616947</v>
      </c>
      <c r="DL34" s="69">
        <f t="shared" si="37"/>
        <v>3660428</v>
      </c>
      <c r="DM34" s="69">
        <f t="shared" si="37"/>
        <v>3656578</v>
      </c>
      <c r="DN34" s="69">
        <f t="shared" si="37"/>
        <v>3643819</v>
      </c>
      <c r="DO34" s="69">
        <f t="shared" si="37"/>
        <v>3611084</v>
      </c>
      <c r="DP34" s="69">
        <f t="shared" si="37"/>
        <v>3604234</v>
      </c>
      <c r="DQ34" s="69">
        <f t="shared" si="37"/>
        <v>3565276</v>
      </c>
      <c r="DR34" s="69">
        <f t="shared" si="37"/>
        <v>3586871</v>
      </c>
      <c r="DS34" s="69">
        <f t="shared" si="37"/>
        <v>3546407</v>
      </c>
      <c r="DT34" s="69">
        <f t="shared" si="37"/>
        <v>3576083</v>
      </c>
      <c r="DU34" s="69">
        <f t="shared" si="37"/>
        <v>3615866</v>
      </c>
      <c r="DV34" s="69">
        <f t="shared" si="37"/>
        <v>3605109</v>
      </c>
      <c r="DW34" s="69">
        <f t="shared" si="37"/>
        <v>3647547</v>
      </c>
      <c r="DX34" s="69">
        <f t="shared" si="37"/>
        <v>3684040</v>
      </c>
      <c r="DY34" s="69">
        <f t="shared" si="37"/>
        <v>3740137</v>
      </c>
      <c r="DZ34" s="69">
        <f t="shared" si="37"/>
        <v>3724870</v>
      </c>
      <c r="EA34" s="69">
        <f t="shared" si="37"/>
        <v>3705302</v>
      </c>
      <c r="EB34" s="69">
        <f t="shared" si="37"/>
        <v>3689280</v>
      </c>
      <c r="EC34" s="69">
        <f t="shared" si="37"/>
        <v>3682710</v>
      </c>
      <c r="ED34" s="69">
        <f t="shared" si="37"/>
        <v>3646208</v>
      </c>
      <c r="EE34" s="69">
        <f t="shared" ref="EE34:GP34" si="38">SUM(EE32:EE33)</f>
        <v>3655297</v>
      </c>
      <c r="EF34" s="69">
        <f t="shared" si="38"/>
        <v>3648659</v>
      </c>
      <c r="EG34" s="69">
        <f t="shared" si="38"/>
        <v>3662131</v>
      </c>
      <c r="EH34" s="69">
        <f t="shared" si="38"/>
        <v>3705368</v>
      </c>
      <c r="EI34" s="69">
        <f t="shared" si="38"/>
        <v>3700657</v>
      </c>
      <c r="EJ34" s="69">
        <f t="shared" si="38"/>
        <v>3737023</v>
      </c>
      <c r="EK34" s="69">
        <f t="shared" si="38"/>
        <v>3767089</v>
      </c>
      <c r="EL34" s="69">
        <f t="shared" si="38"/>
        <v>3827853</v>
      </c>
      <c r="EM34" s="69">
        <f t="shared" si="38"/>
        <v>3811590</v>
      </c>
      <c r="EN34" s="69">
        <f t="shared" si="38"/>
        <v>3785568</v>
      </c>
      <c r="EO34" s="69">
        <f t="shared" si="38"/>
        <v>3766902</v>
      </c>
      <c r="EP34" s="69">
        <f t="shared" si="38"/>
        <v>3759480</v>
      </c>
      <c r="EQ34" s="69">
        <f t="shared" si="38"/>
        <v>3725490</v>
      </c>
      <c r="ER34" s="69">
        <f t="shared" si="38"/>
        <v>3741484</v>
      </c>
      <c r="ES34" s="69">
        <f t="shared" si="38"/>
        <v>3716724</v>
      </c>
      <c r="ET34" s="69">
        <f t="shared" si="38"/>
        <v>3748617</v>
      </c>
      <c r="EU34" s="69">
        <f t="shared" si="38"/>
        <v>3776375</v>
      </c>
      <c r="EV34" s="69">
        <f t="shared" si="38"/>
        <v>3771656</v>
      </c>
      <c r="EW34" s="69">
        <f t="shared" si="38"/>
        <v>3794487</v>
      </c>
      <c r="EX34" s="69">
        <f t="shared" si="38"/>
        <v>3827309</v>
      </c>
      <c r="EY34" s="69">
        <f t="shared" si="38"/>
        <v>3880495</v>
      </c>
      <c r="EZ34" s="69">
        <f t="shared" si="38"/>
        <v>3838193</v>
      </c>
      <c r="FA34" s="69">
        <f t="shared" si="38"/>
        <v>3841462</v>
      </c>
      <c r="FB34" s="69">
        <f t="shared" si="38"/>
        <v>3810851</v>
      </c>
      <c r="FC34" s="69">
        <f t="shared" si="38"/>
        <v>3792460</v>
      </c>
      <c r="FD34" s="69">
        <f t="shared" si="38"/>
        <v>3769016</v>
      </c>
      <c r="FE34" s="69">
        <f t="shared" si="38"/>
        <v>3797304</v>
      </c>
      <c r="FF34" s="69">
        <f t="shared" si="38"/>
        <v>3759430</v>
      </c>
      <c r="FG34" s="69">
        <f t="shared" si="38"/>
        <v>3776627</v>
      </c>
      <c r="FH34" s="69">
        <f t="shared" si="38"/>
        <v>3589401</v>
      </c>
      <c r="FI34" s="69">
        <f t="shared" si="38"/>
        <v>3582751</v>
      </c>
      <c r="FJ34" s="69">
        <f t="shared" si="38"/>
        <v>3641807</v>
      </c>
      <c r="FK34" s="69">
        <f t="shared" si="38"/>
        <v>3716724</v>
      </c>
      <c r="FL34" s="69">
        <f t="shared" si="38"/>
        <v>3798333</v>
      </c>
      <c r="FM34" s="69">
        <f t="shared" si="38"/>
        <v>3792765</v>
      </c>
      <c r="FN34" s="69">
        <f t="shared" si="38"/>
        <v>3799479</v>
      </c>
      <c r="FO34" s="69">
        <f t="shared" si="38"/>
        <v>3765765</v>
      </c>
      <c r="FP34" s="69">
        <f t="shared" si="38"/>
        <v>3737477</v>
      </c>
      <c r="FQ34" s="69">
        <f t="shared" si="38"/>
        <v>3645408</v>
      </c>
      <c r="FR34" s="69">
        <f t="shared" si="38"/>
        <v>3717164</v>
      </c>
      <c r="FS34" s="69">
        <f t="shared" si="38"/>
        <v>3630847</v>
      </c>
      <c r="FT34" s="69">
        <f t="shared" si="38"/>
        <v>3664047</v>
      </c>
      <c r="FU34" s="69">
        <f t="shared" si="38"/>
        <v>3728585</v>
      </c>
      <c r="FV34" s="69">
        <f t="shared" si="38"/>
        <v>3751632</v>
      </c>
      <c r="FW34" s="69">
        <f t="shared" si="38"/>
        <v>3807625</v>
      </c>
      <c r="FX34" s="69">
        <f t="shared" si="38"/>
        <v>3858420</v>
      </c>
      <c r="FY34" s="69">
        <f t="shared" si="38"/>
        <v>3895217</v>
      </c>
      <c r="FZ34" s="69">
        <f t="shared" si="38"/>
        <v>3890940</v>
      </c>
      <c r="GA34" s="69">
        <f t="shared" si="38"/>
        <v>3893054</v>
      </c>
      <c r="GB34" s="69">
        <f t="shared" si="38"/>
        <v>3871564</v>
      </c>
      <c r="GC34" s="69">
        <f t="shared" si="38"/>
        <v>3854056</v>
      </c>
      <c r="GD34" s="69">
        <f t="shared" si="38"/>
        <v>3813305</v>
      </c>
      <c r="GE34" s="69">
        <f t="shared" si="38"/>
        <v>3804942</v>
      </c>
      <c r="GF34" s="69">
        <f t="shared" si="38"/>
        <v>3822082</v>
      </c>
      <c r="GG34" s="69">
        <f t="shared" si="38"/>
        <v>3860194</v>
      </c>
      <c r="GH34" s="69">
        <f t="shared" si="38"/>
        <v>3894739</v>
      </c>
      <c r="GI34" s="69">
        <f t="shared" si="38"/>
        <v>3872891</v>
      </c>
      <c r="GJ34" s="69">
        <f t="shared" si="38"/>
        <v>3912744</v>
      </c>
      <c r="GK34" s="69">
        <f t="shared" si="38"/>
        <v>3944561</v>
      </c>
      <c r="GL34" s="69">
        <f t="shared" si="38"/>
        <v>3970042</v>
      </c>
      <c r="GM34" s="69">
        <f t="shared" si="38"/>
        <v>3961477</v>
      </c>
      <c r="GN34" s="69">
        <f t="shared" si="38"/>
        <v>3961312</v>
      </c>
      <c r="GO34" s="69">
        <f t="shared" si="38"/>
        <v>3939117</v>
      </c>
      <c r="GP34" s="69">
        <f t="shared" si="38"/>
        <v>3934433</v>
      </c>
      <c r="GQ34" s="69">
        <f t="shared" ref="GQ34:JB34" si="39">SUM(GQ32:GQ33)</f>
        <v>3890009</v>
      </c>
      <c r="GR34" s="69">
        <f t="shared" si="39"/>
        <v>3913634</v>
      </c>
      <c r="GS34" s="69">
        <f t="shared" si="39"/>
        <v>3893575</v>
      </c>
      <c r="GT34" s="69">
        <f t="shared" si="39"/>
        <v>3921326</v>
      </c>
      <c r="GU34" s="69">
        <f t="shared" si="39"/>
        <v>3949783</v>
      </c>
      <c r="GV34" s="69">
        <f t="shared" si="39"/>
        <v>3921960</v>
      </c>
      <c r="GW34" s="69">
        <f t="shared" si="39"/>
        <v>3957760</v>
      </c>
      <c r="GX34" s="69">
        <f t="shared" si="39"/>
        <v>3987748</v>
      </c>
      <c r="GY34" s="69">
        <f t="shared" si="39"/>
        <v>4025182</v>
      </c>
      <c r="GZ34" s="69">
        <f t="shared" si="39"/>
        <v>3999557</v>
      </c>
      <c r="HA34" s="69">
        <f t="shared" si="39"/>
        <v>3985329</v>
      </c>
      <c r="HB34" s="69">
        <f t="shared" si="39"/>
        <v>3967604</v>
      </c>
      <c r="HC34" s="69">
        <f t="shared" si="39"/>
        <v>3954906</v>
      </c>
      <c r="HD34" s="69">
        <f t="shared" si="39"/>
        <v>3910353</v>
      </c>
      <c r="HE34" s="69">
        <f t="shared" si="39"/>
        <v>3956255</v>
      </c>
      <c r="HF34" s="69">
        <f t="shared" si="39"/>
        <v>3900754</v>
      </c>
      <c r="HG34" s="69">
        <f t="shared" si="39"/>
        <v>3927176</v>
      </c>
      <c r="HH34" s="69">
        <f t="shared" si="39"/>
        <v>3947559</v>
      </c>
      <c r="HI34" s="69">
        <f t="shared" si="39"/>
        <v>3933012</v>
      </c>
      <c r="HJ34" s="69">
        <f t="shared" si="39"/>
        <v>3963438</v>
      </c>
      <c r="HK34" s="69">
        <f t="shared" si="39"/>
        <v>3986941</v>
      </c>
      <c r="HL34" s="69">
        <f t="shared" si="39"/>
        <v>4031165</v>
      </c>
      <c r="HM34" s="69">
        <f t="shared" si="39"/>
        <v>3990791</v>
      </c>
      <c r="HN34" s="69">
        <f t="shared" si="39"/>
        <v>3994330</v>
      </c>
      <c r="HO34" s="69">
        <f t="shared" si="39"/>
        <v>3969243</v>
      </c>
      <c r="HP34" s="69">
        <f t="shared" si="39"/>
        <v>3951482</v>
      </c>
      <c r="HQ34" s="69">
        <f t="shared" si="39"/>
        <v>3932059</v>
      </c>
      <c r="HR34" s="69">
        <f t="shared" si="39"/>
        <v>3960662</v>
      </c>
      <c r="HS34" s="69">
        <f t="shared" si="39"/>
        <v>3910332</v>
      </c>
      <c r="HT34" s="69">
        <f t="shared" si="39"/>
        <v>3932627</v>
      </c>
      <c r="HU34" s="69">
        <f t="shared" si="39"/>
        <v>3948045</v>
      </c>
      <c r="HV34" s="69">
        <f t="shared" si="39"/>
        <v>3934574</v>
      </c>
      <c r="HW34" s="69">
        <f t="shared" si="39"/>
        <v>3960785</v>
      </c>
      <c r="HX34" s="69">
        <f t="shared" si="39"/>
        <v>4003495</v>
      </c>
      <c r="HY34" s="69">
        <f t="shared" si="39"/>
        <v>4035237</v>
      </c>
      <c r="HZ34" s="69">
        <f t="shared" si="39"/>
        <v>3992608</v>
      </c>
      <c r="IA34" s="69">
        <f t="shared" si="39"/>
        <v>3999093</v>
      </c>
      <c r="IB34" s="69">
        <f t="shared" si="39"/>
        <v>3971480</v>
      </c>
      <c r="IC34" s="69">
        <f t="shared" si="39"/>
        <v>3954980</v>
      </c>
      <c r="ID34" s="69">
        <f t="shared" si="39"/>
        <v>3936684</v>
      </c>
      <c r="IE34" s="69">
        <f t="shared" si="39"/>
        <v>3964993</v>
      </c>
      <c r="IF34" s="69">
        <f t="shared" si="39"/>
        <v>3909095</v>
      </c>
      <c r="IG34" s="69">
        <f t="shared" si="39"/>
        <v>3934910</v>
      </c>
      <c r="IH34" s="69">
        <f t="shared" si="39"/>
        <v>3969166</v>
      </c>
      <c r="II34" s="69">
        <f t="shared" si="39"/>
        <v>3943634</v>
      </c>
      <c r="IJ34" s="69">
        <f t="shared" si="39"/>
        <v>0</v>
      </c>
      <c r="IK34" s="69">
        <f t="shared" si="39"/>
        <v>0</v>
      </c>
      <c r="IL34" s="69">
        <f t="shared" si="39"/>
        <v>0</v>
      </c>
      <c r="IM34" s="69">
        <f t="shared" si="39"/>
        <v>0</v>
      </c>
      <c r="IN34" s="69">
        <f t="shared" si="39"/>
        <v>0</v>
      </c>
      <c r="IO34" s="69">
        <f t="shared" si="39"/>
        <v>0</v>
      </c>
      <c r="IP34" s="69">
        <f t="shared" si="39"/>
        <v>0</v>
      </c>
      <c r="IQ34" s="69">
        <f t="shared" si="39"/>
        <v>0</v>
      </c>
      <c r="IR34" s="69">
        <f t="shared" si="39"/>
        <v>0</v>
      </c>
      <c r="IS34" s="69">
        <f t="shared" si="39"/>
        <v>0</v>
      </c>
      <c r="IT34" s="69">
        <f t="shared" si="39"/>
        <v>0</v>
      </c>
      <c r="IU34" s="69">
        <f t="shared" si="39"/>
        <v>0</v>
      </c>
      <c r="IV34" s="69">
        <f t="shared" si="39"/>
        <v>0</v>
      </c>
      <c r="IW34" s="69">
        <f t="shared" si="39"/>
        <v>0</v>
      </c>
      <c r="IX34" s="69">
        <f t="shared" si="39"/>
        <v>0</v>
      </c>
      <c r="IY34" s="69">
        <f t="shared" si="39"/>
        <v>0</v>
      </c>
      <c r="IZ34" s="69">
        <f t="shared" si="39"/>
        <v>0</v>
      </c>
      <c r="JA34" s="69">
        <f t="shared" si="39"/>
        <v>0</v>
      </c>
      <c r="JB34" s="69">
        <f t="shared" si="39"/>
        <v>0</v>
      </c>
      <c r="JC34" s="69">
        <f t="shared" ref="JC34:LN34" si="40">SUM(JC32:JC33)</f>
        <v>0</v>
      </c>
      <c r="JD34" s="69">
        <f t="shared" si="40"/>
        <v>0</v>
      </c>
      <c r="JE34" s="69">
        <f t="shared" si="40"/>
        <v>0</v>
      </c>
      <c r="JF34" s="69">
        <f t="shared" si="40"/>
        <v>0</v>
      </c>
      <c r="JG34" s="69">
        <f t="shared" si="40"/>
        <v>0</v>
      </c>
      <c r="JH34" s="69">
        <f t="shared" si="40"/>
        <v>0</v>
      </c>
      <c r="JI34" s="69">
        <f t="shared" si="40"/>
        <v>0</v>
      </c>
      <c r="JJ34" s="69">
        <f t="shared" si="40"/>
        <v>0</v>
      </c>
      <c r="JK34" s="69">
        <f t="shared" si="40"/>
        <v>0</v>
      </c>
      <c r="JL34" s="69">
        <f t="shared" si="40"/>
        <v>0</v>
      </c>
      <c r="JM34" s="69">
        <f t="shared" si="40"/>
        <v>0</v>
      </c>
      <c r="JN34" s="69">
        <f t="shared" si="40"/>
        <v>0</v>
      </c>
      <c r="JO34" s="69">
        <f t="shared" si="40"/>
        <v>0</v>
      </c>
      <c r="JP34" s="69">
        <f t="shared" si="40"/>
        <v>0</v>
      </c>
      <c r="JQ34" s="69">
        <f t="shared" si="40"/>
        <v>0</v>
      </c>
      <c r="JR34" s="69">
        <f t="shared" si="40"/>
        <v>0</v>
      </c>
      <c r="JS34" s="69">
        <f t="shared" si="40"/>
        <v>0</v>
      </c>
      <c r="JT34" s="69">
        <f t="shared" si="40"/>
        <v>0</v>
      </c>
      <c r="JU34" s="69">
        <f t="shared" si="40"/>
        <v>0</v>
      </c>
      <c r="JV34" s="69">
        <f t="shared" si="40"/>
        <v>0</v>
      </c>
      <c r="JW34" s="69">
        <f t="shared" si="40"/>
        <v>0</v>
      </c>
      <c r="JX34" s="69">
        <f t="shared" si="40"/>
        <v>0</v>
      </c>
      <c r="JY34" s="69">
        <f t="shared" si="40"/>
        <v>0</v>
      </c>
      <c r="JZ34" s="69">
        <f t="shared" si="40"/>
        <v>0</v>
      </c>
      <c r="KA34" s="69">
        <f t="shared" si="40"/>
        <v>0</v>
      </c>
      <c r="KB34" s="69">
        <f t="shared" si="40"/>
        <v>0</v>
      </c>
      <c r="KC34" s="69">
        <f t="shared" si="40"/>
        <v>0</v>
      </c>
      <c r="KD34" s="69">
        <f t="shared" si="40"/>
        <v>0</v>
      </c>
      <c r="KE34" s="69">
        <f t="shared" si="40"/>
        <v>0</v>
      </c>
      <c r="KF34" s="69">
        <f t="shared" si="40"/>
        <v>0</v>
      </c>
      <c r="KG34" s="69">
        <f t="shared" si="40"/>
        <v>0</v>
      </c>
      <c r="KH34" s="69">
        <f t="shared" si="40"/>
        <v>0</v>
      </c>
      <c r="KI34" s="69">
        <f t="shared" si="40"/>
        <v>0</v>
      </c>
      <c r="KJ34" s="69">
        <f t="shared" si="40"/>
        <v>0</v>
      </c>
      <c r="KK34" s="69">
        <f t="shared" si="40"/>
        <v>0</v>
      </c>
      <c r="KL34" s="69">
        <f t="shared" si="40"/>
        <v>0</v>
      </c>
      <c r="KM34" s="69">
        <f t="shared" si="40"/>
        <v>0</v>
      </c>
      <c r="KN34" s="69">
        <f t="shared" si="40"/>
        <v>0</v>
      </c>
      <c r="KO34" s="69">
        <f t="shared" si="40"/>
        <v>0</v>
      </c>
      <c r="KP34" s="69">
        <f t="shared" si="40"/>
        <v>0</v>
      </c>
      <c r="KQ34" s="69">
        <f t="shared" si="40"/>
        <v>0</v>
      </c>
      <c r="KR34" s="69">
        <f t="shared" si="40"/>
        <v>0</v>
      </c>
      <c r="KS34" s="69">
        <f t="shared" si="40"/>
        <v>0</v>
      </c>
      <c r="KT34" s="69">
        <f t="shared" si="40"/>
        <v>0</v>
      </c>
      <c r="KU34" s="69">
        <f t="shared" si="40"/>
        <v>0</v>
      </c>
      <c r="KV34" s="69">
        <f t="shared" si="40"/>
        <v>0</v>
      </c>
      <c r="KW34" s="69">
        <f t="shared" si="40"/>
        <v>0</v>
      </c>
      <c r="KX34" s="69">
        <f t="shared" si="40"/>
        <v>0</v>
      </c>
      <c r="KY34" s="69">
        <f t="shared" si="40"/>
        <v>0</v>
      </c>
      <c r="KZ34" s="69">
        <f t="shared" si="40"/>
        <v>0</v>
      </c>
      <c r="LA34" s="69">
        <f t="shared" si="40"/>
        <v>0</v>
      </c>
      <c r="LB34" s="69">
        <f t="shared" si="40"/>
        <v>0</v>
      </c>
      <c r="LC34" s="69">
        <f t="shared" si="40"/>
        <v>0</v>
      </c>
      <c r="LD34" s="69">
        <f t="shared" si="40"/>
        <v>0</v>
      </c>
      <c r="LE34" s="69">
        <f t="shared" si="40"/>
        <v>0</v>
      </c>
      <c r="LF34" s="69">
        <f t="shared" si="40"/>
        <v>0</v>
      </c>
      <c r="LG34" s="69">
        <f t="shared" si="40"/>
        <v>0</v>
      </c>
      <c r="LH34" s="69">
        <f t="shared" si="40"/>
        <v>0</v>
      </c>
      <c r="LI34" s="69">
        <f t="shared" si="40"/>
        <v>0</v>
      </c>
      <c r="LJ34" s="69">
        <f t="shared" si="40"/>
        <v>0</v>
      </c>
      <c r="LK34" s="69">
        <f t="shared" si="40"/>
        <v>0</v>
      </c>
      <c r="LL34" s="69">
        <f t="shared" si="40"/>
        <v>0</v>
      </c>
      <c r="LM34" s="69">
        <f t="shared" si="40"/>
        <v>0</v>
      </c>
      <c r="LN34" s="69">
        <f t="shared" si="40"/>
        <v>0</v>
      </c>
      <c r="LO34" s="69">
        <f t="shared" ref="LO34:NZ34" si="41">SUM(LO32:LO33)</f>
        <v>0</v>
      </c>
      <c r="LP34" s="69">
        <f t="shared" si="41"/>
        <v>0</v>
      </c>
      <c r="LQ34" s="69">
        <f t="shared" si="41"/>
        <v>0</v>
      </c>
      <c r="LR34" s="69">
        <f t="shared" si="41"/>
        <v>0</v>
      </c>
      <c r="LS34" s="69">
        <f t="shared" si="41"/>
        <v>0</v>
      </c>
      <c r="LT34" s="69">
        <f t="shared" si="41"/>
        <v>0</v>
      </c>
      <c r="LU34" s="69">
        <f t="shared" si="41"/>
        <v>0</v>
      </c>
      <c r="LV34" s="69">
        <f t="shared" si="41"/>
        <v>0</v>
      </c>
      <c r="LW34" s="69">
        <f t="shared" si="41"/>
        <v>0</v>
      </c>
      <c r="LX34" s="69">
        <f t="shared" si="41"/>
        <v>0</v>
      </c>
      <c r="LY34" s="69">
        <f t="shared" si="41"/>
        <v>0</v>
      </c>
      <c r="LZ34" s="69">
        <f t="shared" si="41"/>
        <v>0</v>
      </c>
      <c r="MA34" s="69">
        <f t="shared" si="41"/>
        <v>0</v>
      </c>
      <c r="MB34" s="69">
        <f t="shared" si="41"/>
        <v>0</v>
      </c>
      <c r="MC34" s="69">
        <f t="shared" si="41"/>
        <v>0</v>
      </c>
      <c r="MD34" s="69">
        <f t="shared" si="41"/>
        <v>0</v>
      </c>
      <c r="ME34" s="69">
        <f t="shared" si="41"/>
        <v>0</v>
      </c>
      <c r="MF34" s="69">
        <f t="shared" si="41"/>
        <v>0</v>
      </c>
      <c r="MG34" s="69">
        <f t="shared" si="41"/>
        <v>0</v>
      </c>
      <c r="MH34" s="69">
        <f t="shared" si="41"/>
        <v>0</v>
      </c>
      <c r="MI34" s="69">
        <f t="shared" si="41"/>
        <v>0</v>
      </c>
      <c r="MJ34" s="69">
        <f t="shared" si="41"/>
        <v>0</v>
      </c>
      <c r="MK34" s="69">
        <f t="shared" si="41"/>
        <v>0</v>
      </c>
      <c r="ML34" s="69">
        <f t="shared" si="41"/>
        <v>0</v>
      </c>
      <c r="MM34" s="69">
        <f t="shared" si="41"/>
        <v>0</v>
      </c>
      <c r="MN34" s="69">
        <f t="shared" si="41"/>
        <v>0</v>
      </c>
      <c r="MO34" s="69">
        <f t="shared" si="41"/>
        <v>0</v>
      </c>
      <c r="MP34" s="69">
        <f t="shared" si="41"/>
        <v>0</v>
      </c>
      <c r="MQ34" s="69">
        <f t="shared" si="41"/>
        <v>0</v>
      </c>
      <c r="MR34" s="69">
        <f t="shared" si="41"/>
        <v>0</v>
      </c>
      <c r="MS34" s="69">
        <f t="shared" si="41"/>
        <v>0</v>
      </c>
      <c r="MT34" s="69">
        <f t="shared" si="41"/>
        <v>0</v>
      </c>
      <c r="MU34" s="69">
        <f t="shared" si="41"/>
        <v>0</v>
      </c>
      <c r="MV34" s="69">
        <f t="shared" si="41"/>
        <v>0</v>
      </c>
      <c r="MW34" s="69">
        <f t="shared" si="41"/>
        <v>0</v>
      </c>
      <c r="MX34" s="69">
        <f t="shared" si="41"/>
        <v>0</v>
      </c>
      <c r="MY34" s="69">
        <f t="shared" si="41"/>
        <v>0</v>
      </c>
      <c r="MZ34" s="69">
        <f t="shared" si="41"/>
        <v>0</v>
      </c>
      <c r="NA34" s="69">
        <f t="shared" si="41"/>
        <v>0</v>
      </c>
      <c r="NB34" s="69">
        <f t="shared" si="41"/>
        <v>0</v>
      </c>
      <c r="NC34" s="69">
        <f t="shared" si="41"/>
        <v>0</v>
      </c>
      <c r="ND34" s="69">
        <f t="shared" si="41"/>
        <v>0</v>
      </c>
      <c r="NE34" s="69">
        <f t="shared" si="41"/>
        <v>0</v>
      </c>
      <c r="NF34" s="69">
        <f t="shared" si="41"/>
        <v>0</v>
      </c>
      <c r="NG34" s="69">
        <f t="shared" si="41"/>
        <v>0</v>
      </c>
      <c r="NH34" s="69">
        <f t="shared" si="41"/>
        <v>0</v>
      </c>
      <c r="NI34" s="69">
        <f t="shared" si="41"/>
        <v>0</v>
      </c>
      <c r="NJ34" s="69">
        <f t="shared" si="41"/>
        <v>0</v>
      </c>
      <c r="NK34" s="69">
        <f t="shared" si="41"/>
        <v>0</v>
      </c>
      <c r="NL34" s="69">
        <f t="shared" si="41"/>
        <v>0</v>
      </c>
      <c r="NM34" s="69">
        <f t="shared" si="41"/>
        <v>0</v>
      </c>
      <c r="NN34" s="69">
        <f t="shared" si="41"/>
        <v>0</v>
      </c>
      <c r="NO34" s="69">
        <f t="shared" si="41"/>
        <v>0</v>
      </c>
      <c r="NP34" s="69">
        <f t="shared" si="41"/>
        <v>0</v>
      </c>
      <c r="NQ34" s="69">
        <f t="shared" si="41"/>
        <v>0</v>
      </c>
      <c r="NR34" s="69">
        <f t="shared" si="41"/>
        <v>0</v>
      </c>
      <c r="NS34" s="69">
        <f t="shared" si="41"/>
        <v>0</v>
      </c>
      <c r="NT34" s="69">
        <f t="shared" si="41"/>
        <v>0</v>
      </c>
      <c r="NU34" s="69">
        <f t="shared" si="41"/>
        <v>0</v>
      </c>
      <c r="NV34" s="69">
        <f t="shared" si="41"/>
        <v>0</v>
      </c>
      <c r="NW34" s="69">
        <f t="shared" si="41"/>
        <v>0</v>
      </c>
      <c r="NX34" s="69">
        <f t="shared" si="41"/>
        <v>0</v>
      </c>
      <c r="NY34" s="69">
        <f t="shared" si="41"/>
        <v>0</v>
      </c>
      <c r="NZ34" s="69">
        <f t="shared" si="41"/>
        <v>0</v>
      </c>
      <c r="OA34" s="69">
        <f t="shared" ref="OA34:QL34" si="42">SUM(OA32:OA33)</f>
        <v>0</v>
      </c>
      <c r="OB34" s="69">
        <f t="shared" si="42"/>
        <v>0</v>
      </c>
      <c r="OC34" s="69">
        <f t="shared" si="42"/>
        <v>0</v>
      </c>
      <c r="OD34" s="69">
        <f t="shared" si="42"/>
        <v>0</v>
      </c>
      <c r="OE34" s="69">
        <f t="shared" si="42"/>
        <v>0</v>
      </c>
      <c r="OF34" s="69">
        <f t="shared" si="42"/>
        <v>0</v>
      </c>
      <c r="OG34" s="69">
        <f t="shared" si="42"/>
        <v>0</v>
      </c>
      <c r="OH34" s="69">
        <f t="shared" si="42"/>
        <v>0</v>
      </c>
      <c r="OI34" s="69">
        <f t="shared" si="42"/>
        <v>0</v>
      </c>
      <c r="OJ34" s="69">
        <f t="shared" si="42"/>
        <v>0</v>
      </c>
      <c r="OK34" s="69">
        <f t="shared" si="42"/>
        <v>0</v>
      </c>
      <c r="OL34" s="69">
        <f t="shared" si="42"/>
        <v>0</v>
      </c>
      <c r="OM34" s="69">
        <f t="shared" si="42"/>
        <v>0</v>
      </c>
      <c r="ON34" s="69">
        <f t="shared" si="42"/>
        <v>0</v>
      </c>
      <c r="OO34" s="69">
        <f t="shared" si="42"/>
        <v>0</v>
      </c>
      <c r="OP34" s="69">
        <f t="shared" si="42"/>
        <v>0</v>
      </c>
      <c r="OQ34" s="69">
        <f t="shared" si="42"/>
        <v>0</v>
      </c>
      <c r="OR34" s="69">
        <f t="shared" si="42"/>
        <v>0</v>
      </c>
      <c r="OS34" s="69">
        <f t="shared" si="42"/>
        <v>0</v>
      </c>
      <c r="OT34" s="69">
        <f t="shared" si="42"/>
        <v>0</v>
      </c>
      <c r="OU34" s="69">
        <f t="shared" si="42"/>
        <v>0</v>
      </c>
      <c r="OV34" s="69">
        <f t="shared" si="42"/>
        <v>0</v>
      </c>
      <c r="OW34" s="69">
        <f t="shared" si="42"/>
        <v>0</v>
      </c>
      <c r="OX34" s="69">
        <f t="shared" si="42"/>
        <v>0</v>
      </c>
      <c r="OY34" s="69">
        <f t="shared" si="42"/>
        <v>0</v>
      </c>
      <c r="OZ34" s="69">
        <f t="shared" si="42"/>
        <v>0</v>
      </c>
      <c r="PA34" s="69">
        <f t="shared" si="42"/>
        <v>0</v>
      </c>
      <c r="PB34" s="69">
        <f t="shared" si="42"/>
        <v>0</v>
      </c>
      <c r="PC34" s="69">
        <f t="shared" si="42"/>
        <v>0</v>
      </c>
      <c r="PD34" s="69">
        <f t="shared" si="42"/>
        <v>0</v>
      </c>
      <c r="PE34" s="69">
        <f t="shared" si="42"/>
        <v>0</v>
      </c>
      <c r="PF34" s="69">
        <f t="shared" si="42"/>
        <v>0</v>
      </c>
      <c r="PG34" s="69">
        <f t="shared" si="42"/>
        <v>0</v>
      </c>
      <c r="PH34" s="69">
        <f t="shared" si="42"/>
        <v>0</v>
      </c>
      <c r="PI34" s="69">
        <f t="shared" si="42"/>
        <v>0</v>
      </c>
      <c r="PJ34" s="69">
        <f t="shared" si="42"/>
        <v>0</v>
      </c>
      <c r="PK34" s="69">
        <f t="shared" si="42"/>
        <v>0</v>
      </c>
      <c r="PL34" s="69">
        <f t="shared" si="42"/>
        <v>0</v>
      </c>
      <c r="PM34" s="69">
        <f t="shared" si="42"/>
        <v>0</v>
      </c>
      <c r="PN34" s="69">
        <f t="shared" si="42"/>
        <v>0</v>
      </c>
      <c r="PO34" s="69">
        <f t="shared" si="42"/>
        <v>0</v>
      </c>
      <c r="PP34" s="69">
        <f t="shared" si="42"/>
        <v>0</v>
      </c>
      <c r="PQ34" s="69">
        <f t="shared" si="42"/>
        <v>0</v>
      </c>
      <c r="PR34" s="69">
        <f t="shared" si="42"/>
        <v>0</v>
      </c>
      <c r="PS34" s="69">
        <f t="shared" si="42"/>
        <v>0</v>
      </c>
      <c r="PT34" s="69">
        <f t="shared" si="42"/>
        <v>0</v>
      </c>
      <c r="PU34" s="69">
        <f t="shared" si="42"/>
        <v>0</v>
      </c>
      <c r="PV34" s="69">
        <f t="shared" si="42"/>
        <v>0</v>
      </c>
      <c r="PW34" s="69">
        <f t="shared" si="42"/>
        <v>0</v>
      </c>
      <c r="PX34" s="69">
        <f t="shared" si="42"/>
        <v>0</v>
      </c>
      <c r="PY34" s="69">
        <f t="shared" si="42"/>
        <v>0</v>
      </c>
      <c r="PZ34" s="69">
        <f t="shared" si="42"/>
        <v>0</v>
      </c>
      <c r="QA34" s="69">
        <f t="shared" si="42"/>
        <v>0</v>
      </c>
      <c r="QB34" s="69">
        <f t="shared" si="42"/>
        <v>0</v>
      </c>
      <c r="QC34" s="69">
        <f t="shared" si="42"/>
        <v>0</v>
      </c>
      <c r="QD34" s="69">
        <f t="shared" si="42"/>
        <v>0</v>
      </c>
      <c r="QE34" s="69">
        <f t="shared" si="42"/>
        <v>0</v>
      </c>
      <c r="QF34" s="69">
        <f t="shared" si="42"/>
        <v>0</v>
      </c>
      <c r="QG34" s="69">
        <f t="shared" si="42"/>
        <v>0</v>
      </c>
      <c r="QH34" s="69">
        <f t="shared" si="42"/>
        <v>0</v>
      </c>
      <c r="QI34" s="69">
        <f t="shared" si="42"/>
        <v>0</v>
      </c>
      <c r="QJ34" s="69">
        <f t="shared" si="42"/>
        <v>0</v>
      </c>
      <c r="QK34" s="69">
        <f t="shared" si="42"/>
        <v>0</v>
      </c>
      <c r="QL34" s="69">
        <f t="shared" si="42"/>
        <v>0</v>
      </c>
      <c r="QM34" s="69">
        <f t="shared" ref="QM34:SX34" si="43">SUM(QM32:QM33)</f>
        <v>0</v>
      </c>
      <c r="QN34" s="69">
        <f t="shared" si="43"/>
        <v>0</v>
      </c>
      <c r="QO34" s="69">
        <f t="shared" si="43"/>
        <v>0</v>
      </c>
      <c r="QP34" s="69">
        <f t="shared" si="43"/>
        <v>0</v>
      </c>
      <c r="QQ34" s="69">
        <f t="shared" si="43"/>
        <v>0</v>
      </c>
      <c r="QR34" s="69">
        <f t="shared" si="43"/>
        <v>0</v>
      </c>
      <c r="QS34" s="69">
        <f t="shared" si="43"/>
        <v>0</v>
      </c>
      <c r="QT34" s="69">
        <f t="shared" si="43"/>
        <v>0</v>
      </c>
      <c r="QU34" s="69">
        <f t="shared" si="43"/>
        <v>0</v>
      </c>
      <c r="QV34" s="69">
        <f t="shared" si="43"/>
        <v>0</v>
      </c>
      <c r="QW34" s="69">
        <f t="shared" si="43"/>
        <v>0</v>
      </c>
      <c r="QX34" s="69">
        <f t="shared" si="43"/>
        <v>0</v>
      </c>
      <c r="QY34" s="69">
        <f t="shared" si="43"/>
        <v>0</v>
      </c>
      <c r="QZ34" s="69">
        <f t="shared" si="43"/>
        <v>0</v>
      </c>
      <c r="RA34" s="69">
        <f t="shared" si="43"/>
        <v>0</v>
      </c>
      <c r="RB34" s="69">
        <f t="shared" si="43"/>
        <v>0</v>
      </c>
      <c r="RC34" s="69">
        <f t="shared" si="43"/>
        <v>0</v>
      </c>
      <c r="RD34" s="69">
        <f t="shared" si="43"/>
        <v>0</v>
      </c>
      <c r="RE34" s="69">
        <f t="shared" si="43"/>
        <v>0</v>
      </c>
      <c r="RF34" s="69">
        <f t="shared" si="43"/>
        <v>0</v>
      </c>
      <c r="RG34" s="69">
        <f t="shared" si="43"/>
        <v>0</v>
      </c>
      <c r="RH34" s="69">
        <f t="shared" si="43"/>
        <v>0</v>
      </c>
      <c r="RI34" s="69">
        <f t="shared" si="43"/>
        <v>0</v>
      </c>
      <c r="RJ34" s="69">
        <f t="shared" si="43"/>
        <v>0</v>
      </c>
      <c r="RK34" s="69">
        <f t="shared" si="43"/>
        <v>0</v>
      </c>
      <c r="RL34" s="69">
        <f t="shared" si="43"/>
        <v>0</v>
      </c>
      <c r="RM34" s="69">
        <f t="shared" si="43"/>
        <v>0</v>
      </c>
      <c r="RN34" s="69">
        <f t="shared" si="43"/>
        <v>0</v>
      </c>
      <c r="RO34" s="69">
        <f t="shared" si="43"/>
        <v>0</v>
      </c>
      <c r="RP34" s="69">
        <f t="shared" si="43"/>
        <v>0</v>
      </c>
      <c r="RQ34" s="69">
        <f t="shared" si="43"/>
        <v>0</v>
      </c>
      <c r="RR34" s="69">
        <f t="shared" si="43"/>
        <v>0</v>
      </c>
      <c r="RS34" s="69">
        <f t="shared" si="43"/>
        <v>0</v>
      </c>
      <c r="RT34" s="69">
        <f t="shared" si="43"/>
        <v>0</v>
      </c>
      <c r="RU34" s="69">
        <f t="shared" si="43"/>
        <v>0</v>
      </c>
      <c r="RV34" s="69">
        <f t="shared" si="43"/>
        <v>0</v>
      </c>
      <c r="RW34" s="69">
        <f t="shared" si="43"/>
        <v>0</v>
      </c>
      <c r="RX34" s="69">
        <f t="shared" si="43"/>
        <v>0</v>
      </c>
      <c r="RY34" s="69">
        <f t="shared" si="43"/>
        <v>0</v>
      </c>
      <c r="RZ34" s="69">
        <f t="shared" si="43"/>
        <v>0</v>
      </c>
      <c r="SA34" s="69">
        <f t="shared" si="43"/>
        <v>0</v>
      </c>
      <c r="SB34" s="69">
        <f t="shared" si="43"/>
        <v>0</v>
      </c>
      <c r="SC34" s="69">
        <f t="shared" si="43"/>
        <v>0</v>
      </c>
      <c r="SD34" s="69">
        <f t="shared" si="43"/>
        <v>0</v>
      </c>
      <c r="SE34" s="69">
        <f t="shared" si="43"/>
        <v>0</v>
      </c>
      <c r="SF34" s="69">
        <f t="shared" si="43"/>
        <v>0</v>
      </c>
      <c r="SG34" s="69">
        <f t="shared" si="43"/>
        <v>0</v>
      </c>
      <c r="SH34" s="69">
        <f t="shared" si="43"/>
        <v>0</v>
      </c>
      <c r="SI34" s="69">
        <f t="shared" si="43"/>
        <v>0</v>
      </c>
      <c r="SJ34" s="69">
        <f t="shared" si="43"/>
        <v>0</v>
      </c>
      <c r="SK34" s="69">
        <f t="shared" si="43"/>
        <v>0</v>
      </c>
      <c r="SL34" s="69">
        <f t="shared" si="43"/>
        <v>0</v>
      </c>
      <c r="SM34" s="69">
        <f t="shared" si="43"/>
        <v>0</v>
      </c>
      <c r="SN34" s="69">
        <f t="shared" si="43"/>
        <v>0</v>
      </c>
      <c r="SO34" s="69">
        <f t="shared" si="43"/>
        <v>0</v>
      </c>
      <c r="SP34" s="69">
        <f t="shared" si="43"/>
        <v>0</v>
      </c>
      <c r="SQ34" s="69">
        <f t="shared" si="43"/>
        <v>0</v>
      </c>
      <c r="SR34" s="69">
        <f t="shared" si="43"/>
        <v>0</v>
      </c>
      <c r="SS34" s="69">
        <f t="shared" si="43"/>
        <v>0</v>
      </c>
      <c r="ST34" s="69">
        <f t="shared" si="43"/>
        <v>0</v>
      </c>
      <c r="SU34" s="69">
        <f t="shared" si="43"/>
        <v>0</v>
      </c>
      <c r="SV34" s="69">
        <f t="shared" si="43"/>
        <v>0</v>
      </c>
      <c r="SW34" s="69">
        <f t="shared" si="43"/>
        <v>0</v>
      </c>
      <c r="SX34" s="69">
        <f t="shared" si="43"/>
        <v>0</v>
      </c>
      <c r="SY34" s="69">
        <f t="shared" ref="SY34:VJ34" si="44">SUM(SY32:SY33)</f>
        <v>0</v>
      </c>
      <c r="SZ34" s="69">
        <f t="shared" si="44"/>
        <v>0</v>
      </c>
      <c r="TA34" s="69">
        <f t="shared" si="44"/>
        <v>0</v>
      </c>
      <c r="TB34" s="69">
        <f t="shared" si="44"/>
        <v>0</v>
      </c>
      <c r="TC34" s="69">
        <f t="shared" si="44"/>
        <v>0</v>
      </c>
      <c r="TD34" s="69">
        <f t="shared" si="44"/>
        <v>0</v>
      </c>
      <c r="TE34" s="69">
        <f t="shared" si="44"/>
        <v>0</v>
      </c>
      <c r="TF34" s="69">
        <f t="shared" si="44"/>
        <v>0</v>
      </c>
      <c r="TG34" s="69">
        <f t="shared" si="44"/>
        <v>0</v>
      </c>
      <c r="TH34" s="69">
        <f t="shared" si="44"/>
        <v>0</v>
      </c>
      <c r="TI34" s="69">
        <f t="shared" si="44"/>
        <v>0</v>
      </c>
      <c r="TJ34" s="69">
        <f t="shared" si="44"/>
        <v>0</v>
      </c>
      <c r="TK34" s="69">
        <f t="shared" si="44"/>
        <v>0</v>
      </c>
      <c r="TL34" s="69">
        <f t="shared" si="44"/>
        <v>0</v>
      </c>
      <c r="TM34" s="69">
        <f t="shared" si="44"/>
        <v>0</v>
      </c>
      <c r="TN34" s="69">
        <f t="shared" si="44"/>
        <v>0</v>
      </c>
      <c r="TO34" s="69">
        <f t="shared" si="44"/>
        <v>0</v>
      </c>
      <c r="TP34" s="69">
        <f t="shared" si="44"/>
        <v>0</v>
      </c>
      <c r="TQ34" s="69">
        <f t="shared" si="44"/>
        <v>0</v>
      </c>
      <c r="TR34" s="69">
        <f t="shared" si="44"/>
        <v>0</v>
      </c>
      <c r="TS34" s="69">
        <f t="shared" si="44"/>
        <v>0</v>
      </c>
      <c r="TT34" s="69">
        <f t="shared" si="44"/>
        <v>0</v>
      </c>
      <c r="TU34" s="69">
        <f t="shared" si="44"/>
        <v>0</v>
      </c>
      <c r="TV34" s="69">
        <f t="shared" si="44"/>
        <v>0</v>
      </c>
      <c r="TW34" s="69">
        <f t="shared" si="44"/>
        <v>0</v>
      </c>
      <c r="TX34" s="69">
        <f t="shared" si="44"/>
        <v>0</v>
      </c>
      <c r="TY34" s="69">
        <f t="shared" si="44"/>
        <v>0</v>
      </c>
      <c r="TZ34" s="69">
        <f t="shared" si="44"/>
        <v>0</v>
      </c>
      <c r="UA34" s="69">
        <f t="shared" si="44"/>
        <v>0</v>
      </c>
      <c r="UB34" s="69">
        <f t="shared" si="44"/>
        <v>0</v>
      </c>
      <c r="UC34" s="69">
        <f t="shared" si="44"/>
        <v>0</v>
      </c>
      <c r="UD34" s="69">
        <f t="shared" si="44"/>
        <v>0</v>
      </c>
      <c r="UE34" s="69">
        <f t="shared" si="44"/>
        <v>0</v>
      </c>
      <c r="UF34" s="69">
        <f t="shared" si="44"/>
        <v>0</v>
      </c>
      <c r="UG34" s="69">
        <f t="shared" si="44"/>
        <v>0</v>
      </c>
      <c r="UH34" s="69">
        <f t="shared" si="44"/>
        <v>0</v>
      </c>
      <c r="UI34" s="69">
        <f t="shared" si="44"/>
        <v>0</v>
      </c>
      <c r="UJ34" s="69">
        <f t="shared" si="44"/>
        <v>0</v>
      </c>
      <c r="UK34" s="69">
        <f t="shared" si="44"/>
        <v>0</v>
      </c>
      <c r="UL34" s="69">
        <f t="shared" si="44"/>
        <v>0</v>
      </c>
      <c r="UM34" s="69">
        <f t="shared" si="44"/>
        <v>0</v>
      </c>
      <c r="UN34" s="69">
        <f t="shared" si="44"/>
        <v>0</v>
      </c>
      <c r="UO34" s="69">
        <f t="shared" si="44"/>
        <v>0</v>
      </c>
      <c r="UP34" s="69">
        <f t="shared" si="44"/>
        <v>0</v>
      </c>
      <c r="UQ34" s="69">
        <f t="shared" si="44"/>
        <v>0</v>
      </c>
      <c r="UR34" s="69">
        <f t="shared" si="44"/>
        <v>0</v>
      </c>
      <c r="US34" s="69">
        <f t="shared" si="44"/>
        <v>0</v>
      </c>
      <c r="UT34" s="69">
        <f t="shared" si="44"/>
        <v>0</v>
      </c>
      <c r="UU34" s="69">
        <f t="shared" si="44"/>
        <v>0</v>
      </c>
      <c r="UV34" s="69">
        <f t="shared" si="44"/>
        <v>0</v>
      </c>
      <c r="UW34" s="69">
        <f t="shared" si="44"/>
        <v>0</v>
      </c>
      <c r="UX34" s="69">
        <f t="shared" si="44"/>
        <v>0</v>
      </c>
      <c r="UY34" s="69">
        <f t="shared" si="44"/>
        <v>0</v>
      </c>
      <c r="UZ34" s="69">
        <f t="shared" si="44"/>
        <v>0</v>
      </c>
      <c r="VA34" s="69">
        <f t="shared" si="44"/>
        <v>0</v>
      </c>
      <c r="VB34" s="69">
        <f t="shared" si="44"/>
        <v>0</v>
      </c>
      <c r="VC34" s="69">
        <f t="shared" si="44"/>
        <v>0</v>
      </c>
      <c r="VD34" s="69">
        <f t="shared" si="44"/>
        <v>0</v>
      </c>
      <c r="VE34" s="69">
        <f t="shared" si="44"/>
        <v>0</v>
      </c>
      <c r="VF34" s="69">
        <f t="shared" si="44"/>
        <v>0</v>
      </c>
      <c r="VG34" s="69">
        <f t="shared" si="44"/>
        <v>0</v>
      </c>
      <c r="VH34" s="69">
        <f t="shared" si="44"/>
        <v>0</v>
      </c>
      <c r="VI34" s="69">
        <f t="shared" si="44"/>
        <v>0</v>
      </c>
      <c r="VJ34" s="69">
        <f t="shared" si="44"/>
        <v>0</v>
      </c>
      <c r="VK34" s="69">
        <f t="shared" ref="VK34:XV34" si="45">SUM(VK32:VK33)</f>
        <v>0</v>
      </c>
      <c r="VL34" s="69">
        <f t="shared" si="45"/>
        <v>0</v>
      </c>
      <c r="VM34" s="69">
        <f t="shared" si="45"/>
        <v>0</v>
      </c>
      <c r="VN34" s="69">
        <f t="shared" si="45"/>
        <v>0</v>
      </c>
      <c r="VO34" s="69">
        <f t="shared" si="45"/>
        <v>0</v>
      </c>
      <c r="VP34" s="69">
        <f t="shared" si="45"/>
        <v>0</v>
      </c>
      <c r="VQ34" s="69">
        <f t="shared" si="45"/>
        <v>0</v>
      </c>
      <c r="VR34" s="69">
        <f t="shared" si="45"/>
        <v>0</v>
      </c>
      <c r="VS34" s="69">
        <f t="shared" si="45"/>
        <v>0</v>
      </c>
      <c r="VT34" s="69">
        <f t="shared" si="45"/>
        <v>0</v>
      </c>
      <c r="VU34" s="69">
        <f t="shared" si="45"/>
        <v>0</v>
      </c>
      <c r="VV34" s="69">
        <f t="shared" si="45"/>
        <v>0</v>
      </c>
      <c r="VW34" s="69">
        <f t="shared" si="45"/>
        <v>0</v>
      </c>
      <c r="VX34" s="69">
        <f t="shared" si="45"/>
        <v>0</v>
      </c>
      <c r="VY34" s="69">
        <f t="shared" si="45"/>
        <v>0</v>
      </c>
      <c r="VZ34" s="69">
        <f t="shared" si="45"/>
        <v>0</v>
      </c>
      <c r="WA34" s="69">
        <f t="shared" si="45"/>
        <v>0</v>
      </c>
      <c r="WB34" s="69">
        <f t="shared" si="45"/>
        <v>0</v>
      </c>
      <c r="WC34" s="69">
        <f t="shared" si="45"/>
        <v>0</v>
      </c>
      <c r="WD34" s="69">
        <f t="shared" si="45"/>
        <v>0</v>
      </c>
      <c r="WE34" s="69">
        <f t="shared" si="45"/>
        <v>0</v>
      </c>
      <c r="WF34" s="69">
        <f t="shared" si="45"/>
        <v>0</v>
      </c>
      <c r="WG34" s="69">
        <f t="shared" si="45"/>
        <v>0</v>
      </c>
      <c r="WH34" s="69">
        <f t="shared" si="45"/>
        <v>0</v>
      </c>
      <c r="WI34" s="69">
        <f t="shared" si="45"/>
        <v>0</v>
      </c>
      <c r="WJ34" s="69">
        <f t="shared" si="45"/>
        <v>0</v>
      </c>
      <c r="WK34" s="69">
        <f t="shared" si="45"/>
        <v>0</v>
      </c>
      <c r="WL34" s="69">
        <f t="shared" si="45"/>
        <v>0</v>
      </c>
      <c r="WM34" s="69">
        <f t="shared" si="45"/>
        <v>0</v>
      </c>
      <c r="WN34" s="69">
        <f t="shared" si="45"/>
        <v>0</v>
      </c>
      <c r="WO34" s="69">
        <f t="shared" si="45"/>
        <v>0</v>
      </c>
      <c r="WP34" s="69">
        <f t="shared" si="45"/>
        <v>0</v>
      </c>
      <c r="WQ34" s="69">
        <f t="shared" si="45"/>
        <v>0</v>
      </c>
      <c r="WR34" s="69">
        <f t="shared" si="45"/>
        <v>0</v>
      </c>
      <c r="WS34" s="69">
        <f t="shared" si="45"/>
        <v>0</v>
      </c>
      <c r="WT34" s="69">
        <f t="shared" si="45"/>
        <v>0</v>
      </c>
      <c r="WU34" s="69">
        <f t="shared" si="45"/>
        <v>0</v>
      </c>
      <c r="WV34" s="69">
        <f t="shared" si="45"/>
        <v>0</v>
      </c>
      <c r="WW34" s="69">
        <f t="shared" si="45"/>
        <v>0</v>
      </c>
      <c r="WX34" s="69">
        <f t="shared" si="45"/>
        <v>0</v>
      </c>
      <c r="WY34" s="69">
        <f t="shared" si="45"/>
        <v>0</v>
      </c>
      <c r="WZ34" s="69">
        <f t="shared" si="45"/>
        <v>0</v>
      </c>
      <c r="XA34" s="69">
        <f t="shared" si="45"/>
        <v>0</v>
      </c>
      <c r="XB34" s="69">
        <f t="shared" si="45"/>
        <v>0</v>
      </c>
      <c r="XC34" s="69">
        <f t="shared" si="45"/>
        <v>0</v>
      </c>
      <c r="XD34" s="69">
        <f t="shared" si="45"/>
        <v>0</v>
      </c>
      <c r="XE34" s="69">
        <f t="shared" si="45"/>
        <v>0</v>
      </c>
      <c r="XF34" s="69">
        <f t="shared" si="45"/>
        <v>0</v>
      </c>
      <c r="XG34" s="69">
        <f t="shared" si="45"/>
        <v>0</v>
      </c>
      <c r="XH34" s="69">
        <f t="shared" si="45"/>
        <v>0</v>
      </c>
      <c r="XI34" s="69">
        <f t="shared" si="45"/>
        <v>0</v>
      </c>
      <c r="XJ34" s="69">
        <f t="shared" si="45"/>
        <v>0</v>
      </c>
      <c r="XK34" s="69">
        <f t="shared" si="45"/>
        <v>0</v>
      </c>
      <c r="XL34" s="69">
        <f t="shared" si="45"/>
        <v>0</v>
      </c>
      <c r="XM34" s="69">
        <f t="shared" si="45"/>
        <v>0</v>
      </c>
      <c r="XN34" s="69">
        <f t="shared" si="45"/>
        <v>0</v>
      </c>
      <c r="XO34" s="69">
        <f t="shared" si="45"/>
        <v>0</v>
      </c>
      <c r="XP34" s="69">
        <f t="shared" si="45"/>
        <v>0</v>
      </c>
      <c r="XQ34" s="69">
        <f t="shared" si="45"/>
        <v>0</v>
      </c>
      <c r="XR34" s="69">
        <f t="shared" si="45"/>
        <v>0</v>
      </c>
      <c r="XS34" s="69">
        <f t="shared" si="45"/>
        <v>0</v>
      </c>
      <c r="XT34" s="69">
        <f t="shared" si="45"/>
        <v>0</v>
      </c>
      <c r="XU34" s="69">
        <f t="shared" si="45"/>
        <v>0</v>
      </c>
      <c r="XV34" s="69">
        <f t="shared" si="45"/>
        <v>0</v>
      </c>
      <c r="XW34" s="69">
        <f t="shared" ref="XW34:ZZ34" si="46">SUM(XW32:XW33)</f>
        <v>0</v>
      </c>
      <c r="XX34" s="69">
        <f t="shared" si="46"/>
        <v>0</v>
      </c>
      <c r="XY34" s="69">
        <f t="shared" si="46"/>
        <v>0</v>
      </c>
      <c r="XZ34" s="69">
        <f t="shared" si="46"/>
        <v>0</v>
      </c>
      <c r="YA34" s="69">
        <f t="shared" si="46"/>
        <v>0</v>
      </c>
      <c r="YB34" s="69">
        <f t="shared" si="46"/>
        <v>0</v>
      </c>
      <c r="YC34" s="69">
        <f t="shared" si="46"/>
        <v>0</v>
      </c>
      <c r="YD34" s="69">
        <f t="shared" si="46"/>
        <v>0</v>
      </c>
      <c r="YE34" s="69">
        <f t="shared" si="46"/>
        <v>0</v>
      </c>
      <c r="YF34" s="69">
        <f t="shared" si="46"/>
        <v>0</v>
      </c>
      <c r="YG34" s="69">
        <f t="shared" si="46"/>
        <v>0</v>
      </c>
      <c r="YH34" s="69">
        <f t="shared" si="46"/>
        <v>0</v>
      </c>
      <c r="YI34" s="69">
        <f t="shared" si="46"/>
        <v>0</v>
      </c>
      <c r="YJ34" s="69">
        <f t="shared" si="46"/>
        <v>0</v>
      </c>
      <c r="YK34" s="69">
        <f t="shared" si="46"/>
        <v>0</v>
      </c>
      <c r="YL34" s="69">
        <f t="shared" si="46"/>
        <v>0</v>
      </c>
      <c r="YM34" s="69">
        <f t="shared" si="46"/>
        <v>0</v>
      </c>
      <c r="YN34" s="69">
        <f t="shared" si="46"/>
        <v>0</v>
      </c>
      <c r="YO34" s="69">
        <f t="shared" si="46"/>
        <v>0</v>
      </c>
      <c r="YP34" s="69">
        <f t="shared" si="46"/>
        <v>0</v>
      </c>
      <c r="YQ34" s="69">
        <f t="shared" si="46"/>
        <v>0</v>
      </c>
      <c r="YR34" s="69">
        <f t="shared" si="46"/>
        <v>0</v>
      </c>
      <c r="YS34" s="69">
        <f t="shared" si="46"/>
        <v>0</v>
      </c>
      <c r="YT34" s="69">
        <f t="shared" si="46"/>
        <v>0</v>
      </c>
      <c r="YU34" s="69">
        <f t="shared" si="46"/>
        <v>0</v>
      </c>
      <c r="YV34" s="69">
        <f t="shared" si="46"/>
        <v>0</v>
      </c>
      <c r="YW34" s="69">
        <f t="shared" si="46"/>
        <v>0</v>
      </c>
      <c r="YX34" s="69">
        <f t="shared" si="46"/>
        <v>0</v>
      </c>
      <c r="YY34" s="69">
        <f t="shared" si="46"/>
        <v>0</v>
      </c>
      <c r="YZ34" s="69">
        <f t="shared" si="46"/>
        <v>0</v>
      </c>
      <c r="ZA34" s="69">
        <f t="shared" si="46"/>
        <v>0</v>
      </c>
      <c r="ZB34" s="69">
        <f t="shared" si="46"/>
        <v>0</v>
      </c>
      <c r="ZC34" s="69">
        <f t="shared" si="46"/>
        <v>0</v>
      </c>
      <c r="ZD34" s="69">
        <f t="shared" si="46"/>
        <v>0</v>
      </c>
      <c r="ZE34" s="69">
        <f t="shared" si="46"/>
        <v>0</v>
      </c>
      <c r="ZF34" s="69">
        <f t="shared" si="46"/>
        <v>0</v>
      </c>
      <c r="ZG34" s="69">
        <f t="shared" si="46"/>
        <v>0</v>
      </c>
      <c r="ZH34" s="69">
        <f t="shared" si="46"/>
        <v>0</v>
      </c>
      <c r="ZI34" s="69">
        <f t="shared" si="46"/>
        <v>0</v>
      </c>
      <c r="ZJ34" s="69">
        <f t="shared" si="46"/>
        <v>0</v>
      </c>
      <c r="ZK34" s="69">
        <f t="shared" si="46"/>
        <v>0</v>
      </c>
      <c r="ZL34" s="69">
        <f t="shared" si="46"/>
        <v>0</v>
      </c>
      <c r="ZM34" s="69">
        <f t="shared" si="46"/>
        <v>0</v>
      </c>
      <c r="ZN34" s="69">
        <f t="shared" si="46"/>
        <v>0</v>
      </c>
      <c r="ZO34" s="69">
        <f t="shared" si="46"/>
        <v>0</v>
      </c>
      <c r="ZP34" s="69">
        <f t="shared" si="46"/>
        <v>0</v>
      </c>
      <c r="ZQ34" s="69">
        <f t="shared" si="46"/>
        <v>0</v>
      </c>
      <c r="ZR34" s="69">
        <f t="shared" si="46"/>
        <v>0</v>
      </c>
      <c r="ZS34" s="69">
        <f t="shared" si="46"/>
        <v>0</v>
      </c>
      <c r="ZT34" s="69">
        <f t="shared" si="46"/>
        <v>0</v>
      </c>
      <c r="ZU34" s="69">
        <f t="shared" si="46"/>
        <v>0</v>
      </c>
      <c r="ZV34" s="69">
        <f t="shared" si="46"/>
        <v>0</v>
      </c>
      <c r="ZW34" s="69">
        <f t="shared" si="46"/>
        <v>0</v>
      </c>
      <c r="ZX34" s="69">
        <f t="shared" si="46"/>
        <v>0</v>
      </c>
      <c r="ZY34" s="69">
        <f t="shared" si="46"/>
        <v>0</v>
      </c>
      <c r="ZZ34" s="69">
        <f t="shared" si="46"/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S30"/>
  <sheetViews>
    <sheetView zoomScaleNormal="100" workbookViewId="0">
      <selection activeCell="B16" sqref="B16"/>
    </sheetView>
  </sheetViews>
  <sheetFormatPr baseColWidth="10" defaultRowHeight="12.5" x14ac:dyDescent="0.25"/>
  <cols>
    <col min="1" max="1" width="14.54296875" bestFit="1" customWidth="1"/>
    <col min="5" max="5" width="9.1796875" customWidth="1"/>
  </cols>
  <sheetData>
    <row r="1" spans="1:19" ht="14.5" x14ac:dyDescent="0.35">
      <c r="A1" t="s">
        <v>30</v>
      </c>
      <c r="B1" t="s">
        <v>54</v>
      </c>
      <c r="C1" t="s">
        <v>31</v>
      </c>
      <c r="D1" s="16">
        <f>Zeitraum</f>
        <v>46113</v>
      </c>
      <c r="E1" s="16">
        <f>Zeitraum-365</f>
        <v>45748</v>
      </c>
      <c r="F1" t="s">
        <v>11</v>
      </c>
      <c r="G1" t="s">
        <v>13</v>
      </c>
      <c r="H1" t="s">
        <v>12</v>
      </c>
      <c r="I1" s="12" t="s">
        <v>25</v>
      </c>
      <c r="J1" s="12" t="s">
        <v>26</v>
      </c>
      <c r="K1" s="12"/>
      <c r="L1" s="12"/>
      <c r="M1" s="12" t="str">
        <f>"Verae_absolut_"&amp;Auswahl_Bundesland</f>
        <v>Verae_absolut_Burgenland</v>
      </c>
      <c r="N1" s="12" t="str">
        <f>"Verae_Proz_"&amp;Auswahl_Bundesland</f>
        <v>Verae_Proz_Burgenland</v>
      </c>
      <c r="O1" s="12"/>
      <c r="P1" t="s">
        <v>35</v>
      </c>
      <c r="Q1" t="s">
        <v>36</v>
      </c>
    </row>
    <row r="2" spans="1:19" ht="14.5" x14ac:dyDescent="0.35">
      <c r="A2">
        <f t="shared" ref="A2:A11" si="0">VLOOKUP(B2&amp;$B$1&amp;Geschlecht,Arbeitsmarktdaten_Monat,2,FALSE)</f>
        <v>6</v>
      </c>
      <c r="B2" s="2" t="s">
        <v>1</v>
      </c>
      <c r="C2" s="2" t="str">
        <f t="shared" ref="C2:C11" si="1">Geschlecht</f>
        <v>Männer und altern. Geschlecht</v>
      </c>
      <c r="D2" s="3">
        <f t="shared" ref="D2:D11" si="2">INDEX(Arbeitsmarktdaten_Monat,$A2,Spaltenindex)</f>
        <v>57789</v>
      </c>
      <c r="E2" s="3">
        <f t="shared" ref="E2:E11" si="3">IF(YEAR($D$1)=2008,NA(),INDEX(Arbeitsmarktdaten_Monat,$A2,Spaltenindex-13))</f>
        <v>58371</v>
      </c>
      <c r="F2" s="5">
        <f>D2*100/$D$11</f>
        <v>2.7621415164366754</v>
      </c>
      <c r="G2" s="3">
        <f>IF(ISERROR(E2),0,D2-E2)</f>
        <v>-582</v>
      </c>
      <c r="H2" s="13">
        <f>IF(ISERROR(E2),0,(D2*100/E2)-100)</f>
        <v>-0.99707046307241853</v>
      </c>
      <c r="I2" s="12">
        <v>7.9</v>
      </c>
      <c r="J2" s="12">
        <v>13700</v>
      </c>
      <c r="K2" s="7" t="s">
        <v>14</v>
      </c>
      <c r="L2" s="8">
        <f>F2</f>
        <v>2.7621415164366754</v>
      </c>
      <c r="M2" s="12">
        <f t="shared" ref="M2:M10" si="4">IF($B2=Auswahl_Bundesland,G2," ")</f>
        <v>-582</v>
      </c>
      <c r="N2" s="12">
        <f t="shared" ref="N2:N10" si="5">IF(AND(ISERROR(E2),$B2=Auswahl_Bundesland),H2,IF(OR(ISERROR(E2),$B2=Auswahl_Bundesland),H2,NA()))</f>
        <v>-0.99707046307241853</v>
      </c>
      <c r="O2" s="12">
        <f>IF(M2&lt;&gt;0,M2,NA())</f>
        <v>-582</v>
      </c>
      <c r="P2">
        <f>IF(AND(MAX(G2:G10)&gt;MIN(G2:G10)*-1,MIN(G2:G10)&lt;0),MAX(G2:G10),IF(AND(MAX(G2:G10)&lt;MIN(G2:G10)*-1,MAX(G2:G10)&gt;0),MIN(G2:G10),0))</f>
        <v>4653</v>
      </c>
      <c r="Q2">
        <f>IF(AND(MAX(H2:H10)&gt;MIN(H2:H10)*-1,MIN(H2:H10)&lt;0),MAX(H2:H10),IF(AND(MAX(H2:H10)&lt;MIN(H2:H10)*-1,MAX(H2:H10)&gt;0),MIN(H2:H10),0))</f>
        <v>-0.99707046307241853</v>
      </c>
      <c r="S2" s="14">
        <v>1</v>
      </c>
    </row>
    <row r="3" spans="1:19" ht="14.5" x14ac:dyDescent="0.35">
      <c r="A3">
        <f t="shared" si="0"/>
        <v>9</v>
      </c>
      <c r="B3" s="2" t="s">
        <v>2</v>
      </c>
      <c r="C3" s="2" t="str">
        <f t="shared" si="1"/>
        <v>Männer und altern. Geschlecht</v>
      </c>
      <c r="D3" s="3">
        <f t="shared" si="2"/>
        <v>114699</v>
      </c>
      <c r="E3" s="3">
        <f t="shared" si="3"/>
        <v>114980</v>
      </c>
      <c r="F3" s="5">
        <f t="shared" ref="F3:F11" si="6">D3*100/$D$11</f>
        <v>5.4822694594779326</v>
      </c>
      <c r="G3" s="3">
        <f t="shared" ref="G3:G10" si="7">IF(ISERROR(E3),0,D3-E3)</f>
        <v>-281</v>
      </c>
      <c r="H3" s="13">
        <f t="shared" ref="H3:H10" si="8">IF(ISERROR(E3),0,(D3*100/E3)-100)</f>
        <v>-0.24439032875282862</v>
      </c>
      <c r="I3" s="12">
        <v>5.0999999999999899</v>
      </c>
      <c r="J3" s="12">
        <v>5500</v>
      </c>
      <c r="K3" s="9" t="s">
        <v>15</v>
      </c>
      <c r="L3" s="8">
        <f t="shared" ref="L3:L10" si="9">F3</f>
        <v>5.4822694594779326</v>
      </c>
      <c r="M3" s="12" t="str">
        <f t="shared" si="4"/>
        <v xml:space="preserve"> </v>
      </c>
      <c r="N3" s="12" t="e">
        <f t="shared" si="5"/>
        <v>#N/A</v>
      </c>
      <c r="O3" s="12" t="str">
        <f t="shared" ref="O3:O11" si="10">IF(M3&lt;&gt;0,M3,NA())</f>
        <v xml:space="preserve"> </v>
      </c>
      <c r="P3" t="s">
        <v>37</v>
      </c>
      <c r="Q3" t="s">
        <v>38</v>
      </c>
      <c r="S3" s="14">
        <v>2</v>
      </c>
    </row>
    <row r="4" spans="1:19" ht="14.5" x14ac:dyDescent="0.35">
      <c r="A4">
        <f t="shared" si="0"/>
        <v>12</v>
      </c>
      <c r="B4" s="2" t="s">
        <v>3</v>
      </c>
      <c r="C4" s="2" t="str">
        <f t="shared" si="1"/>
        <v>Männer und altern. Geschlecht</v>
      </c>
      <c r="D4" s="3">
        <f t="shared" si="2"/>
        <v>361817</v>
      </c>
      <c r="E4" s="3">
        <f t="shared" si="3"/>
        <v>362616</v>
      </c>
      <c r="F4" s="5">
        <f t="shared" si="6"/>
        <v>17.293771427997864</v>
      </c>
      <c r="G4" s="3">
        <f t="shared" si="7"/>
        <v>-799</v>
      </c>
      <c r="H4" s="13">
        <f t="shared" si="8"/>
        <v>-0.22034328325280228</v>
      </c>
      <c r="I4" s="12">
        <v>6.75</v>
      </c>
      <c r="J4" s="12">
        <v>22000</v>
      </c>
      <c r="K4" s="9" t="s">
        <v>16</v>
      </c>
      <c r="L4" s="8">
        <f t="shared" si="9"/>
        <v>17.293771427997864</v>
      </c>
      <c r="M4" s="12" t="str">
        <f t="shared" si="4"/>
        <v xml:space="preserve"> </v>
      </c>
      <c r="N4" s="12" t="e">
        <f t="shared" si="5"/>
        <v>#N/A</v>
      </c>
      <c r="O4" s="12" t="str">
        <f t="shared" si="10"/>
        <v xml:space="preserve"> </v>
      </c>
      <c r="P4">
        <f>P2*-1</f>
        <v>-4653</v>
      </c>
      <c r="Q4">
        <f>Q2*-1</f>
        <v>0.99707046307241853</v>
      </c>
      <c r="S4" s="14">
        <v>3</v>
      </c>
    </row>
    <row r="5" spans="1:19" ht="14.5" x14ac:dyDescent="0.35">
      <c r="A5">
        <f t="shared" si="0"/>
        <v>15</v>
      </c>
      <c r="B5" s="2" t="s">
        <v>4</v>
      </c>
      <c r="C5" s="2" t="str">
        <f t="shared" si="1"/>
        <v>Männer und altern. Geschlecht</v>
      </c>
      <c r="D5" s="3">
        <f t="shared" si="2"/>
        <v>376630</v>
      </c>
      <c r="E5" s="3">
        <f t="shared" si="3"/>
        <v>376540</v>
      </c>
      <c r="F5" s="5">
        <f t="shared" si="6"/>
        <v>18.001788564182544</v>
      </c>
      <c r="G5" s="3">
        <f t="shared" si="7"/>
        <v>90</v>
      </c>
      <c r="H5" s="13">
        <f t="shared" si="8"/>
        <v>2.3901843097675624E-2</v>
      </c>
      <c r="I5" s="12">
        <v>5.0999999999999899</v>
      </c>
      <c r="J5" s="12">
        <v>19500</v>
      </c>
      <c r="K5" s="9" t="s">
        <v>17</v>
      </c>
      <c r="L5" s="8">
        <f t="shared" si="9"/>
        <v>18.001788564182544</v>
      </c>
      <c r="M5" s="12" t="str">
        <f t="shared" si="4"/>
        <v xml:space="preserve"> </v>
      </c>
      <c r="N5" s="12" t="e">
        <f t="shared" si="5"/>
        <v>#N/A</v>
      </c>
      <c r="O5" s="12" t="str">
        <f t="shared" si="10"/>
        <v xml:space="preserve"> </v>
      </c>
      <c r="S5" s="14">
        <v>4</v>
      </c>
    </row>
    <row r="6" spans="1:19" ht="14.5" x14ac:dyDescent="0.35">
      <c r="A6">
        <f t="shared" si="0"/>
        <v>18</v>
      </c>
      <c r="B6" s="2" t="s">
        <v>5</v>
      </c>
      <c r="C6" s="2" t="str">
        <f t="shared" si="1"/>
        <v>Männer und altern. Geschlecht</v>
      </c>
      <c r="D6" s="3">
        <f t="shared" si="2"/>
        <v>137851</v>
      </c>
      <c r="E6" s="3">
        <f t="shared" si="3"/>
        <v>138266</v>
      </c>
      <c r="F6" s="5">
        <f t="shared" si="6"/>
        <v>6.5888658772830837</v>
      </c>
      <c r="G6" s="3">
        <f t="shared" si="7"/>
        <v>-415</v>
      </c>
      <c r="H6" s="13">
        <f t="shared" si="8"/>
        <v>-0.30014609520779345</v>
      </c>
      <c r="I6" s="12">
        <v>4.25</v>
      </c>
      <c r="J6" s="12">
        <v>11000</v>
      </c>
      <c r="K6" s="9" t="s">
        <v>18</v>
      </c>
      <c r="L6" s="8">
        <f t="shared" si="9"/>
        <v>6.5888658772830837</v>
      </c>
      <c r="M6" s="12" t="str">
        <f t="shared" si="4"/>
        <v xml:space="preserve"> </v>
      </c>
      <c r="N6" s="12" t="e">
        <f t="shared" si="5"/>
        <v>#N/A</v>
      </c>
      <c r="O6" s="12" t="str">
        <f t="shared" si="10"/>
        <v xml:space="preserve"> </v>
      </c>
      <c r="S6" s="14">
        <v>5</v>
      </c>
    </row>
    <row r="7" spans="1:19" ht="14.5" x14ac:dyDescent="0.35">
      <c r="A7">
        <f t="shared" si="0"/>
        <v>21</v>
      </c>
      <c r="B7" s="2" t="s">
        <v>6</v>
      </c>
      <c r="C7" s="2" t="str">
        <f t="shared" si="1"/>
        <v>Männer und altern. Geschlecht</v>
      </c>
      <c r="D7" s="3">
        <f t="shared" si="2"/>
        <v>289974</v>
      </c>
      <c r="E7" s="3">
        <f t="shared" si="3"/>
        <v>290864</v>
      </c>
      <c r="F7" s="5">
        <f t="shared" si="6"/>
        <v>13.859890707352758</v>
      </c>
      <c r="G7" s="3">
        <f t="shared" si="7"/>
        <v>-890</v>
      </c>
      <c r="H7" s="13">
        <f t="shared" si="8"/>
        <v>-0.30598492766378627</v>
      </c>
      <c r="I7" s="12">
        <v>6.25</v>
      </c>
      <c r="J7" s="12">
        <v>12000</v>
      </c>
      <c r="K7" s="9" t="s">
        <v>19</v>
      </c>
      <c r="L7" s="8">
        <f t="shared" si="9"/>
        <v>13.859890707352758</v>
      </c>
      <c r="M7" s="12" t="str">
        <f t="shared" si="4"/>
        <v xml:space="preserve"> </v>
      </c>
      <c r="N7" s="12" t="e">
        <f t="shared" si="5"/>
        <v>#N/A</v>
      </c>
      <c r="O7" s="12" t="str">
        <f t="shared" si="10"/>
        <v xml:space="preserve"> </v>
      </c>
      <c r="S7" s="14">
        <v>6</v>
      </c>
    </row>
    <row r="8" spans="1:19" ht="14.5" x14ac:dyDescent="0.35">
      <c r="A8">
        <f t="shared" si="0"/>
        <v>24</v>
      </c>
      <c r="B8" s="2" t="s">
        <v>7</v>
      </c>
      <c r="C8" s="2" t="str">
        <f t="shared" si="1"/>
        <v>Männer und altern. Geschlecht</v>
      </c>
      <c r="D8" s="3">
        <f t="shared" si="2"/>
        <v>181200</v>
      </c>
      <c r="E8" s="3">
        <f t="shared" si="3"/>
        <v>181230</v>
      </c>
      <c r="F8" s="5">
        <f t="shared" si="6"/>
        <v>8.6608185429463322</v>
      </c>
      <c r="G8" s="3">
        <f t="shared" si="7"/>
        <v>-30</v>
      </c>
      <c r="H8" s="13">
        <f t="shared" si="8"/>
        <v>-1.655355073663145E-2</v>
      </c>
      <c r="I8" s="12">
        <v>2.25</v>
      </c>
      <c r="J8" s="12">
        <v>10500</v>
      </c>
      <c r="K8" s="9" t="s">
        <v>20</v>
      </c>
      <c r="L8" s="8">
        <f t="shared" si="9"/>
        <v>8.6608185429463322</v>
      </c>
      <c r="M8" s="12" t="str">
        <f t="shared" si="4"/>
        <v xml:space="preserve"> </v>
      </c>
      <c r="N8" s="12" t="e">
        <f t="shared" si="5"/>
        <v>#N/A</v>
      </c>
      <c r="O8" s="12" t="str">
        <f t="shared" si="10"/>
        <v xml:space="preserve"> </v>
      </c>
      <c r="S8" s="14">
        <v>7</v>
      </c>
    </row>
    <row r="9" spans="1:19" ht="14.5" x14ac:dyDescent="0.35">
      <c r="A9">
        <f t="shared" si="0"/>
        <v>27</v>
      </c>
      <c r="B9" s="2" t="s">
        <v>8</v>
      </c>
      <c r="C9" s="2" t="str">
        <f t="shared" si="1"/>
        <v>Männer und altern. Geschlecht</v>
      </c>
      <c r="D9" s="3">
        <f t="shared" si="2"/>
        <v>88048</v>
      </c>
      <c r="E9" s="3">
        <f t="shared" si="3"/>
        <v>88380</v>
      </c>
      <c r="F9" s="5">
        <f t="shared" si="6"/>
        <v>4.2084312972921563</v>
      </c>
      <c r="G9" s="3">
        <f t="shared" si="7"/>
        <v>-332</v>
      </c>
      <c r="H9" s="13">
        <f t="shared" si="8"/>
        <v>-0.37565059968318337</v>
      </c>
      <c r="I9" s="12">
        <v>0.8</v>
      </c>
      <c r="J9" s="12">
        <v>11000</v>
      </c>
      <c r="K9" s="9" t="s">
        <v>21</v>
      </c>
      <c r="L9" s="8">
        <f t="shared" si="9"/>
        <v>4.2084312972921563</v>
      </c>
      <c r="M9" s="12" t="str">
        <f t="shared" si="4"/>
        <v xml:space="preserve"> </v>
      </c>
      <c r="N9" s="12" t="e">
        <f t="shared" si="5"/>
        <v>#N/A</v>
      </c>
      <c r="O9" s="12" t="str">
        <f t="shared" si="10"/>
        <v xml:space="preserve"> </v>
      </c>
      <c r="S9" s="14">
        <v>8</v>
      </c>
    </row>
    <row r="10" spans="1:19" ht="14.5" x14ac:dyDescent="0.35">
      <c r="A10">
        <f t="shared" si="0"/>
        <v>30</v>
      </c>
      <c r="B10" s="2" t="s">
        <v>9</v>
      </c>
      <c r="C10" s="2" t="str">
        <f t="shared" si="1"/>
        <v>Männer und altern. Geschlecht</v>
      </c>
      <c r="D10" s="3">
        <f t="shared" si="2"/>
        <v>484173</v>
      </c>
      <c r="E10" s="3">
        <f t="shared" si="3"/>
        <v>479520</v>
      </c>
      <c r="F10" s="5">
        <f t="shared" si="6"/>
        <v>23.142022607030654</v>
      </c>
      <c r="G10" s="3">
        <f t="shared" si="7"/>
        <v>4653</v>
      </c>
      <c r="H10" s="13">
        <f t="shared" si="8"/>
        <v>0.97034534534535055</v>
      </c>
      <c r="I10" s="12">
        <v>7.75</v>
      </c>
      <c r="J10" s="12">
        <v>20000</v>
      </c>
      <c r="K10" s="9" t="s">
        <v>22</v>
      </c>
      <c r="L10" s="8">
        <f t="shared" si="9"/>
        <v>23.142022607030654</v>
      </c>
      <c r="M10" s="12" t="str">
        <f t="shared" si="4"/>
        <v xml:space="preserve"> </v>
      </c>
      <c r="N10" s="12" t="e">
        <f t="shared" si="5"/>
        <v>#N/A</v>
      </c>
      <c r="O10" s="12" t="str">
        <f t="shared" si="10"/>
        <v xml:space="preserve"> </v>
      </c>
      <c r="S10" s="14">
        <v>9</v>
      </c>
    </row>
    <row r="11" spans="1:19" ht="14.5" x14ac:dyDescent="0.35">
      <c r="A11">
        <f t="shared" si="0"/>
        <v>33</v>
      </c>
      <c r="B11" s="4" t="s">
        <v>10</v>
      </c>
      <c r="C11" s="2" t="str">
        <f t="shared" si="1"/>
        <v>Männer und altern. Geschlecht</v>
      </c>
      <c r="D11" s="3">
        <f t="shared" si="2"/>
        <v>2092181</v>
      </c>
      <c r="E11" s="3">
        <f t="shared" si="3"/>
        <v>2090767</v>
      </c>
      <c r="F11" s="5">
        <f t="shared" si="6"/>
        <v>100</v>
      </c>
      <c r="G11" t="str">
        <f>IF(ISERROR(TEXT(IF(ISERROR(E11),0,D11-E11),"#.###")),TEXT(IF(ISERROR(E11),0,D11-E11),"# ###"),TEXT(IF(ISERROR(E11),0,D11-E11),"#.###"))</f>
        <v>1.414</v>
      </c>
      <c r="H11" s="13" t="str">
        <f>TEXT(IF(ISERROR(E11),0,(D11*100/E11)-100),"##0,0")</f>
        <v>0,1</v>
      </c>
      <c r="I11" s="12">
        <v>2.25</v>
      </c>
      <c r="J11" s="12">
        <v>20000</v>
      </c>
      <c r="K11" s="12"/>
      <c r="L11" s="12"/>
      <c r="M11" s="18">
        <f>D11-E11</f>
        <v>1414</v>
      </c>
      <c r="N11" s="12">
        <f>(D11*100/E11)-100</f>
        <v>6.7630682902489525E-2</v>
      </c>
      <c r="O11" s="12">
        <f t="shared" si="10"/>
        <v>1414</v>
      </c>
      <c r="S11" s="14"/>
    </row>
    <row r="12" spans="1:19" ht="14.5" x14ac:dyDescent="0.35">
      <c r="B12" s="12"/>
      <c r="C12" s="2"/>
      <c r="D12" s="3"/>
      <c r="E12" s="3"/>
      <c r="F12" s="12"/>
      <c r="G12" s="12"/>
      <c r="H12" s="12"/>
      <c r="I12" s="12"/>
      <c r="J12" s="12"/>
      <c r="K12" s="12"/>
      <c r="L12" s="12"/>
      <c r="M12" s="18">
        <f t="shared" ref="M12:M13" si="11">D12-E12</f>
        <v>0</v>
      </c>
      <c r="N12" s="12"/>
      <c r="O12" s="12"/>
      <c r="S12" s="14"/>
    </row>
    <row r="13" spans="1:19" ht="14.5" x14ac:dyDescent="0.35">
      <c r="A13">
        <f>VLOOKUP(B13&amp;$B$1&amp;Geschlecht,Arbeitsmarktdaten_Monat,2,FALSE)</f>
        <v>6</v>
      </c>
      <c r="B13" s="12" t="str">
        <f>Auswahl_Bundesland</f>
        <v>Burgenland</v>
      </c>
      <c r="C13" s="2" t="str">
        <f>Geschlecht</f>
        <v>Männer und altern. Geschlecht</v>
      </c>
      <c r="D13" s="3">
        <f>INDEX(Arbeitsmarktdaten_Monat,$A13,Spaltenindex)</f>
        <v>57789</v>
      </c>
      <c r="E13" s="3">
        <f>IF(YEAR($D$1)=2008,NA(),INDEX(Arbeitsmarktdaten_Monat,$A13,Spaltenindex-13))</f>
        <v>58371</v>
      </c>
      <c r="F13" s="12"/>
      <c r="G13" s="12" t="str">
        <f>IF(ISERROR(TEXT(VLOOKUP($B$13,$B$2:$J$11,6,FALSE),"#.###")),TEXT(VLOOKUP($B$13,$B$2:$J$11,6,FALSE),"# ###"),TEXT(VLOOKUP($B$13,$B$2:$J$11,6,FALSE),"#.###"))</f>
        <v>-582</v>
      </c>
      <c r="H13" s="13" t="str">
        <f>TEXT(VLOOKUP($B$13,$B$2:$J$11,7,FALSE),"##0,0")</f>
        <v>-1,0</v>
      </c>
      <c r="I13" s="12">
        <f>VLOOKUP($B$13,$B$2:$J$11,8,FALSE)</f>
        <v>7.9</v>
      </c>
      <c r="J13" s="12">
        <f>VLOOKUP($B$13,$B$2:$J$11,9,FALSE)</f>
        <v>13700</v>
      </c>
      <c r="K13" s="14" t="str">
        <f>INDEX($K$2:$L$10,$S$13,1)</f>
        <v>B</v>
      </c>
      <c r="L13" s="14">
        <f>INDEX($K$2:$L$10,$S$13,2)</f>
        <v>2.7621415164366754</v>
      </c>
      <c r="M13" s="18">
        <f t="shared" si="11"/>
        <v>-582</v>
      </c>
      <c r="N13" s="12">
        <f t="shared" ref="N13" si="12">(D13*100/E13)-100</f>
        <v>-0.99707046307241853</v>
      </c>
      <c r="O13" s="12"/>
      <c r="S13" s="14">
        <f>VLOOKUP(B13,B2:S10,18,FALSE)</f>
        <v>1</v>
      </c>
    </row>
    <row r="14" spans="1:19" ht="14.5" x14ac:dyDescent="0.3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9" ht="14.5" x14ac:dyDescent="0.35">
      <c r="A15" s="17">
        <f>Zeitraum</f>
        <v>46113</v>
      </c>
      <c r="B15" s="12" t="str">
        <f>IF(LEFT(Zeitraum_Beschriftung,4)="Jahr","Unselbständig Beschäftigte (" &amp; Geschlecht &amp; ") nach Bundesländern - Jahresdurchschnitt " &amp; TEXT(A15,"JJJJ"),"Unselbständig Beschäftigte (" &amp; Geschlecht &amp; ") nach Bundesländern - " &amp; TEXT(A15,"MMMM JJJJ"))</f>
        <v>Unselbständig Beschäftigte (Männer und altern. Geschlecht) nach Bundesländern - April 2026</v>
      </c>
      <c r="C15" s="12"/>
      <c r="D15" s="12"/>
      <c r="E15" s="12"/>
      <c r="F15" s="12"/>
      <c r="G15" s="12"/>
      <c r="H15" s="19"/>
      <c r="I15" s="12"/>
      <c r="J15" s="12"/>
      <c r="K15" s="12"/>
      <c r="L15" s="12"/>
      <c r="M15" s="12"/>
      <c r="N15" s="12"/>
    </row>
    <row r="16" spans="1:19" ht="14.5" x14ac:dyDescent="0.35">
      <c r="B16" s="12" t="str">
        <f>"Anteil in Prozent"</f>
        <v>Anteil in Prozent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5" x14ac:dyDescent="0.35">
      <c r="B17" s="12" t="str">
        <f>IF(LEFT(Zeitraum_Beschriftung,4)="Jahr","Absolute und prozentuelle Veränderung (zum Vorjahr)","Absolute und prozentuelle Veränderung (zum Vorjahresmonat)")</f>
        <v>Absolute und prozentuelle Veränderung (zum Vorjahresmonat)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5" x14ac:dyDescent="0.35">
      <c r="B18" s="12" t="str">
        <f>"Verteilung in Prozent"</f>
        <v>Verteilung in Prozent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5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5" x14ac:dyDescent="0.35">
      <c r="B20" s="6" t="s">
        <v>23</v>
      </c>
      <c r="C20" s="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5" x14ac:dyDescent="0.35">
      <c r="C21" s="9">
        <f>S13</f>
        <v>1</v>
      </c>
      <c r="D21" s="10" t="str">
        <f>K13</f>
        <v>B</v>
      </c>
      <c r="E21" s="11">
        <f>L13</f>
        <v>2.7621415164366754</v>
      </c>
      <c r="F21" s="14">
        <f>C21</f>
        <v>1</v>
      </c>
      <c r="G21" s="14" t="str">
        <f>D21</f>
        <v>B</v>
      </c>
      <c r="H21" s="11">
        <f>E21</f>
        <v>2.7621415164366754</v>
      </c>
      <c r="I21" s="12"/>
      <c r="J21" s="12" t="b">
        <f>ISERROR(TEXT(IF(ISERROR(E11),0,D11-E11),"#.###"))</f>
        <v>0</v>
      </c>
      <c r="K21" s="12"/>
      <c r="L21" s="12"/>
      <c r="M21" s="12"/>
      <c r="N21" s="12"/>
    </row>
    <row r="22" spans="1:14" ht="14.5" x14ac:dyDescent="0.35">
      <c r="A22">
        <v>1</v>
      </c>
      <c r="B22" t="s">
        <v>14</v>
      </c>
      <c r="C22" s="10">
        <f>IF(A22&lt;$C$21,A22,A22+1)</f>
        <v>2</v>
      </c>
      <c r="D22" s="11" t="str">
        <f>INDEX($K$2:$L$10,C22,1)</f>
        <v>K</v>
      </c>
      <c r="E22" s="11">
        <f>INDEX($K$2:$L$10,C22,2)</f>
        <v>5.4822694594779326</v>
      </c>
      <c r="F22">
        <v>1</v>
      </c>
      <c r="G22" s="14" t="str">
        <f>INDEX($D$22:$E$30,MATCH(LARGE($E$22:$E$30,F22),$E$22:$E$30,0),1)</f>
        <v>W</v>
      </c>
      <c r="H22" s="14">
        <f>INDEX($D$22:$E$30,MATCH(LARGE($E$22:$E$30,F22),$E$22:$E$30,0),2)</f>
        <v>23.142022607030654</v>
      </c>
      <c r="I22" s="12"/>
      <c r="J22" s="12"/>
      <c r="K22" s="12"/>
      <c r="L22" s="12"/>
      <c r="M22" s="12"/>
      <c r="N22" s="12"/>
    </row>
    <row r="23" spans="1:14" ht="14.5" x14ac:dyDescent="0.35">
      <c r="A23">
        <v>2</v>
      </c>
      <c r="B23" t="s">
        <v>15</v>
      </c>
      <c r="C23" s="10">
        <f t="shared" ref="C23:C29" si="13">IF(A23&lt;$C$21,A23,A23+1)</f>
        <v>3</v>
      </c>
      <c r="D23" s="11" t="str">
        <f t="shared" ref="D23:D29" si="14">INDEX($K$2:$L$10,C23,1)</f>
        <v>NÖ</v>
      </c>
      <c r="E23" s="11">
        <f t="shared" ref="E23:E29" si="15">INDEX($K$2:$L$10,C23,2)</f>
        <v>17.293771427997864</v>
      </c>
      <c r="F23">
        <v>2</v>
      </c>
      <c r="G23" s="14" t="str">
        <f t="shared" ref="G23:G30" si="16">INDEX($D$22:$E$30,MATCH(LARGE($E$22:$E$30,F23),$E$22:$E$30,0),1)</f>
        <v>OÖ</v>
      </c>
      <c r="H23" s="14">
        <f t="shared" ref="H23:H30" si="17">INDEX($D$22:$E$30,MATCH(LARGE($E$22:$E$30,F23),$E$22:$E$30,0),2)</f>
        <v>18.001788564182544</v>
      </c>
      <c r="I23" s="12"/>
      <c r="J23" s="12"/>
      <c r="K23" s="12"/>
      <c r="L23" s="12"/>
      <c r="M23" s="12"/>
      <c r="N23" s="12"/>
    </row>
    <row r="24" spans="1:14" ht="14.5" x14ac:dyDescent="0.35">
      <c r="A24">
        <v>3</v>
      </c>
      <c r="B24" t="s">
        <v>16</v>
      </c>
      <c r="C24" s="10">
        <f t="shared" si="13"/>
        <v>4</v>
      </c>
      <c r="D24" s="11" t="str">
        <f t="shared" si="14"/>
        <v>OÖ</v>
      </c>
      <c r="E24" s="11">
        <f t="shared" si="15"/>
        <v>18.001788564182544</v>
      </c>
      <c r="F24">
        <v>3</v>
      </c>
      <c r="G24" s="14" t="str">
        <f t="shared" si="16"/>
        <v>NÖ</v>
      </c>
      <c r="H24" s="14">
        <f t="shared" si="17"/>
        <v>17.293771427997864</v>
      </c>
      <c r="I24" s="12"/>
      <c r="J24" s="12"/>
      <c r="K24" s="12"/>
      <c r="L24" s="12"/>
      <c r="M24" s="12"/>
      <c r="N24" s="12"/>
    </row>
    <row r="25" spans="1:14" ht="14.5" x14ac:dyDescent="0.35">
      <c r="A25">
        <v>4</v>
      </c>
      <c r="B25" t="s">
        <v>17</v>
      </c>
      <c r="C25" s="10">
        <f t="shared" si="13"/>
        <v>5</v>
      </c>
      <c r="D25" s="11" t="str">
        <f t="shared" si="14"/>
        <v>S</v>
      </c>
      <c r="E25" s="11">
        <f t="shared" si="15"/>
        <v>6.5888658772830837</v>
      </c>
      <c r="F25">
        <v>4</v>
      </c>
      <c r="G25" s="14" t="str">
        <f t="shared" si="16"/>
        <v>ST</v>
      </c>
      <c r="H25" s="14">
        <f t="shared" si="17"/>
        <v>13.859890707352758</v>
      </c>
      <c r="I25" s="12"/>
      <c r="J25" s="12"/>
      <c r="K25" s="12"/>
      <c r="L25" s="12"/>
      <c r="M25" s="12"/>
      <c r="N25" s="12"/>
    </row>
    <row r="26" spans="1:14" ht="14.5" x14ac:dyDescent="0.35">
      <c r="A26">
        <v>5</v>
      </c>
      <c r="B26" t="s">
        <v>18</v>
      </c>
      <c r="C26" s="10">
        <f t="shared" si="13"/>
        <v>6</v>
      </c>
      <c r="D26" s="11" t="str">
        <f t="shared" si="14"/>
        <v>ST</v>
      </c>
      <c r="E26" s="11">
        <f t="shared" si="15"/>
        <v>13.859890707352758</v>
      </c>
      <c r="F26">
        <v>5</v>
      </c>
      <c r="G26" s="14" t="str">
        <f t="shared" si="16"/>
        <v>T</v>
      </c>
      <c r="H26" s="14">
        <f t="shared" si="17"/>
        <v>8.6608185429463322</v>
      </c>
      <c r="I26" s="12"/>
      <c r="J26" s="12"/>
      <c r="K26" s="12"/>
      <c r="L26" s="12"/>
      <c r="M26" s="12"/>
      <c r="N26" s="12"/>
    </row>
    <row r="27" spans="1:14" ht="14.5" x14ac:dyDescent="0.35">
      <c r="A27">
        <v>6</v>
      </c>
      <c r="B27" t="s">
        <v>19</v>
      </c>
      <c r="C27" s="10">
        <f t="shared" si="13"/>
        <v>7</v>
      </c>
      <c r="D27" s="11" t="str">
        <f t="shared" si="14"/>
        <v>T</v>
      </c>
      <c r="E27" s="11">
        <f t="shared" si="15"/>
        <v>8.6608185429463322</v>
      </c>
      <c r="F27">
        <v>6</v>
      </c>
      <c r="G27" s="14" t="str">
        <f t="shared" si="16"/>
        <v>S</v>
      </c>
      <c r="H27" s="14">
        <f t="shared" si="17"/>
        <v>6.5888658772830837</v>
      </c>
      <c r="I27" s="12"/>
      <c r="J27" s="12"/>
      <c r="K27" s="12"/>
      <c r="L27" s="12"/>
      <c r="M27" s="12"/>
      <c r="N27" s="12"/>
    </row>
    <row r="28" spans="1:14" ht="14.5" x14ac:dyDescent="0.35">
      <c r="A28">
        <v>7</v>
      </c>
      <c r="B28" t="s">
        <v>20</v>
      </c>
      <c r="C28" s="10">
        <f t="shared" si="13"/>
        <v>8</v>
      </c>
      <c r="D28" s="11" t="str">
        <f t="shared" si="14"/>
        <v>V</v>
      </c>
      <c r="E28" s="11">
        <f t="shared" si="15"/>
        <v>4.2084312972921563</v>
      </c>
      <c r="F28">
        <v>7</v>
      </c>
      <c r="G28" s="14" t="str">
        <f t="shared" si="16"/>
        <v>K</v>
      </c>
      <c r="H28" s="14">
        <f t="shared" si="17"/>
        <v>5.4822694594779326</v>
      </c>
      <c r="I28" s="12"/>
      <c r="J28" s="12"/>
      <c r="K28" s="12"/>
      <c r="L28" s="12"/>
      <c r="M28" s="12"/>
      <c r="N28" s="12"/>
    </row>
    <row r="29" spans="1:14" ht="14.5" x14ac:dyDescent="0.35">
      <c r="A29">
        <v>8</v>
      </c>
      <c r="B29" t="s">
        <v>21</v>
      </c>
      <c r="C29" s="10">
        <f t="shared" si="13"/>
        <v>9</v>
      </c>
      <c r="D29" s="11" t="str">
        <f t="shared" si="14"/>
        <v>W</v>
      </c>
      <c r="E29" s="11">
        <f t="shared" si="15"/>
        <v>23.142022607030654</v>
      </c>
      <c r="F29">
        <v>8</v>
      </c>
      <c r="G29" s="14" t="str">
        <f t="shared" si="16"/>
        <v>V</v>
      </c>
      <c r="H29" s="14">
        <f t="shared" si="17"/>
        <v>4.2084312972921563</v>
      </c>
      <c r="I29" s="12"/>
      <c r="J29" s="12"/>
      <c r="K29" s="12"/>
      <c r="L29" s="12"/>
      <c r="M29" s="12"/>
      <c r="N29" s="12"/>
    </row>
    <row r="30" spans="1:14" ht="14.5" x14ac:dyDescent="0.35">
      <c r="A30">
        <v>9</v>
      </c>
      <c r="B30" t="s">
        <v>22</v>
      </c>
      <c r="F30">
        <v>9</v>
      </c>
      <c r="G30" s="14" t="e">
        <f t="shared" si="16"/>
        <v>#NUM!</v>
      </c>
      <c r="H30" s="14" t="e">
        <f t="shared" si="17"/>
        <v>#NUM!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D i m G e s c h l e c h t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 S E X _ I D < / s t r i n g > < / k e y > < v a l u e > < i n t > 1 0 6 < / i n t > < / v a l u e > < / i t e m > < i t e m > < k e y > < s t r i n g > S E X _ C o d e < / s t r i n g > < / k e y > < v a l u e > < i n t > 1 3 3 < / i n t > < / v a l u e > < / i t e m > < i t e m > < k e y > < s t r i n g > S E X _ B e z e i c h n u n g < / s t r i n g > < / k e y > < v a l u e > < i n t > 2 0 1 < / i n t > < / v a l u e > < / i t e m > < i t e m > < k e y > < s t r i n g > S E X _ L e v e l < / s t r i n g > < / k e y > < v a l u e > < i n t > 1 3 7 < / i n t > < / v a l u e > < / i t e m > < / C o l u m n W i d t h s > < C o l u m n D i s p l a y I n d e x > < i t e m > < k e y > < s t r i n g > S E X _ I D < / s t r i n g > < / k e y > < v a l u e > < i n t > 0 < / i n t > < / v a l u e > < / i t e m > < i t e m > < k e y > < s t r i n g > S E X _ C o d e < / s t r i n g > < / k e y > < v a l u e > < i n t > 1 < / i n t > < / v a l u e > < / i t e m > < i t e m > < k e y > < s t r i n g > S E X _ B e z e i c h n u n g < / s t r i n g > < / k e y > < v a l u e > < i n t > 2 < / i n t > < / v a l u e > < / i t e m > < i t e m > < k e y > < s t r i n g > S E X _ L e v e l 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WKOE DMS" ma:contentTypeID="0x010100648C2B405DC4734C875DF814ACB85FAE0097C577AD1338174BBDE3705434C54980" ma:contentTypeVersion="25" ma:contentTypeDescription="Content Type for DMS" ma:contentTypeScope="" ma:versionID="5e92233cf19326c29b7004d7806c9168">
  <xsd:schema xmlns:xsd="http://www.w3.org/2001/XMLSchema" xmlns:xs="http://www.w3.org/2001/XMLSchema" xmlns:p="http://schemas.microsoft.com/office/2006/metadata/properties" xmlns:ns2="15909d5e-1b51-4d5f-bae6-f3544bb622d4" xmlns:ns3="ab2c2616-b0eb-4906-aa32-b67cdba9aeab" xmlns:ns4="58dfc156-0a4a-4cd5-92b3-f62302681fb3" targetNamespace="http://schemas.microsoft.com/office/2006/metadata/properties" ma:root="true" ma:fieldsID="505af02b7132e9120318a751aadb8257" ns2:_="" ns3:_="" ns4:_="">
    <xsd:import namespace="15909d5e-1b51-4d5f-bae6-f3544bb622d4"/>
    <xsd:import namespace="ab2c2616-b0eb-4906-aa32-b67cdba9aeab"/>
    <xsd:import namespace="58dfc156-0a4a-4cd5-92b3-f62302681fb3"/>
    <xsd:element name="properties">
      <xsd:complexType>
        <xsd:sequence>
          <xsd:element name="documentManagement">
            <xsd:complexType>
              <xsd:all>
                <xsd:element ref="ns2:StartdatumDSGVOBehaltefrist" minOccurs="0"/>
                <xsd:element ref="ns2:LöschdatumDSGVO" minOccurs="0"/>
                <xsd:element ref="ns3:le532d08feb14da7859acb5a627eb0da" minOccurs="0"/>
                <xsd:element ref="ns3:TaxCatchAll" minOccurs="0"/>
                <xsd:element ref="ns3:TaxCatchAllLabel" minOccurs="0"/>
                <xsd:element ref="ns3:g2fdd13bc9164a7192bb34e0e3b92299" minOccurs="0"/>
                <xsd:element ref="ns3:EigeneReferenz" minOccurs="0"/>
                <xsd:element ref="ns3:Kundenreferenz" minOccurs="0"/>
                <xsd:element ref="ns3:Fremdsystemreferenzen" minOccurs="0"/>
                <xsd:element ref="ns2:Dokumentgueltigvon" minOccurs="0"/>
                <xsd:element ref="ns2:Dokumentgueltigbis" minOccurs="0"/>
                <xsd:element ref="ns3:Poststelle" minOccurs="0"/>
                <xsd:element ref="ns3:FreiesMetadatenfeld" minOccurs="0"/>
                <xsd:element ref="ns3:Vertraulichkeit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  <xsd:element ref="ns4:lcf76f155ced4ddcb4097134ff3c332f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9d5e-1b51-4d5f-bae6-f3544bb622d4" elementFormDefault="qualified">
    <xsd:import namespace="http://schemas.microsoft.com/office/2006/documentManagement/types"/>
    <xsd:import namespace="http://schemas.microsoft.com/office/infopath/2007/PartnerControls"/>
    <xsd:element name="StartdatumDSGVOBehaltefrist" ma:index="8" nillable="true" ma:displayName="Startdatum DSGVO Behaltefrist" ma:format="DateOnly" ma:internalName="StartdatumDSGVOBehaltefrist">
      <xsd:simpleType>
        <xsd:restriction base="dms:DateTime"/>
      </xsd:simpleType>
    </xsd:element>
    <xsd:element name="LöschdatumDSGVO" ma:index="9" nillable="true" ma:displayName="Löschdatum DSGVO" ma:format="DateOnly" ma:internalName="L_x00f6_schdatumDSGVO">
      <xsd:simpleType>
        <xsd:restriction base="dms:DateTime"/>
      </xsd:simpleType>
    </xsd:element>
    <xsd:element name="Dokumentgueltigvon" ma:index="19" nillable="true" ma:displayName="Dokument gültig von" ma:format="DateOnly" ma:internalName="Dokumentgueltigvon">
      <xsd:simpleType>
        <xsd:restriction base="dms:DateTime"/>
      </xsd:simpleType>
    </xsd:element>
    <xsd:element name="Dokumentgueltigbis" ma:index="20" nillable="true" ma:displayName="Dokument gültig bis" ma:format="DateOnly" ma:internalName="Dokumentgueltigbi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c2616-b0eb-4906-aa32-b67cdba9aeab" elementFormDefault="qualified">
    <xsd:import namespace="http://schemas.microsoft.com/office/2006/documentManagement/types"/>
    <xsd:import namespace="http://schemas.microsoft.com/office/infopath/2007/PartnerControls"/>
    <xsd:element name="le532d08feb14da7859acb5a627eb0da" ma:index="10" nillable="true" ma:taxonomy="true" ma:internalName="le532d08feb14da7859acb5a627eb0da" ma:taxonomyFieldName="Taetigkeitsbereich" ma:displayName="Tätigkeitsbereich" ma:fieldId="{5e532d08-feb1-4da7-859a-cb5a627eb0da}" ma:sspId="020107af-191c-445d-bfa4-3fed7916d217" ma:termSetId="6d6bf09e-5387-4cf0-b739-ac0a98477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8dbe001c-2789-4c5f-bf7c-55cb296c0997}" ma:internalName="TaxCatchAll" ma:showField="CatchAllData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8dbe001c-2789-4c5f-bf7c-55cb296c0997}" ma:internalName="TaxCatchAllLabel" ma:readOnly="true" ma:showField="CatchAllDataLabel" ma:web="ab2c2616-b0eb-4906-aa32-b67cdba9a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fdd13bc9164a7192bb34e0e3b92299" ma:index="14" nillable="true" ma:taxonomy="true" ma:internalName="g2fdd13bc9164a7192bb34e0e3b92299" ma:taxonomyFieldName="Dokumentenart" ma:displayName="Dokumentenart" ma:fieldId="{02fdd13b-c916-4a71-92bb-34e0e3b92299}" ma:sspId="020107af-191c-445d-bfa4-3fed7916d217" ma:termSetId="23b79b47-28e1-4de8-8860-b3445e64ca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igeneReferenz" ma:index="16" nillable="true" ma:displayName="Eigene Referenz" ma:internalName="EigeneReferenz">
      <xsd:simpleType>
        <xsd:restriction base="dms:Text"/>
      </xsd:simpleType>
    </xsd:element>
    <xsd:element name="Kundenreferenz" ma:index="17" nillable="true" ma:displayName="Kundenreferenz" ma:internalName="Kundenreferenz">
      <xsd:simpleType>
        <xsd:restriction base="dms:Text"/>
      </xsd:simpleType>
    </xsd:element>
    <xsd:element name="Fremdsystemreferenzen" ma:index="18" nillable="true" ma:displayName="Fremdsystemreferenzen" ma:internalName="Fremdsystemreferenzen">
      <xsd:simpleType>
        <xsd:restriction base="dms:Note">
          <xsd:maxLength value="255"/>
        </xsd:restriction>
      </xsd:simpleType>
    </xsd:element>
    <xsd:element name="Poststelle" ma:index="21" nillable="true" ma:displayName="Poststelle" ma:internalName="Poststelle">
      <xsd:simpleType>
        <xsd:restriction base="dms:Note">
          <xsd:maxLength value="255"/>
        </xsd:restriction>
      </xsd:simpleType>
    </xsd:element>
    <xsd:element name="FreiesMetadatenfeld" ma:index="22" nillable="true" ma:displayName="Freies Metadatenfeld" ma:internalName="FreiesMetadatenfeld">
      <xsd:simpleType>
        <xsd:restriction base="dms:Note">
          <xsd:maxLength value="255"/>
        </xsd:restriction>
      </xsd:simpleType>
    </xsd:element>
    <xsd:element name="Vertraulichkeit" ma:index="23" nillable="true" ma:displayName="Vertraulichkeit" ma:internalName="Vertraulichkeit">
      <xsd:simpleType>
        <xsd:restriction base="dms:Text"/>
      </xsd:simpleType>
    </xsd:element>
    <xsd:element name="_dlc_DocId" ma:index="24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2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fc156-0a4a-4cd5-92b3-f62302681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6" nillable="true" ma:taxonomy="true" ma:internalName="lcf76f155ced4ddcb4097134ff3c332f" ma:taxonomyFieldName="MediaServiceImageTags" ma:displayName="Bildmarkierungen" ma:readOnly="false" ma:fieldId="{5cf76f15-5ced-4ddc-b409-7134ff3c332f}" ma:taxonomyMulti="true" ma:sspId="020107af-191c-445d-bfa4-3fed7916d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rtdatumDSGVOBehaltefrist xmlns="15909d5e-1b51-4d5f-bae6-f3544bb622d4" xsi:nil="true"/>
    <EigeneReferenz xmlns="ab2c2616-b0eb-4906-aa32-b67cdba9aeab" xsi:nil="true"/>
    <LöschdatumDSGVO xmlns="15909d5e-1b51-4d5f-bae6-f3544bb622d4" xsi:nil="true"/>
    <Fremdsystemreferenzen xmlns="ab2c2616-b0eb-4906-aa32-b67cdba9aeab" xsi:nil="true"/>
    <TaxCatchAll xmlns="ab2c2616-b0eb-4906-aa32-b67cdba9aeab" xsi:nil="true"/>
    <Kundenreferenz xmlns="ab2c2616-b0eb-4906-aa32-b67cdba9aeab" xsi:nil="true"/>
    <FreiesMetadatenfeld xmlns="ab2c2616-b0eb-4906-aa32-b67cdba9aeab" xsi:nil="true"/>
    <le532d08feb14da7859acb5a627eb0da xmlns="ab2c2616-b0eb-4906-aa32-b67cdba9aeab">
      <Terms xmlns="http://schemas.microsoft.com/office/infopath/2007/PartnerControls"/>
    </le532d08feb14da7859acb5a627eb0da>
    <g2fdd13bc9164a7192bb34e0e3b92299 xmlns="ab2c2616-b0eb-4906-aa32-b67cdba9aeab">
      <Terms xmlns="http://schemas.microsoft.com/office/infopath/2007/PartnerControls"/>
    </g2fdd13bc9164a7192bb34e0e3b92299>
    <Vertraulichkeit xmlns="ab2c2616-b0eb-4906-aa32-b67cdba9aeab" xsi:nil="true"/>
    <Poststelle xmlns="ab2c2616-b0eb-4906-aa32-b67cdba9aeab" xsi:nil="true"/>
    <Dokumentgueltigbis xmlns="15909d5e-1b51-4d5f-bae6-f3544bb622d4" xsi:nil="true"/>
    <Dokumentgueltigvon xmlns="15909d5e-1b51-4d5f-bae6-f3544bb622d4" xsi:nil="true"/>
    <_dlc_DocId xmlns="ab2c2616-b0eb-4906-aa32-b67cdba9aeab">CDK2R75Q5UR5-83151122-48124</_dlc_DocId>
    <_dlc_DocIdUrl xmlns="ab2c2616-b0eb-4906-aa32-b67cdba9aeab">
      <Url>https://wkonline.sharepoint.com/sites/wkoe-dms-oe-14151/_layouts/15/DocIdRedir.aspx?ID=CDK2R75Q5UR5-83151122-48124</Url>
      <Description>CDK2R75Q5UR5-83151122-48124</Description>
    </_dlc_DocIdUrl>
    <lcf76f155ced4ddcb4097134ff3c332f xmlns="58dfc156-0a4a-4cd5-92b3-f62302681fb3">
      <Terms xmlns="http://schemas.microsoft.com/office/infopath/2007/PartnerControls"/>
    </lcf76f155ced4ddcb4097134ff3c332f>
  </documentManagement>
</p:properties>
</file>

<file path=customXml/item15.xml>��< ? x m l   v e r s i o n = " 1 . 0 "   e n c o d i n g = " U T F - 1 6 " ? > < G e m i n i   x m l n s = " h t t p : / / g e m i n i / p i v o t c u s t o m i z a t i o n / T a b l e X M L _ D i m V a r i a b l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 V a r i a b l e _ I D < / s t r i n g > < / k e y > < v a l u e > < i n t > 1 4 8 < / i n t > < / v a l u e > < / i t e m > < i t e m > < k e y > < s t r i n g > V a r i a b l e B e z e i c h n u n g < / s t r i n g > < / k e y > < v a l u e > < i n t > 2 3 3 < / i n t > < / v a l u e > < / i t e m > < i t e m > < k e y > < s t r i n g > V a r i a b l e C o d e < / s t r i n g > < / k e y > < v a l u e > < i n t > 1 6 5 < / i n t > < / v a l u e > < / i t e m > < / C o l u m n W i d t h s > < C o l u m n D i s p l a y I n d e x > < i t e m > < k e y > < s t r i n g > V a r i a b l e _ I D < / s t r i n g > < / k e y > < v a l u e > < i n t > 0 < / i n t > < / v a l u e > < / i t e m > < i t e m > < k e y > < s t r i n g > V a r i a b l e B e z e i c h n u n g < / s t r i n g > < / k e y > < v a l u e > < i n t > 1 < / i n t > < / v a l u e > < / i t e m > < i t e m > < k e y > < s t r i n g > V a r i a b l e C o d e 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 2 0 2 5 - 0 7 - 2 2 T 1 5 : 5 7 : 5 5 . 4 1 1 0 4 0 3 + 0 2 : 0 0 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 F a c t A M S 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 F a c t A M S 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 C o l u m n s \ Z e i t 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 C o l u m n s \ Z e i t t y p 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 C o l u m n s \ E i n h e i t 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 C o l u m n s \ Q u e l l e 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 C o l u m n s \ F l a g 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 C o l u m n s \ O E N A C E _ C o d e 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 C o l u m n s \ N O E N A C E _ C o d e 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 D i m V a r i a b l e 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 D i m V a r i a b l e 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 D i m G e s c h l e c h t 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 D i m G e s c h l e c h t 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 D i m G E O 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 D i m G E O 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 C o l u m n s \ G E O _ L e v e l 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 F a c t A M S _ J a h r e s d u r c h s c h n i t t 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 F a c t A M S _ J a h r e s d u r c h s c h n i t t 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 C o l u m n s \ Z e i t . 1 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 C o l u m n s \ J a h r e s d u r c h s c h n i t t 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 F a c t S V 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 F a c t S V 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 C o l u m n s \ Z e i t 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 C o l u m n s \ Z e i t t y p 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 C o l u m n s \ E i n h e i t 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 C o l u m n s \ Q u e l l e 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 C o l u m n s \ F l a g 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 C o l u m n s \ O E N A C E _ C o d e 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 C o l u m n s \ N O E N A C E _ C o d e 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 C o l u m n s \ O R T _ S V _ C o d e 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 C o l u m n s \ D V _ C o d e 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 C o l u m n s \ E r s t e   Z e i c h e n 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 C o l u m n s \ T e x t   z w i s c h e n   T r e n n z e i c h e n 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 C o l u m n s \ T T M M J J J J 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 C o l u m n s \ W e r t _ a b s o l u t 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O r d e r " > < C u s t o m C o n t e n t > < ! [ C D A T A [ F a c t S V _ 7 5 3 e 0 e e c - c 1 0 8 - 4 d 8 1 - b c 4 b - 9 a e 3 f f 2 8 5 0 1 4 , D i m G E O _ 8 f a a e 6 b 6 - 5 b 9 b - 4 7 1 9 - a 3 b 3 - 8 a 3 6 f 9 4 a e a f 0 , F a c t S V _ J a h r e s d u r c h s c h n i t t _ f 8 a 9 b 9 7 4 - f c 7 9 - 4 c 2 c - 9 9 a f - 8 0 e b 2 c 1 8 a 9 3 a , D i m G E O _ J D _ 9 0 0 3 c 6 9 5 - 5 5 0 3 - 4 1 6 7 - b 5 c 1 - 3 e 0 7 f 6 b 5 5 a e 4 , D i m G e s c h l e c h t _ J D _ 6 9 a 7 6 9 7 a - c e e 3 - 4 7 9 6 - 8 d c 3 - 3 8 b 6 a 3 9 d 3 e e 7 , D i m V a r i a b l e _ J D _ 3 b 8 8 5 6 7 5 - b 0 6 4 - 4 b d a - 8 1 9 1 - 4 2 c 1 a 4 b b 7 7 c f , C o m b i n e _ M o n a t _ J a h r e s d u r c h s c h n i t t     2 _ 7 b 8 4 a 7 5 4 - f 7 2 0 - 4 2 3 2 - 8 8 e f - 3 a 4 6 b 8 6 6 0 8 0 0 , D i m G e s c h l e c h t _ 3 6 3 7 7 e 4 1 - c 4 c 7 - 4 6 9 0 - a 6 7 6 - 3 7 6 1 a f 8 9 b 6 5 5 , D i m V a r i a b l e _ 2 9 d b 6 0 7 b - 4 d d 4 - 4 5 0 e - a f a 5 - d 1 5 6 c c 2 a e 2 2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F a c t A M S _ J a h r e s d u r c h s c h n i t t _ c a b 4 9 f 2 1 - 0 c 2 d - 4 0 1 7 - 8 e 2 5 - 0 f 8 a e d 6 d 2 d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 Z e i t . 1 < / s t r i n g > < / k e y > < v a l u e > < i n t > 9 9 < / i n t > < / v a l u e > < / i t e m > < i t e m > < k e y > < s t r i n g > G E O _ C o d e < / s t r i n g > < / k e y > < v a l u e > < i n t > 1 3 9 < / i n t > < / v a l u e > < / i t e m > < i t e m > < k e y > < s t r i n g > S E X _ C o d e < / s t r i n g > < / k e y > < v a l u e > < i n t > 1 3 3 < / i n t > < / v a l u e > < / i t e m > < i t e m > < k e y > < s t r i n g > J a h r e s d u r c h s c h n i t t < / s t r i n g > < / k e y > < v a l u e > < i n t > 2 1 8 < / i n t > < / v a l u e > < / i t e m > < i t e m > < k e y > < s t r i n g > V a r i a b l e < / s t r i n g > < / k e y > < v a l u e > < i n t > 1 2 0 < / i n t > < / v a l u e > < / i t e m > < / C o l u m n W i d t h s > < C o l u m n D i s p l a y I n d e x > < i t e m > < k e y > < s t r i n g > Z e i t . 1 < / s t r i n g > < / k e y > < v a l u e > < i n t > 0 < / i n t > < / v a l u e > < / i t e m > < i t e m > < k e y > < s t r i n g > G E O _ C o d e < / s t r i n g > < / k e y > < v a l u e > < i n t > 1 < / i n t > < / v a l u e > < / i t e m > < i t e m > < k e y > < s t r i n g > S E X _ C o d e < / s t r i n g > < / k e y > < v a l u e > < i n t > 2 < / i n t > < / v a l u e > < / i t e m > < i t e m > < k e y > < s t r i n g > J a h r e s d u r c h s c h n i t t < / s t r i n g > < / k e y > < v a l u e > < i n t > 3 < / i n t > < / v a l u e > < / i t e m > < i t e m > < k e y > < s t r i n g > V a r i a b l e 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F a c t A M S _ 3 7 9 9 6 e 5 5 - 0 b f 4 - 4 4 8 d - a c 6 7 - 2 d 4 e 9 e 1 2 c a e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 W e r t < / s t r i n g > < / k e y > < v a l u e > < i n t > 8 9 < / i n t > < / v a l u e > < / i t e m > < i t e m > < k e y > < s t r i n g > Z e i t < / s t r i n g > < / k e y > < v a l u e > < i n t > 8 2 < / i n t > < / v a l u e > < / i t e m > < i t e m > < k e y > < s t r i n g > Z e i t t y p < / s t r i n g > < / k e y > < v a l u e > < i n t > 1 1 1 < / i n t > < / v a l u e > < / i t e m > < i t e m > < k e y > < s t r i n g > E i n h e i t < / s t r i n g > < / k e y > < v a l u e > < i n t > 1 1 0 < / i n t > < / v a l u e > < / i t e m > < i t e m > < k e y > < s t r i n g > V a r i a b l e < / s t r i n g > < / k e y > < v a l u e > < i n t > 1 2 0 < / i n t > < / v a l u e > < / i t e m > < i t e m > < k e y > < s t r i n g > Q u e l l e < / s t r i n g > < / k e y > < v a l u e > < i n t > 1 0 5 < / i n t > < / v a l u e > < / i t e m > < i t e m > < k e y > < s t r i n g > F l a g < / s t r i n g > < / k e y > < v a l u e > < i n t > 8 4 < / i n t > < / v a l u e > < / i t e m > < i t e m > < k e y > < s t r i n g > G E O _ C o d e < / s t r i n g > < / k e y > < v a l u e > < i n t > 1 3 9 < / i n t > < / v a l u e > < / i t e m > < i t e m > < k e y > < s t r i n g > S E X _ C o d e < / s t r i n g > < / k e y > < v a l u e > < i n t > 1 3 3 < / i n t > < / v a l u e > < / i t e m > < i t e m > < k e y > < s t r i n g > S t a n d < / s t r i n g > < / k e y > < v a l u e > < i n t > 9 7 < / i n t > < / v a l u e > < / i t e m > < i t e m > < k e y > < s t r i n g > A G E _ C o d e < / s t r i n g > < / k e y > < v a l u e > < i n t > 1 3 8 < / i n t > < / v a l u e > < / i t e m > < i t e m > < k e y > < s t r i n g > O E N A C E _ C o d e < / s t r i n g > < / k e y > < v a l u e > < i n t > 1 7 3 < / i n t > < / v a l u e > < / i t e m > < i t e m > < k e y > < s t r i n g > N O E N A C E _ C o d e < / s t r i n g > < / k e y > < v a l u e > < i n t > 1 8 6 < / i n t > < / v a l u e > < / i t e m > < i t e m > < k e y > < s t r i n g > N A T _ C o d e < / s t r i n g > < / k e y > < v a l u e > < i n t > 1 3 6 < / i n t > < / v a l u e > < / i t e m > < / C o l u m n W i d t h s > < C o l u m n D i s p l a y I n d e x > < i t e m > < k e y > < s t r i n g > W e r t < / s t r i n g > < / k e y > < v a l u e > < i n t > 0 < / i n t > < / v a l u e > < / i t e m > < i t e m > < k e y > < s t r i n g > Z e i t < / s t r i n g > < / k e y > < v a l u e > < i n t > 1 < / i n t > < / v a l u e > < / i t e m > < i t e m > < k e y > < s t r i n g > Z e i t t y p < / s t r i n g > < / k e y > < v a l u e > < i n t > 2 < / i n t > < / v a l u e > < / i t e m > < i t e m > < k e y > < s t r i n g > E i n h e i t < / s t r i n g > < / k e y > < v a l u e > < i n t > 3 < / i n t > < / v a l u e > < / i t e m > < i t e m > < k e y > < s t r i n g > V a r i a b l e < / s t r i n g > < / k e y > < v a l u e > < i n t > 4 < / i n t > < / v a l u e > < / i t e m > < i t e m > < k e y > < s t r i n g > Q u e l l e < / s t r i n g > < / k e y > < v a l u e > < i n t > 5 < / i n t > < / v a l u e > < / i t e m > < i t e m > < k e y > < s t r i n g > F l a g < / s t r i n g > < / k e y > < v a l u e > < i n t > 6 < / i n t > < / v a l u e > < / i t e m > < i t e m > < k e y > < s t r i n g > G E O _ C o d e < / s t r i n g > < / k e y > < v a l u e > < i n t > 7 < / i n t > < / v a l u e > < / i t e m > < i t e m > < k e y > < s t r i n g > S E X _ C o d e < / s t r i n g > < / k e y > < v a l u e > < i n t > 8 < / i n t > < / v a l u e > < / i t e m > < i t e m > < k e y > < s t r i n g > S t a n d < / s t r i n g > < / k e y > < v a l u e > < i n t > 9 < / i n t > < / v a l u e > < / i t e m > < i t e m > < k e y > < s t r i n g > A G E _ C o d e < / s t r i n g > < / k e y > < v a l u e > < i n t > 1 0 < / i n t > < / v a l u e > < / i t e m > < i t e m > < k e y > < s t r i n g > O E N A C E _ C o d e < / s t r i n g > < / k e y > < v a l u e > < i n t > 1 1 < / i n t > < / v a l u e > < / i t e m > < i t e m > < k e y > < s t r i n g > N O E N A C E _ C o d e < / s t r i n g > < / k e y > < v a l u e > < i n t > 1 2 < / i n t > < / v a l u e > < / i t e m > < i t e m > < k e y > < s t r i n g > N A T _ C o d e 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F a c t S V _ 7 5 3 e 0 e e c - c 1 0 8 - 4 d 8 1 - b c 4 b - 9 a e 3 f f 2 8 5 0 1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 W e r t < / s t r i n g > < / k e y > < v a l u e > < i n t > 6 4 < / i n t > < / v a l u e > < / i t e m > < i t e m > < k e y > < s t r i n g > Z e i t < / s t r i n g > < / k e y > < v a l u e > < i n t > 6 0 < / i n t > < / v a l u e > < / i t e m > < i t e m > < k e y > < s t r i n g > Z e i t t y p < / s t r i n g > < / k e y > < v a l u e > < i n t > 8 1 < / i n t > < / v a l u e > < / i t e m > < i t e m > < k e y > < s t r i n g > E i n h e i t < / s t r i n g > < / k e y > < v a l u e > < i n t > 8 0 < / i n t > < / v a l u e > < / i t e m > < i t e m > < k e y > < s t r i n g > V a r i a b l e < / s t r i n g > < / k e y > < v a l u e > < i n t > 8 4 < / i n t > < / v a l u e > < / i t e m > < i t e m > < k e y > < s t r i n g > Q u e l l e < / s t r i n g > < / k e y > < v a l u e > < i n t > 7 4 < / i n t > < / v a l u e > < / i t e m > < i t e m > < k e y > < s t r i n g > F l a g < / s t r i n g > < / k e y > < v a l u e > < i n t > 5 8 < / i n t > < / v a l u e > < / i t e m > < i t e m > < k e y > < s t r i n g > G E O _ C o d e < / s t r i n g > < / k e y > < v a l u e > < i n t > 9 9 < / i n t > < / v a l u e > < / i t e m > < i t e m > < k e y > < s t r i n g > S E X _ C o d e < / s t r i n g > < / k e y > < v a l u e > < i n t > 9 6 < / i n t > < / v a l u e > < / i t e m > < i t e m > < k e y > < s t r i n g > A G E _ C o d e < / s t r i n g > < / k e y > < v a l u e > < i n t > 9 9 < / i n t > < / v a l u e > < / i t e m > < i t e m > < k e y > < s t r i n g > O E N A C E _ C o d e < / s t r i n g > < / k e y > < v a l u e > < i n t > 1 2 4 < / i n t > < / v a l u e > < / i t e m > < i t e m > < k e y > < s t r i n g > N O E N A C E _ C o d e < / s t r i n g > < / k e y > < v a l u e > < i n t > 1 3 3 < / i n t > < / v a l u e > < / i t e m > < i t e m > < k e y > < s t r i n g > N A T _ C o d e < / s t r i n g > < / k e y > < v a l u e > < i n t > 9 8 < / i n t > < / v a l u e > < / i t e m > < i t e m > < k e y > < s t r i n g > O R T _ S V _ C o d e < / s t r i n g > < / k e y > < v a l u e > < i n t > 1 2 0 < / i n t > < / v a l u e > < / i t e m > < i t e m > < k e y > < s t r i n g > D V _ C o d e < / s t r i n g > < / k e y > < v a l u e > < i n t > 9 1 < / i n t > < / v a l u e > < / i t e m > < i t e m > < k e y > < s t r i n g > S t a n d < / s t r i n g > < / k e y > < v a l u e > < i n t > 7 0 < / i n t > < / v a l u e > < / i t e m > < i t e m > < k e y > < s t r i n g > E r s t e   Z e i c h e n < / s t r i n g > < / k e y > < v a l u e > < i n t > 1 2 2 < / i n t > < / v a l u e > < / i t e m > < i t e m > < k e y > < s t r i n g > T e x t   z w i s c h e n   T r e n n z e i c h e n < / s t r i n g > < / k e y > < v a l u e > < i n t > 2 1 3 < / i n t > < / v a l u e > < / i t e m > < i t e m > < k e y > < s t r i n g > T T M M J J J J < / s t r i n g > < / k e y > < v a l u e > < i n t > 1 0 0 < / i n t > < / v a l u e > < / i t e m > < i t e m > < k e y > < s t r i n g > W e r t _ a b s o l u t < / s t r i n g > < / k e y > < v a l u e > < i n t > 1 1 7 < / i n t > < / v a l u e > < / i t e m > < / C o l u m n W i d t h s > < C o l u m n D i s p l a y I n d e x > < i t e m > < k e y > < s t r i n g > W e r t < / s t r i n g > < / k e y > < v a l u e > < i n t > 0 < / i n t > < / v a l u e > < / i t e m > < i t e m > < k e y > < s t r i n g > Z e i t < / s t r i n g > < / k e y > < v a l u e > < i n t > 1 < / i n t > < / v a l u e > < / i t e m > < i t e m > < k e y > < s t r i n g > Z e i t t y p < / s t r i n g > < / k e y > < v a l u e > < i n t > 2 < / i n t > < / v a l u e > < / i t e m > < i t e m > < k e y > < s t r i n g > E i n h e i t < / s t r i n g > < / k e y > < v a l u e > < i n t > 3 < / i n t > < / v a l u e > < / i t e m > < i t e m > < k e y > < s t r i n g > V a r i a b l e < / s t r i n g > < / k e y > < v a l u e > < i n t > 4 < / i n t > < / v a l u e > < / i t e m > < i t e m > < k e y > < s t r i n g > Q u e l l e < / s t r i n g > < / k e y > < v a l u e > < i n t > 5 < / i n t > < / v a l u e > < / i t e m > < i t e m > < k e y > < s t r i n g > F l a g < / s t r i n g > < / k e y > < v a l u e > < i n t > 6 < / i n t > < / v a l u e > < / i t e m > < i t e m > < k e y > < s t r i n g > G E O _ C o d e < / s t r i n g > < / k e y > < v a l u e > < i n t > 7 < / i n t > < / v a l u e > < / i t e m > < i t e m > < k e y > < s t r i n g > S E X _ C o d e < / s t r i n g > < / k e y > < v a l u e > < i n t > 8 < / i n t > < / v a l u e > < / i t e m > < i t e m > < k e y > < s t r i n g > A G E _ C o d e < / s t r i n g > < / k e y > < v a l u e > < i n t > 9 < / i n t > < / v a l u e > < / i t e m > < i t e m > < k e y > < s t r i n g > O E N A C E _ C o d e < / s t r i n g > < / k e y > < v a l u e > < i n t > 1 0 < / i n t > < / v a l u e > < / i t e m > < i t e m > < k e y > < s t r i n g > N O E N A C E _ C o d e < / s t r i n g > < / k e y > < v a l u e > < i n t > 1 1 < / i n t > < / v a l u e > < / i t e m > < i t e m > < k e y > < s t r i n g > N A T _ C o d e < / s t r i n g > < / k e y > < v a l u e > < i n t > 1 2 < / i n t > < / v a l u e > < / i t e m > < i t e m > < k e y > < s t r i n g > O R T _ S V _ C o d e < / s t r i n g > < / k e y > < v a l u e > < i n t > 1 3 < / i n t > < / v a l u e > < / i t e m > < i t e m > < k e y > < s t r i n g > D V _ C o d e < / s t r i n g > < / k e y > < v a l u e > < i n t > 1 4 < / i n t > < / v a l u e > < / i t e m > < i t e m > < k e y > < s t r i n g > S t a n d < / s t r i n g > < / k e y > < v a l u e > < i n t > 1 5 < / i n t > < / v a l u e > < / i t e m > < i t e m > < k e y > < s t r i n g > E r s t e   Z e i c h e n < / s t r i n g > < / k e y > < v a l u e > < i n t > 1 6 < / i n t > < / v a l u e > < / i t e m > < i t e m > < k e y > < s t r i n g > T e x t   z w i s c h e n   T r e n n z e i c h e n < / s t r i n g > < / k e y > < v a l u e > < i n t > 1 7 < / i n t > < / v a l u e > < / i t e m > < i t e m > < k e y > < s t r i n g > T T M M J J J J < / s t r i n g > < / k e y > < v a l u e > < i n t > 1 8 < / i n t > < / v a l u e > < / i t e m > < i t e m > < k e y > < s t r i n g > W e r t _ a b s o l u t 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6.xml>��< ? x m l   v e r s i o n = " 1 . 0 "   e n c o d i n g = " u t f - 1 6 " ? > < D a t a M a s h u p   s q m i d = " 2 e b d 3 e 5 8 - 9 a f c - 4 3 4 9 - b 9 a 0 - d a 1 6 b a d d 3 f 9 a "   x m l n s = " h t t p : / / s c h e m a s . m i c r o s o f t . c o m / D a t a M a s h u p " > A A A A A N 8 H A A B Q S w M E F A A C A A g A S T m v X J 5 E U J C l A A A A 9 g A A A B I A H A B D b 2 5 m a W c v U G F j a 2 F n Z S 5 4 b W w g o h g A K K A U A A A A A A A A A A A A A A A A A A A A A A A A A A A A h Y 9 B D o I w F E S v Q r q n L S U a Q z 4 l x q 0 k J h r j t i k V G q E Y W i x 3 c + G R v I I Y R d 2 5 n D d v M X O / 3 i A b m j q 4 q M 7 q 1 q Q o w h Q F y s i 2 0 K Z M U e + O 4 Q J l H D Z C n k S p g l E 2 N h l s k a L K u X N C i P c e + x i 3 X U k Y p R E 5 5 O u t r F Q j 0 E f W / + V Q G + u E k Q p x 2 L / G c I a j W Y w Z m 2 M K Z I K Q a / M V 2 L j 3 2 f 5 A W P W 1 6 z v F C x U u d 0 C m C O T 9 g T 8 A U E s D B B Q A A g A I A E k 5 r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O a 9 c m Y O O O N g E A A B b H A A A E w A c A E Z v c m 1 1 b G F z L 1 N l Y 3 R p b 2 4 x L m 0 g o h g A K K A U A A A A A A A A A A A A A A A A A A A A A A A A A A A A 7 V j v a u N G E P 8 e y D s s G y g y K G 4 k h 1 I o L i S x L 7 l c n O M i 1 3 f U G L O 2 J v G C v D L S 6 p L Y + G 3 6 G P 1 2 L 9 Z Z b S R L l u T E u d A W c y G J h W f 3 N 7 + Z n Z 0 / C m E s u S + I o z + t 3 / b 3 9 v f C C Q v A J e / Y W D o 9 0 i Q e y D 2 C P 5 8 i 8 D z A L z 6 6 o 3 G 9 x S R z / C g Y g 0 H d U D Q 7 7 6 / b N 7 0 T a p L + B Y e A B e M J H z P v m n 3 l d 0 y B N 2 U Q w a B m x l i f I Z B D B T F i o Y L U 2 I v + N Z t C k y o p N T 9 w 4 T Z p s o g O l n 3 1 P N A A 7 s g f O u M J T B n u z q E l I L g i w d A L 1 x C U f S c d Z 9 j j c I 8 Y K 8 A E Q D s g w V D L 1 h A O 6 D n c c k + i d i B / A v d A U E T q s p E H d Q c 8 d O q N f x 8 a W U 0 m A T a e E K P f Y w F X C w e 4 g z q 9 4 R + n b e f s g t Y I E y 6 K E U 7 K x 5 m W 0 l o t 0 d j m 4 g 5 u v / 1 9 h y o h C L V i p J 3 R f O K 6 Z 7 4 X T Y V R R t A k t J 3 b 9 8 S o C w + y 7 k g W S K 1 8 Y J L j m k m Q A x C J s p R B C 4 J 4 M Z n f 8 1 A h E B f / u g E I M d e Q 5 D 4 K X K S X U q 2 X k 6 u 2 B U n m V W T h c 4 x P Q d 4 D i B Z 4 f M r R 0 D B l T w 9 p / K / U i A s u 5 l G q f A Q i k n N A 0 r d c 8 N h b z o y h 3 8 p 5 v 8 o D y q R u p 3 O J P 4 k B 9 M h C z / x E + t W 2 D l B M 9 a L c q Q 1 q q x D 8 9 p d w F W c k 9 T h b M e 4 G T I S 3 f j D V v F E G o f F y y 8 3 F I k s 4 d q H L J C y X 2 z r R q g r N P H F 0 U H y P 2 S j E J T J x U l 9 9 W W m u 9 V b 2 W r H B a w T e C / n L c V 0 h Z a z G c w A 5 V / r j N J X q v 4 G Z x 8 b Q Y 1 4 E R f M Q n z r t L 4 e d 5 P M L N Z 9 2 B M l W F Q b m Q o m H Z 7 4 L F H X u J 2 Y H 0 W z G S x P N e e B H M 6 P A y y Q L e t 7 + q J H Q t 0 m + U c + p B n x W t y U X n E v c W f B E f B R X P M Q U E U 2 N 5 E x 0 V I j I 8 x Q y P k x H E K C r 9 v e 4 q G a e L T I t P k W S u 1 t k t H 3 V N U b L 3 6 D G Z B S l J S Y 5 / r i I n F 6 1 D k + 6 F l 4 Y P y C l I r t a 1 K g U 2 d W A d j V g o 3 p X Y 8 O u a h q N 4 x L R 1 b U S Y f H E c K x 0 5 n o 0 A i Z h 9 O p E 7 n Z Q p m Z u j s 1 0 W W m I J n 4 t A q 5 5 N U k + O + 3 T x M i N H l 2 l 4 b e 4 8 j m V h U Y u / M z l Z N V p x v f C j J v N L e 6 E 7 o K H l 2 w S Q O j i C U 3 w o A U 2 p 7 t 7 l t 8 1 G e z / Z 6 O B b m S I i I M g 2 4 z K d f 0 z j 8 v N I 8 J T V x C v R J n e o i L r 9 L G N + G m 7 b S y w w 8 a O 4 V P k S 3 D k I 6 J f + w J M c s u 8 E G q q C V F Q d S s B r d t 0 + e r e 9 T k L V Q u X q s s 0 b y k N m 2 a G g U x P l 3 b 0 X 7 G I u D A t b e Y f Z M A m q p O p V x I N S / v a R U Z 7 d n L B f b D y 5 L A w r S w r P d V 4 1 l X b W m R m S Z b 2 v Y U 4 s U o j u o T r j 4 Z k v S G p 9 K l d 6 d O C 8 5 P 5 S A f 8 g P z e J P b R 0 a 8 r 7 O d H h h L 1 2 4 w N e M 1 e P i z 8 H H / R Y Q 8 6 g d X t y v l B U T g R c z b x h h 1 f M D W L Z i B f g l B 5 b 5 4 f F 4 t e 2 z w X 5 j J c 2 c 3 9 r j c N x S G y 5 C 1 C w 6 p b t n 5 H 8 B Q L V e b b / + b b g U J w N V 6 W L 9 I s 2 c 8 F g b p A l r 3 9 F F 4 g 8 Z o 5 f N U s r e k t z r L D y 9 b u d k Y / x t n / Q / V 4 1 T i 7 8 3 H 5 J h P t 9 l G a V 5 s G a 5 I 8 d J e O i e a d P t H C 9 5 i A t j r R d O T b 8 f P c z W n 6 g J 7 5 0 x E X o K t a 2 V h t 2 D V a d r K a 8 d N 2 Y 3 G Q T q H V I / q G Y l z q A 6 0 r K b 9 J f Y 9 b y w N V 3 Q 3 V Y J r E w t 9 a / i V v 0 e h / A F B L A Q I t A B Q A A g A I A E k 5 r 1 y e R F C Q p Q A A A P Y A A A A S A A A A A A A A A A A A A A A A A A A A A A B D b 2 5 m a W c v U G F j a 2 F n Z S 5 4 b W x Q S w E C L Q A U A A I A C A B J O a 9 c D 8 r p q 6 Q A A A D p A A A A E w A A A A A A A A A A A A A A A A D x A A A A W 0 N v b n R l b n R f V H l w Z X N d L n h t b F B L A Q I t A B Q A A g A I A E k 5 r 1 y Z g 4 4 4 2 A Q A A F s c A A A T A A A A A A A A A A A A A A A A A O I B A A B G b 3 J t d W x h c y 9 T Z W N 0 a W 9 u M S 5 t U E s F B g A A A A A D A A M A w g A A A A c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N 2 A A A A A A A A w X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V h I W H B 1 d 1 h 2 a 1 I 3 N C t 4 d W R Y a 2 V v a 0 R F W m h Z M 1 J U V m w 5 T m I y N W h k Q U F B Q W d B Q U F B Q U F B Q U I 4 d G p Q e U l R N j Z R N 2 0 3 S 2 M w U V Z W U H J H V V p o W T N S V F Z s O U t Z V 2 h 5 W l h O a 2 R Y S m p h S E 5 q Y U c 1 c G R I U U F B Q U 1 B Q U F B P S I g L z 4 8 L 1 N 0 Y W J s Z U V u d H J p Z X M + P C 9 J d G V t P j x J d G V t P j x J d G V t T G 9 j Y X R p b 2 4 + P E l 0 Z W 1 U e X B l P k Z v c m 1 1 b G E 8 L 0 l 0 Z W 1 U e X B l P j x J d G V t U G F 0 a D 5 T Z W N 0 a W 9 u M S 9 G Y W N 0 U 1 Y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Z l N 2 E x Z D E 3 L T d i Y z E t N D d l N C 1 i Z T N l L W M 2 Z T c 1 N z k x Z W E y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U X V l c n l J R C I g V m F s d W U 9 I n M 5 Z W I 5 N j l m N C 0 w M m E 0 L T R i M D c t Y W N i Z S 0 1 M 2 E 2 Y W N j Z T k 1 O G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1 L T E 1 V D A 1 O j E w O j E 3 L j Y 3 M D I y N j B a I i A v P j x F b n R y e S B U e X B l P S J G a W x s R X J y b 3 J D b 3 V u d C I g V m F s d W U 9 I m w w I i A v P j x F b n R y e S B U e X B l P S J G a W x s Q 2 9 s d W 1 u V H l w Z X M i I F Z h b H V l P S J z Q m d Z R 0 J n a 0 Y i I C 8 + P E V u d H J 5 I F R 5 c G U 9 I k Z p b G x F c n J v c k N v Z G U i I F Z h b H V l P S J z V W 5 r b m 9 3 b i I g L z 4 8 R W 5 0 c n k g V H l w Z T 0 i R m l s b E N v b H V t b k 5 h b W V z I i B W Y W x 1 Z T 0 i c 1 s m c X V v d D t H R U 9 f Q 2 9 k Z S Z x d W 9 0 O y w m c X V v d D t W Y X J p Y W J s Z S Z x d W 9 0 O y w m c X V v d D t T R V h f Q 2 9 k Z S Z x d W 9 0 O y w m c X V v d D t a Z W l 0 J n F 1 b 3 Q 7 L C Z x d W 9 0 O 1 R U T U 1 K S k p K J n F 1 b 3 Q 7 L C Z x d W 9 0 O 1 d l c n R f Y W J z b 2 x 1 d C Z x d W 9 0 O 1 0 i I C 8 + P E V u d H J 5 I F R 5 c G U 9 I k Z p b G x D b 3 V u d C I g V m F s d W U 9 I m w 1 N z k 2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y Z x d W 9 0 O 0 d F T 1 9 D b 2 R l J n F 1 b 3 Q 7 L C Z x d W 9 0 O 1 Z h c m l h Y m x l J n F 1 b 3 Q 7 L C Z x d W 9 0 O 1 N F W F 9 D b 2 R l J n F 1 b 3 Q 7 L C Z x d W 9 0 O 1 p l a X Q m c X V v d D s s J n F 1 b 3 Q 7 V F R N T U p K S k o m c X V v d D t d L C Z x d W 9 0 O 3 F 1 Z X J 5 U m V s Y X R p b 2 5 z a G l w c y Z x d W 9 0 O z p b X S w m c X V v d D t j b 2 x 1 b W 5 J Z G V u d G l 0 a W V z J n F 1 b 3 Q 7 O l s m c X V v d D t T Z W N 0 a W 9 u M S 9 G Y W N 0 U 1 Y v R 3 J 1 c H B p Z X J 0 Z S B a Z W l s Z W 4 u e 0 d F T 1 9 D b 2 R l L D B 9 J n F 1 b 3 Q 7 L C Z x d W 9 0 O 1 N l Y 3 R p b 2 4 x L 0 Z h Y 3 R T V i 9 H c n V w c G l l c n R l I F p l a W x l b i 5 7 V m F y a W F i b G U s M X 0 m c X V v d D s s J n F 1 b 3 Q 7 U 2 V j d G l v b j E v R m F j d F N W L 0 d y d X B w a W V y d G U g W m V p b G V u L n t T R V h f Q 2 9 k Z S w y f S Z x d W 9 0 O y w m c X V v d D t T Z W N 0 a W 9 u M S 9 G Y W N 0 U 1 Y v R 3 J 1 c H B p Z X J 0 Z S B a Z W l s Z W 4 u e 1 p l a X Q s M 3 0 m c X V v d D s s J n F 1 b 3 Q 7 U 2 V j d G l v b j E v R m F j d F N W L 0 d y d X B w a W V y d G U g W m V p b G V u L n t U V E 1 N S k p K S i w 0 f S Z x d W 9 0 O y w m c X V v d D t T Z W N 0 a W 9 u M S 9 G Y W N 0 U 1 Y v R 3 J 1 c H B p Z X J 0 Z S B a Z W l s Z W 4 u e 1 d l c n R f Y W J z b 2 x 1 d C w 1 f S Z x d W 9 0 O 1 0 s J n F 1 b 3 Q 7 Q 2 9 s d W 1 u Q 2 9 1 b n Q m c X V v d D s 6 N i w m c X V v d D t L Z X l D b 2 x 1 b W 5 O Y W 1 l c y Z x d W 9 0 O z p b J n F 1 b 3 Q 7 R 0 V P X 0 N v Z G U m c X V v d D s s J n F 1 b 3 Q 7 V m F y a W F i b G U m c X V v d D s s J n F 1 b 3 Q 7 U 0 V Y X 0 N v Z G U m c X V v d D s s J n F 1 b 3 Q 7 W m V p d C Z x d W 9 0 O y w m c X V v d D t U V E 1 N S k p K S i Z x d W 9 0 O 1 0 s J n F 1 b 3 Q 7 Q 2 9 s d W 1 u S W R l b n R p d G l l c y Z x d W 9 0 O z p b J n F 1 b 3 Q 7 U 2 V j d G l v b j E v R m F j d F N W L 0 d y d X B w a W V y d G U g W m V p b G V u L n t H R U 9 f Q 2 9 k Z S w w f S Z x d W 9 0 O y w m c X V v d D t T Z W N 0 a W 9 u M S 9 G Y W N 0 U 1 Y v R 3 J 1 c H B p Z X J 0 Z S B a Z W l s Z W 4 u e 1 Z h c m l h Y m x l L D F 9 J n F 1 b 3 Q 7 L C Z x d W 9 0 O 1 N l Y 3 R p b 2 4 x L 0 Z h Y 3 R T V i 9 H c n V w c G l l c n R l I F p l a W x l b i 5 7 U 0 V Y X 0 N v Z G U s M n 0 m c X V v d D s s J n F 1 b 3 Q 7 U 2 V j d G l v b j E v R m F j d F N W L 0 d y d X B w a W V y d G U g W m V p b G V u L n t a Z W l 0 L D N 9 J n F 1 b 3 Q 7 L C Z x d W 9 0 O 1 N l Y 3 R p b 2 4 x L 0 Z h Y 3 R T V i 9 H c n V w c G l l c n R l I F p l a W x l b i 5 7 V F R N T U p K S k o s N H 0 m c X V v d D s s J n F 1 b 3 Q 7 U 2 V j d G l v b j E v R m F j d F N W L 0 d y d X B w a W V y d G U g W m V p b G V u L n t X Z X J 0 X 2 F i c 2 9 s d X Q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h Y 3 R T V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U 1 Y v V 2 V y d F 9 E Y X R h Y m F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i 9 k Y m 9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F N W L 0 Z h Y 3 R B T V N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i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F N W L 0 V p b m d l Z i V D M y V C Q 2 d 0 Z S U y M G V y c 3 R l J T I w W m V p Y 2 h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i 9 E Z X I l M j B U Z X h 0 J T I w e n d p c 2 N o Z W 4 l M j B k Z W 4 l M j B U c m V u b n p l a W N o Z W 4 l M j B 3 d X J k Z S U y M G V p b m d l Z i V D M y V C Q 2 d 0 L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i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U 1 Y v S G l u e n V n Z W Y l Q z M l Q k N n d G U l M j B i Z W 5 1 d H p l c m R l Z m l u a W V y d G U l M j B T c G F s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F N W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U 1 Y v R X J z Z X R 6 d G V y J T I w V 2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W J p b m V f T W 9 u Y X R f S m F o c m V z Z H V y Y 2 h z Y 2 h u a X R 0 J T I w K D I p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m M j M z Y j Y 3 Y y 0 w Z T I x L T Q z Y m E t Y j l i Y i 0 y O W N k M T A 1 N T U z Z W I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U X V l c n l J R C I g V m F s d W U 9 I n N h Y 2 U z Z j g 2 O C 1 k O W J i L T Q w M j M t O T I z N y 1 k M T M x O G Q 1 Y T V l Z W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B p d m 9 0 T 2 J q Z W N 0 T m F t Z S I g V m F s d W U 9 I n N E c m 9 w Z G 9 3 b l 9 a Z W l 0 c m F 1 b S F Q a X Z v d F R h Y m x l M i I g L z 4 8 R W 5 0 c n k g V H l w Z T 0 i U m V j b 3 Z l c n l U Y X J n Z X R T a G V l d C I g V m F s d W U 9 I n N E c m 9 w Z G 9 3 b l 9 a Z W l 0 c m F 1 b S I g L z 4 8 R W 5 0 c n k g V H l w Z T 0 i U m V j b 3 Z l c n l U Y X J n Z X R D b 2 x 1 b W 4 i I F Z h b H V l P S J s M i I g L z 4 8 R W 5 0 c n k g V H l w Z T 0 i U m V j b 3 Z l c n l U Y X J n Z X R S b 3 c i I F Z h b H V l P S J s M S I g L z 4 8 R W 5 0 c n k g V H l w Z T 0 i R m l s b E x h c 3 R V c G R h d G V k I i B W Y W x 1 Z T 0 i Z D I w M j Y t M D U t M T V U M D U 6 M T A 6 M T c u N j g 2 N z M 1 N V o i I C 8 + P E V u d H J 5 I F R 5 c G U 9 I k Z p b G x F c n J v c k N v d W 5 0 I i B W Y W x 1 Z T 0 i b D A i I C 8 + P E V u d H J 5 I F R 5 c G U 9 I k Z p b G x D b 2 x 1 b W 5 U e X B l c y I g V m F s d W U 9 I n N C Z 1 l H Q m d r R k J n V T 0 i I C 8 + P E V u d H J 5 I F R 5 c G U 9 I k Z p b G x F c n J v c k N v Z G U i I F Z h b H V l P S J z V W 5 r b m 9 3 b i I g L z 4 8 R W 5 0 c n k g V H l w Z T 0 i R m l s b E N v b H V t b k 5 h b W V z I i B W Y W x 1 Z T 0 i c 1 s m c X V v d D t H R U 9 f Q 2 9 k Z S Z x d W 9 0 O y w m c X V v d D t W Y X J p Y W J s Z S Z x d W 9 0 O y w m c X V v d D t T R V h f Q 2 9 k Z S Z x d W 9 0 O y w m c X V v d D t a Z W l 0 J n F 1 b 3 Q 7 L C Z x d W 9 0 O 1 R U T U 1 K S k p K J n F 1 b 3 Q 7 L C Z x d W 9 0 O 1 d l c n R f Y W J z b 2 x 1 d C Z x d W 9 0 O y w m c X V v d D t a Z W l 0 L j E m c X V v d D s s J n F 1 b 3 Q 7 Q W 5 6 Y W h s X 0 1 v b m F 0 Z S Z x d W 9 0 O 1 0 i I C 8 + P E V u d H J 5 I F R 5 c G U 9 I k Z p b G x D b 3 V u d C I g V m F s d W U 9 I m w 0 N D A x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W J p b m V f T W 9 u Y X R f S m F o c m V z Z H V y Y 2 h z Y 2 h u a X R 0 I C g y K S 9 R d W V s b G U u e 0 d F T 1 9 D b 2 R l L D B 9 J n F 1 b 3 Q 7 L C Z x d W 9 0 O 1 N l Y 3 R p b 2 4 x L 0 N v b W J p b m V f T W 9 u Y X R f S m F o c m V z Z H V y Y 2 h z Y 2 h u a X R 0 I C g y K S 9 R d W V s b G U u e 1 Z h c m l h Y m x l L D F 9 J n F 1 b 3 Q 7 L C Z x d W 9 0 O 1 N l Y 3 R p b 2 4 x L 0 N v b W J p b m V f T W 9 u Y X R f S m F o c m V z Z H V y Y 2 h z Y 2 h u a X R 0 I C g y K S 9 R d W V s b G U u e 1 N F W F 9 D b 2 R l L D J 9 J n F 1 b 3 Q 7 L C Z x d W 9 0 O 1 N l Y 3 R p b 2 4 x L 0 N v b W J p b m V f T W 9 u Y X R f S m F o c m V z Z H V y Y 2 h z Y 2 h u a X R 0 I C g y K S 9 R d W V s b G U u e 1 p l a X Q s M 3 0 m c X V v d D s s J n F 1 b 3 Q 7 U 2 V j d G l v b j E v Q 2 9 t Y m l u Z V 9 N b 2 5 h d F 9 K Y W h y Z X N k d X J j a H N j a G 5 p d H Q g K D I p L 1 F 1 Z W x s Z S 5 7 V F R N T U p K S k o s N H 0 m c X V v d D s s J n F 1 b 3 Q 7 U 2 V j d G l v b j E v Q 2 9 t Y m l u Z V 9 N b 2 5 h d F 9 K Y W h y Z X N k d X J j a H N j a G 5 p d H Q g K D I p L 1 F 1 Z W x s Z S 5 7 V 2 V y d F 9 h Y n N v b H V 0 L D V 9 J n F 1 b 3 Q 7 L C Z x d W 9 0 O 1 N l Y 3 R p b 2 4 x L 0 N v b W J p b m V f T W 9 u Y X R f S m F o c m V z Z H V y Y 2 h z Y 2 h u a X R 0 I C g y K S 9 R d W V s b G U u e 1 p l a X Q u M S w 2 f S Z x d W 9 0 O y w m c X V v d D t T Z W N 0 a W 9 u M S 9 D b 2 1 i a W 5 l X 0 1 v b m F 0 X 0 p h a H J l c 2 R 1 c m N o c 2 N o b m l 0 d C A o M i k v U X V l b G x l L n t B b n p h a G x f T W 9 u Y X R l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N v b W J p b m V f T W 9 u Y X R f S m F o c m V z Z H V y Y 2 h z Y 2 h u a X R 0 I C g y K S 9 R d W V s b G U u e 0 d F T 1 9 D b 2 R l L D B 9 J n F 1 b 3 Q 7 L C Z x d W 9 0 O 1 N l Y 3 R p b 2 4 x L 0 N v b W J p b m V f T W 9 u Y X R f S m F o c m V z Z H V y Y 2 h z Y 2 h u a X R 0 I C g y K S 9 R d W V s b G U u e 1 Z h c m l h Y m x l L D F 9 J n F 1 b 3 Q 7 L C Z x d W 9 0 O 1 N l Y 3 R p b 2 4 x L 0 N v b W J p b m V f T W 9 u Y X R f S m F o c m V z Z H V y Y 2 h z Y 2 h u a X R 0 I C g y K S 9 R d W V s b G U u e 1 N F W F 9 D b 2 R l L D J 9 J n F 1 b 3 Q 7 L C Z x d W 9 0 O 1 N l Y 3 R p b 2 4 x L 0 N v b W J p b m V f T W 9 u Y X R f S m F o c m V z Z H V y Y 2 h z Y 2 h u a X R 0 I C g y K S 9 R d W V s b G U u e 1 p l a X Q s M 3 0 m c X V v d D s s J n F 1 b 3 Q 7 U 2 V j d G l v b j E v Q 2 9 t Y m l u Z V 9 N b 2 5 h d F 9 K Y W h y Z X N k d X J j a H N j a G 5 p d H Q g K D I p L 1 F 1 Z W x s Z S 5 7 V F R N T U p K S k o s N H 0 m c X V v d D s s J n F 1 b 3 Q 7 U 2 V j d G l v b j E v Q 2 9 t Y m l u Z V 9 N b 2 5 h d F 9 K Y W h y Z X N k d X J j a H N j a G 5 p d H Q g K D I p L 1 F 1 Z W x s Z S 5 7 V 2 V y d F 9 h Y n N v b H V 0 L D V 9 J n F 1 b 3 Q 7 L C Z x d W 9 0 O 1 N l Y 3 R p b 2 4 x L 0 N v b W J p b m V f T W 9 u Y X R f S m F o c m V z Z H V y Y 2 h z Y 2 h u a X R 0 I C g y K S 9 R d W V s b G U u e 1 p l a X Q u M S w 2 f S Z x d W 9 0 O y w m c X V v d D t T Z W N 0 a W 9 u M S 9 D b 2 1 i a W 5 l X 0 1 v b m F 0 X 0 p h a H J l c 2 R 1 c m N o c 2 N o b m l 0 d C A o M i k v U X V l b G x l L n t B b n p h a G x f T W 9 u Y X R l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1 i a W 5 l X 0 1 v b m F 0 X 0 p h a H J l c 2 R 1 c m N o c 2 N o b m l 0 d C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i a W 5 l X 0 1 v b m F 0 X 0 p h a H J l c 2 R 1 c m N o c 2 N o b m l 0 d C U y M C g y K S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F N W X 0 p h a H J l c 2 R 1 c m N o c 2 N o b m l 0 d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j I z M 2 I 2 N 2 M t M G U y M S 0 0 M 2 J h L W I 5 Y m I t M j l j Z D E w N T U 1 M 2 V i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l F 1 Z X J 5 S U Q i I F Z h b H V l P S J z Y m R k Z G V i M W Y t N G N h N y 0 0 N m Y x L W I 4 Z j Q t Y 2 M 1 O T Q 5 Y T g 0 Z D U 1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N v d m V y e V R h c m d l d F N o Z W V 0 I i B W Y W x 1 Z T 0 i c 0 R y b 3 B k b 3 d u X 1 p l a X R y Y X V t I i A v P j x F b n R y e S B U e X B l P S J S Z W N v d m V y e V R h c m d l d E N v b H V t b i I g V m F s d W U 9 I m w y I i A v P j x F b n R y e S B U e X B l P S J S Z W N v d m V y e V R h c m d l d F J v d y I g V m F s d W U 9 I m w x I i A v P j x F b n R y e S B U e X B l P S J G a W x s T G F z d F V w Z G F 0 Z W Q i I F Z h b H V l P S J k M j A y N i 0 w N S 0 x N V Q w N T o x M D o x N y 4 2 N z g y M j U 4 W i I g L z 4 8 R W 5 0 c n k g V H l w Z T 0 i R m l s b E V y c m 9 y Q 2 9 1 b n Q i I F Z h b H V l P S J s M C I g L z 4 8 R W 5 0 c n k g V H l w Z T 0 i R m l s b E N v b H V t b l R 5 c G V z I i B W Y W x 1 Z T 0 i c 0 J n W U d C Z 0 1 G Q 1 E 9 P S I g L z 4 8 R W 5 0 c n k g V H l w Z T 0 i R m l s b E V y c m 9 y Q 2 9 k Z S I g V m F s d W U 9 I n N V b m t u b 3 d u I i A v P j x F b n R y e S B U e X B l P S J G a W x s Q 2 9 s d W 1 u T m F t Z X M i I F Z h b H V l P S J z W y Z x d W 9 0 O 0 d F T 1 9 D b 2 R l J n F 1 b 3 Q 7 L C Z x d W 9 0 O 1 Z h c m l h Y m x l J n F 1 b 3 Q 7 L C Z x d W 9 0 O 1 N F W F 9 D b 2 R l J n F 1 b 3 Q 7 L C Z x d W 9 0 O 1 p l a X Q u M S Z x d W 9 0 O y w m c X V v d D t X Z X J 0 X 2 F i c 2 9 s d X Q m c X V v d D s s J n F 1 b 3 Q 7 Q W 5 6 Y W h s X 0 1 v b m F 0 Z S Z x d W 9 0 O y w m c X V v d D t U V E 1 N S k p K S i Z x d W 9 0 O 1 0 i I C 8 + P E V u d H J 5 I F R 5 c G U 9 I k Z p b G x D b 3 V u d C I g V m F s d W U 9 I m w z M z M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F j d F N W X 0 p h a H J l c 2 R 1 c m N o c 2 N o b m l 0 d C 9 H c n V w c G l l c n R l I F p l a W x l b i 5 7 R 0 V P X 0 N v Z G U s M H 0 m c X V v d D s s J n F 1 b 3 Q 7 U 2 V j d G l v b j E v R m F j d F N W X 0 p h a H J l c 2 R 1 c m N o c 2 N o b m l 0 d C 9 H c n V w c G l l c n R l I F p l a W x l b i 5 7 V m F y a W F i b G U s M X 0 m c X V v d D s s J n F 1 b 3 Q 7 U 2 V j d G l v b j E v R m F j d F N W X 0 p h a H J l c 2 R 1 c m N o c 2 N o b m l 0 d C 9 F c n N l d H p 0 Z X I g V 2 V y d C 5 7 U 0 V Y X 0 N v Z G U s M n 0 m c X V v d D s s J n F 1 b 3 Q 7 U 2 V j d G l v b j E v R m F j d F N W X 0 p h a H J l c 2 R 1 c m N o c 2 N o b m l 0 d C 9 H Z c O k b m R l c n R l c i B U e X A x L n t a Z W l 0 L j E s M 3 0 m c X V v d D s s J n F 1 b 3 Q 7 U 2 V j d G l v b j E v R m F j d F N W X 0 p h a H J l c 2 R 1 c m N o c 2 N o b m l 0 d C 9 H Z c O k b m R l c n R l c i B U e X A x L n t X Z X J 0 X 2 F i c 2 9 s d X Q s N H 0 m c X V v d D s s J n F 1 b 3 Q 7 U 2 V j d G l v b j E v R m F j d F N W X 0 p h a H J l c 2 R 1 c m N o c 2 N o b m l 0 d C 9 H c n V w c G l l c n R l I F p l a W x l b i 5 7 Q W 5 6 Y W h s X 0 1 v b m F 0 Z S w 1 f S Z x d W 9 0 O y w m c X V v d D t T Z W N 0 a W 9 u M S 9 G Y W N 0 U 1 Z f S m F o c m V z Z H V y Y 2 h z Y 2 h u a X R 0 L 0 d l w 6 R u Z G V y d G V y I F R 5 c D I u e 1 R U T U 1 K S k p K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Z h Y 3 R T V l 9 K Y W h y Z X N k d X J j a H N j a G 5 p d H Q v R 3 J 1 c H B p Z X J 0 Z S B a Z W l s Z W 4 u e 0 d F T 1 9 D b 2 R l L D B 9 J n F 1 b 3 Q 7 L C Z x d W 9 0 O 1 N l Y 3 R p b 2 4 x L 0 Z h Y 3 R T V l 9 K Y W h y Z X N k d X J j a H N j a G 5 p d H Q v R 3 J 1 c H B p Z X J 0 Z S B a Z W l s Z W 4 u e 1 Z h c m l h Y m x l L D F 9 J n F 1 b 3 Q 7 L C Z x d W 9 0 O 1 N l Y 3 R p b 2 4 x L 0 Z h Y 3 R T V l 9 K Y W h y Z X N k d X J j a H N j a G 5 p d H Q v R X J z Z X R 6 d G V y I F d l c n Q u e 1 N F W F 9 D b 2 R l L D J 9 J n F 1 b 3 Q 7 L C Z x d W 9 0 O 1 N l Y 3 R p b 2 4 x L 0 Z h Y 3 R T V l 9 K Y W h y Z X N k d X J j a H N j a G 5 p d H Q v R 2 X D p G 5 k Z X J 0 Z X I g V H l w M S 5 7 W m V p d C 4 x L D N 9 J n F 1 b 3 Q 7 L C Z x d W 9 0 O 1 N l Y 3 R p b 2 4 x L 0 Z h Y 3 R T V l 9 K Y W h y Z X N k d X J j a H N j a G 5 p d H Q v R 2 X D p G 5 k Z X J 0 Z X I g V H l w M S 5 7 V 2 V y d F 9 h Y n N v b H V 0 L D R 9 J n F 1 b 3 Q 7 L C Z x d W 9 0 O 1 N l Y 3 R p b 2 4 x L 0 Z h Y 3 R T V l 9 K Y W h y Z X N k d X J j a H N j a G 5 p d H Q v R 3 J 1 c H B p Z X J 0 Z S B a Z W l s Z W 4 u e 0 F u e m F o b F 9 N b 2 5 h d G U s N X 0 m c X V v d D s s J n F 1 b 3 Q 7 U 2 V j d G l v b j E v R m F j d F N W X 0 p h a H J l c 2 R 1 c m N o c 2 N o b m l 0 d C 9 H Z c O k b m R l c n R l c i B U e X A y L n t U V E 1 N S k p K S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F j d F N W X 0 p h a H J l c 2 R 1 c m N o c 2 N o b m l 0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U 1 Z f S m F o c m V z Z H V y Y 2 h z Y 2 h u a X R 0 L 1 d l c n R f R G F 0 Y W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U 1 Z f S m F o c m V z Z H V y Y 2 h z Y 2 h u a X R 0 L 2 R i b 1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U 1 Z f S m F o c m V z Z H V y Y 2 h z Y 2 h u a X R 0 L 0 Z h Y 3 R B T V N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l 9 K Y W h y Z X N k d X J j a H N j a G 5 p d H Q v U 3 B h b H R l J T I w b m F j a C U y M F R y Z W 5 u e m V p Y 2 h l b i U y M H R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l 9 K Y W h y Z X N k d X J j a H N j a G 5 p d H Q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F N W X 0 p h a H J l c 2 R 1 c m N o c 2 N o b m l 0 d C 9 E Z X I l M j B U Z X h 0 J T I w d m 9 y J T I w Z G V t J T I w V H J l b m 5 6 Z W l j a G V u J T I w d 3 V y Z G U l M j B l e H R y Y W h p Z X J 0 L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l 9 K Y W h y Z X N k d X J j a H N j a G 5 p d H Q v R 2 U l Q z M l Q T R u Z G V y d G V y J T I w V H l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l 9 K Y W h y Z X N k d X J j a H N j a G 5 p d H Q v R 2 V m a W x 0 Z X J 0 Z S U y M F p l a W x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U 1 Z f S m F o c m V z Z H V y Y 2 h z Y 2 h u a X R 0 L 0 d l Z m l s d G V y d G U l M j B a Z W l s Z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F N W X 0 p h a H J l c 2 R 1 c m N o c 2 N o b m l 0 d C 9 H c n V w c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F N W X 0 p h a H J l c 2 R 1 c m N o c 2 N o b m l 0 d C 9 H Z S V D M y V B N G 5 k Z X J 0 Z X I l M j B U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F N W X 0 p h a H J l c 2 R 1 c m N o c 2 N o b m l 0 d C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l 9 K Y W h y Z X N k d X J j a H N j a G 5 p d H Q v R 2 U l Q z M l Q T R u Z G V y d G V y J T I w V H l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h Y 3 R T V l 9 K Y W h y Z X N k d X J j a H N j a G 5 p d H Q v R 2 V m a W x 0 Z X J 0 Z S U y M F p l a W x l b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U 1 Z f S m F o c m V z Z H V y Y 2 h z Y 2 h u a X R 0 L 0 V y c 2 V 0 e n R l c i U y M F d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0 U 1 Z f S m F o c m V z Z H V y Y 2 h z Y 2 h u a X R 0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R U 8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Z l N 2 E x Z D E 3 L T d i Y z E t N D d l N C 1 i Z T N l L W M 2 Z T c 1 N z k x Z W E y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U X V l c n l J R C I g V m F s d W U 9 I n N l M T g y Y W Y z N C 1 k M j h i L T Q y Y W M t Y T R k N C 0 0 Z T M y M T k 0 Z T h i M z k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1 L T E 1 V D A 1 O j E w O j E 3 L j Y 3 N T I y N T h a I i A v P j x F b n R y e S B U e X B l P S J G a W x s R X J y b 3 J D b 3 V u d C I g V m F s d W U 9 I m w w I i A v P j x F b n R y e S B U e X B l P S J G a W x s Q 2 9 s d W 1 u V H l w Z X M i I F Z h b H V l P S J z Q W d Z R 0 F n P T 0 i I C 8 + P E V u d H J 5 I F R 5 c G U 9 I k Z p b G x F c n J v c k N v Z G U i I F Z h b H V l P S J z V W 5 r b m 9 3 b i I g L z 4 8 R W 5 0 c n k g V H l w Z T 0 i R m l s b E N v b H V t b k 5 h b W V z I i B W Y W x 1 Z T 0 i c 1 s m c X V v d D t H R U 9 f S U Q m c X V v d D s s J n F 1 b 3 Q 7 R 0 V P X 0 N v Z G U m c X V v d D s s J n F 1 b 3 Q 7 R 0 V P X 0 J l e m V p Y 2 h u d W 5 n J n F 1 b 3 Q 7 L C Z x d W 9 0 O 0 d F T 1 9 M Z X Z l b C Z x d W 9 0 O 1 0 i I C 8 + P E V u d H J 5 I F R 5 c G U 9 I k Z p b G x D b 3 V u d C I g V m F s d W U 9 I m w x M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P Z G J j L k R h d G F T b 3 V y Y 2 V c X C 8 x L 2 R z b j 1 N S U 5 F U l Z B L 1 d l c n Q v Z G J v L 0 R p b U d F T y 5 7 R 0 V P X 0 l E L D B 9 J n F 1 b 3 Q 7 L C Z x d W 9 0 O 0 9 k Y m M u R G F 0 Y V N v d X J j Z V x c L z E v Z H N u P U 1 J T k V S V k E v V 2 V y d C 9 k Y m 8 v R G l t R 0 V P L n t H R U 9 f Q 2 9 k Z S w x f S Z x d W 9 0 O y w m c X V v d D t P Z G J j L k R h d G F T b 3 V y Y 2 V c X C 8 x L 2 R z b j 1 N S U 5 F U l Z B L 1 d l c n Q v Z G J v L 0 R p b U d F T y 5 7 R 0 V P X 0 J l e m V p Y 2 h u d W 5 n L D J 9 J n F 1 b 3 Q 7 L C Z x d W 9 0 O 0 9 k Y m M u R G F 0 Y V N v d X J j Z V x c L z E v Z H N u P U 1 J T k V S V k E v V 2 V y d C 9 k Y m 8 v R G l t R 0 V P L n t H R U 9 f T G V 2 Z W w s M 3 0 m c X V v d D t d L C Z x d W 9 0 O 0 N v b H V t b k N v d W 5 0 J n F 1 b 3 Q 7 O j Q s J n F 1 b 3 Q 7 S 2 V 5 Q 2 9 s d W 1 u T m F t Z X M m c X V v d D s 6 W 1 0 s J n F 1 b 3 Q 7 Q 2 9 s d W 1 u S W R l b n R p d G l l c y Z x d W 9 0 O z p b J n F 1 b 3 Q 7 T 2 R i Y y 5 E Y X R h U 2 9 1 c m N l X F w v M S 9 k c 2 4 9 T U l O R V J W Q S 9 X Z X J 0 L 2 R i b y 9 E a W 1 H R U 8 u e 0 d F T 1 9 J R C w w f S Z x d W 9 0 O y w m c X V v d D t P Z G J j L k R h d G F T b 3 V y Y 2 V c X C 8 x L 2 R z b j 1 N S U 5 F U l Z B L 1 d l c n Q v Z G J v L 0 R p b U d F T y 5 7 R 0 V P X 0 N v Z G U s M X 0 m c X V v d D s s J n F 1 b 3 Q 7 T 2 R i Y y 5 E Y X R h U 2 9 1 c m N l X F w v M S 9 k c 2 4 9 T U l O R V J W Q S 9 X Z X J 0 L 2 R i b y 9 E a W 1 H R U 8 u e 0 d F T 1 9 C Z X p l a W N o b n V u Z y w y f S Z x d W 9 0 O y w m c X V v d D t P Z G J j L k R h d G F T b 3 V y Y 2 V c X C 8 x L 2 R z b j 1 N S U 5 F U l Z B L 1 d l c n Q v Z G J v L 0 R p b U d F T y 5 7 R 0 V P X 0 x l d m V s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H R U 8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0 V P L 1 d l c n R f R G F 0 Y W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R U 8 v Z G J v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F T y 9 E a W 1 H R U 9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F T y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2 V z Y 2 h s Z W N o d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N m U 3 Y T F k M T c t N 2 J j M S 0 0 N 2 U 0 L W J l M 2 U t Y z Z l N z U 3 O T F l Y T I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R d W V y e U l E I i B W Y W x 1 Z T 0 i c z R h N T k 5 N T I x L W Y x N j g t N D Y 1 Y y 0 4 N 2 U y L T Y x Y W R j M D Q z N T A x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Y t M D U t M T V U M D U 6 M T A 6 M T c u N j g 4 N z M 3 M V o i I C 8 + P E V u d H J 5 I F R 5 c G U 9 I k Z p b G x F c n J v c k N v d W 5 0 I i B W Y W x 1 Z T 0 i b D A i I C 8 + P E V u d H J 5 I F R 5 c G U 9 I k Z p b G x D b 2 x 1 b W 5 U e X B l c y I g V m F s d W U 9 I n N B Z 1 l H Q W c 9 P S I g L z 4 8 R W 5 0 c n k g V H l w Z T 0 i R m l s b E V y c m 9 y Q 2 9 k Z S I g V m F s d W U 9 I n N V b m t u b 3 d u I i A v P j x F b n R y e S B U e X B l P S J G a W x s Q 2 9 s d W 1 u T m F t Z X M i I F Z h b H V l P S J z W y Z x d W 9 0 O 1 N F W F 9 J R C Z x d W 9 0 O y w m c X V v d D t T R V h f Q 2 9 k Z S Z x d W 9 0 O y w m c X V v d D t T R V h f Q m V 6 Z W l j a G 5 1 b m c m c X V v d D s s J n F 1 b 3 Q 7 U 0 V Y X 0 x l d m V s J n F 1 b 3 Q 7 X S I g L z 4 8 R W 5 0 c n k g V H l w Z T 0 i R m l s b E N v d W 5 0 I i B W Y W x 1 Z T 0 i b D E x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U 1 J T k V S V k E v V 2 V y d C 9 k Y m 8 v R G l t R 2 V z Y 2 h s Z W N o d C 5 7 U 0 V Y X 0 l E L D B 9 J n F 1 b 3 Q 7 L C Z x d W 9 0 O 0 9 k Y m M u R G F 0 Y V N v d X J j Z V x c L z E v Z H N u P U 1 J T k V S V k E v V 2 V y d C 9 k Y m 8 v R G l t R 2 V z Y 2 h s Z W N o d C 5 7 U 0 V Y X 0 N v Z G U s M X 0 m c X V v d D s s J n F 1 b 3 Q 7 T 2 R i Y y 5 E Y X R h U 2 9 1 c m N l X F w v M S 9 k c 2 4 9 T U l O R V J W Q S 9 X Z X J 0 L 2 R i b y 9 E a W 1 H Z X N j a G x l Y 2 h 0 L n t T R V h f Q m V 6 Z W l j a G 5 1 b m c s M n 0 m c X V v d D s s J n F 1 b 3 Q 7 T 2 R i Y y 5 E Y X R h U 2 9 1 c m N l X F w v M S 9 k c 2 4 9 T U l O R V J W Q S 9 X Z X J 0 L 2 R i b y 9 E a W 1 H Z X N j a G x l Y 2 h 0 L n t T R V h f T G V 2 Z W w s M 3 0 m c X V v d D t d L C Z x d W 9 0 O 0 N v b H V t b k N v d W 5 0 J n F 1 b 3 Q 7 O j Q s J n F 1 b 3 Q 7 S 2 V 5 Q 2 9 s d W 1 u T m F t Z X M m c X V v d D s 6 W 1 0 s J n F 1 b 3 Q 7 Q 2 9 s d W 1 u S W R l b n R p d G l l c y Z x d W 9 0 O z p b J n F 1 b 3 Q 7 T 2 R i Y y 5 E Y X R h U 2 9 1 c m N l X F w v M S 9 k c 2 4 9 T U l O R V J W Q S 9 X Z X J 0 L 2 R i b y 9 E a W 1 H Z X N j a G x l Y 2 h 0 L n t T R V h f S U Q s M H 0 m c X V v d D s s J n F 1 b 3 Q 7 T 2 R i Y y 5 E Y X R h U 2 9 1 c m N l X F w v M S 9 k c 2 4 9 T U l O R V J W Q S 9 X Z X J 0 L 2 R i b y 9 E a W 1 H Z X N j a G x l Y 2 h 0 L n t T R V h f Q 2 9 k Z S w x f S Z x d W 9 0 O y w m c X V v d D t P Z G J j L k R h d G F T b 3 V y Y 2 V c X C 8 x L 2 R z b j 1 N S U 5 F U l Z B L 1 d l c n Q v Z G J v L 0 R p b U d l c 2 N o b G V j a H Q u e 1 N F W F 9 C Z X p l a W N o b n V u Z y w y f S Z x d W 9 0 O y w m c X V v d D t P Z G J j L k R h d G F T b 3 V y Y 2 V c X C 8 x L 2 R z b j 1 N S U 5 F U l Z B L 1 d l c n Q v Z G J v L 0 R p b U d l c 2 N o b G V j a H Q u e 1 N F W F 9 M Z X Z l b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2 V z Y 2 h s Z W N o d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Z X N j a G x l Y 2 h 0 L 1 d l c n R f R G F 0 Y W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Z X N j a G x l Y 2 h 0 L 2 R i b 1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Z X N j a G x l Y 2 h 0 L 0 R p b U d l c 2 N o b G V j a H R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V Z h c m l h Y m x l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2 Z T d h M W Q x N y 0 3 Y m M x L T Q 3 Z T Q t Y m U z Z S 1 j N m U 3 N T c 5 M W V h M j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N G Q 5 O W Z h Y T g t N G M 5 Y i 0 0 N z h k L W J m Z j I t Z m N h M z U 0 Y 2 U z Z W M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x N V Q w N T o x M D o x N y 4 2 O T A 3 M z U x W i I g L z 4 8 R W 5 0 c n k g V H l w Z T 0 i R m l s b E V y c m 9 y Q 2 9 1 b n Q i I F Z h b H V l P S J s M C I g L z 4 8 R W 5 0 c n k g V H l w Z T 0 i R m l s b E N v b H V t b l R 5 c G V z I i B W Y W x 1 Z T 0 i c 0 F n W U c i I C 8 + P E V u d H J 5 I F R 5 c G U 9 I k Z p b G x F c n J v c k N v Z G U i I F Z h b H V l P S J z V W 5 r b m 9 3 b i I g L z 4 8 R W 5 0 c n k g V H l w Z T 0 i R m l s b E N v b H V t b k 5 h b W V z I i B W Y W x 1 Z T 0 i c 1 s m c X V v d D t W Y X J p Y W J s Z V 9 J R C Z x d W 9 0 O y w m c X V v d D t W Y X J p Y W J s Z U J l e m V p Y 2 h u d W 5 n J n F 1 b 3 Q 7 L C Z x d W 9 0 O 1 Z h c m l h Y m x l Q 2 9 k Z S Z x d W 9 0 O 1 0 i I C 8 + P E V u d H J 5 I F R 5 c G U 9 I k Z p b G x D b 3 V u d C I g V m F s d W U 9 I m w 0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U 1 J T k V S V k E v V 2 V y d C 9 k Y m 8 v R G l t V m F y a W F i b G U u e 1 Z h c m l h Y m x l X 0 l E L D B 9 J n F 1 b 3 Q 7 L C Z x d W 9 0 O 0 9 k Y m M u R G F 0 Y V N v d X J j Z V x c L z E v Z H N u P U 1 J T k V S V k E v V 2 V y d C 9 k Y m 8 v R G l t V m F y a W F i b G U u e 1 Z h c m l h Y m x l Q m V 6 Z W l j a G 5 1 b m c s M X 0 m c X V v d D s s J n F 1 b 3 Q 7 T 2 R i Y y 5 E Y X R h U 2 9 1 c m N l X F w v M S 9 k c 2 4 9 T U l O R V J W Q S 9 X Z X J 0 L 2 R i b y 9 E a W 1 W Y X J p Y W J s Z S 5 7 V m F y a W F i b G V D b 2 R l L D J 9 J n F 1 b 3 Q 7 X S w m c X V v d D t D b 2 x 1 b W 5 D b 3 V u d C Z x d W 9 0 O z o z L C Z x d W 9 0 O 0 t l e U N v b H V t b k 5 h b W V z J n F 1 b 3 Q 7 O l t d L C Z x d W 9 0 O 0 N v b H V t b k l k Z W 5 0 a X R p Z X M m c X V v d D s 6 W y Z x d W 9 0 O 0 9 k Y m M u R G F 0 Y V N v d X J j Z V x c L z E v Z H N u P U 1 J T k V S V k E v V 2 V y d C 9 k Y m 8 v R G l t V m F y a W F i b G U u e 1 Z h c m l h Y m x l X 0 l E L D B 9 J n F 1 b 3 Q 7 L C Z x d W 9 0 O 0 9 k Y m M u R G F 0 Y V N v d X J j Z V x c L z E v Z H N u P U 1 J T k V S V k E v V 2 V y d C 9 k Y m 8 v R G l t V m F y a W F i b G U u e 1 Z h c m l h Y m x l Q m V 6 Z W l j a G 5 1 b m c s M X 0 m c X V v d D s s J n F 1 b 3 Q 7 T 2 R i Y y 5 E Y X R h U 2 9 1 c m N l X F w v M S 9 k c 2 4 9 T U l O R V J W Q S 9 X Z X J 0 L 2 R i b y 9 E a W 1 W Y X J p Y W J s Z S 5 7 V m F y a W F i b G V D b 2 R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W Y X J p Y W J s Z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W Y X J p Y W J s Z S 9 X Z X J 0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V m F y a W F i b G U v Z G J v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V Z h c m l h Y m x l L 0 R p b V Z h c m l h Y m x l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W Y X J p Y W J s Z S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0 V P X 0 p E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m M j M z Y j Y 3 Y y 0 w Z T I x L T Q z Y m E t Y j l i Y i 0 y O W N k M T A 1 N T U z Z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O W N k N m Y x Z j Y t Y W M 4 O S 0 0 N j A 0 L W I y N z I t N 2 U y M z A y O D k 4 Y j l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x N V Q w N T o x M D o x N y 4 2 O D E y M j U 2 W i I g L z 4 8 R W 5 0 c n k g V H l w Z T 0 i R m l s b E V y c m 9 y Q 2 9 1 b n Q i I F Z h b H V l P S J s M C I g L z 4 8 R W 5 0 c n k g V H l w Z T 0 i R m l s b E N v b H V t b l R 5 c G V z I i B W Y W x 1 Z T 0 i c 0 F n W U d B Z z 0 9 I i A v P j x F b n R y e S B U e X B l P S J G a W x s R X J y b 3 J D b 2 R l I i B W Y W x 1 Z T 0 i c 1 V u a 2 5 v d 2 4 i I C 8 + P E V u d H J 5 I F R 5 c G U 9 I k Z p b G x D b 2 x 1 b W 5 O Y W 1 l c y I g V m F s d W U 9 I n N b J n F 1 b 3 Q 7 R 0 V P X 0 l E J n F 1 b 3 Q 7 L C Z x d W 9 0 O 0 d F T 1 9 D b 2 R l J n F 1 b 3 Q 7 L C Z x d W 9 0 O 0 d F T 1 9 C Z X p l a W N o b n V u Z y Z x d W 9 0 O y w m c X V v d D t H R U 9 f T G V 2 Z W w m c X V v d D t d I i A v P j x F b n R y e S B U e X B l P S J G a W x s Q 2 9 1 b n Q i I F Z h b H V l P S J s M T A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T 2 R i Y y 5 E Y X R h U 2 9 1 c m N l X F w v M S 9 k c 2 4 9 T U l O R V J W Q S 9 X Z X J 0 L 2 R i b y 9 E a W 1 H R U 8 u e 0 d F T 1 9 J R C w w f S Z x d W 9 0 O y w m c X V v d D t P Z G J j L k R h d G F T b 3 V y Y 2 V c X C 8 x L 2 R z b j 1 N S U 5 F U l Z B L 1 d l c n Q v Z G J v L 0 R p b U d F T y 5 7 R 0 V P X 0 N v Z G U s M X 0 m c X V v d D s s J n F 1 b 3 Q 7 T 2 R i Y y 5 E Y X R h U 2 9 1 c m N l X F w v M S 9 k c 2 4 9 T U l O R V J W Q S 9 X Z X J 0 L 2 R i b y 9 E a W 1 H R U 8 u e 0 d F T 1 9 C Z X p l a W N o b n V u Z y w y f S Z x d W 9 0 O y w m c X V v d D t P Z G J j L k R h d G F T b 3 V y Y 2 V c X C 8 x L 2 R z b j 1 N S U 5 F U l Z B L 1 d l c n Q v Z G J v L 0 R p b U d F T y 5 7 R 0 V P X 0 x l d m V s L D N 9 J n F 1 b 3 Q 7 X S w m c X V v d D t D b 2 x 1 b W 5 D b 3 V u d C Z x d W 9 0 O z o 0 L C Z x d W 9 0 O 0 t l e U N v b H V t b k 5 h b W V z J n F 1 b 3 Q 7 O l t d L C Z x d W 9 0 O 0 N v b H V t b k l k Z W 5 0 a X R p Z X M m c X V v d D s 6 W y Z x d W 9 0 O 0 9 k Y m M u R G F 0 Y V N v d X J j Z V x c L z E v Z H N u P U 1 J T k V S V k E v V 2 V y d C 9 k Y m 8 v R G l t R 0 V P L n t H R U 9 f S U Q s M H 0 m c X V v d D s s J n F 1 b 3 Q 7 T 2 R i Y y 5 E Y X R h U 2 9 1 c m N l X F w v M S 9 k c 2 4 9 T U l O R V J W Q S 9 X Z X J 0 L 2 R i b y 9 E a W 1 H R U 8 u e 0 d F T 1 9 D b 2 R l L D F 9 J n F 1 b 3 Q 7 L C Z x d W 9 0 O 0 9 k Y m M u R G F 0 Y V N v d X J j Z V x c L z E v Z H N u P U 1 J T k V S V k E v V 2 V y d C 9 k Y m 8 v R G l t R 0 V P L n t H R U 9 f Q m V 6 Z W l j a G 5 1 b m c s M n 0 m c X V v d D s s J n F 1 b 3 Q 7 T 2 R i Y y 5 E Y X R h U 2 9 1 c m N l X F w v M S 9 k c 2 4 9 T U l O R V J W Q S 9 X Z X J 0 L 2 R i b y 9 E a W 1 H R U 8 u e 0 d F T 1 9 M Z X Z l b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0 V P X 0 p E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F T 1 9 K R C 9 X Z X J 0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0 V P X 0 p E L 2 R i b 1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R U 9 f S k Q v R G l t R 0 V P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R U 9 f S k Q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l c 2 N o b G V j a H R f S k Q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Y y M z N i N j d j L T B l M j E t N D N i Y S 1 i O W J i L T I 5 Y 2 Q x M D U 1 N T N l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U X V l c n l J R C I g V m F s d W U 9 I n M 2 Z T F l M j k 3 Z S 1 i N 2 R l L T Q 3 O T Y t Y m U x N C 1 j M W N l M j R l Z D Z m M z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1 L T E 1 V D A 1 O j E w O j E 3 L j Y 4 M j I y N T Z a I i A v P j x F b n R y e S B U e X B l P S J G a W x s R X J y b 3 J D b 3 V u d C I g V m F s d W U 9 I m w w I i A v P j x F b n R y e S B U e X B l P S J G a W x s Q 2 9 s d W 1 u V H l w Z X M i I F Z h b H V l P S J z Q W d Z R 0 F n P T 0 i I C 8 + P E V u d H J 5 I F R 5 c G U 9 I k Z p b G x F c n J v c k N v Z G U i I F Z h b H V l P S J z V W 5 r b m 9 3 b i I g L z 4 8 R W 5 0 c n k g V H l w Z T 0 i R m l s b E N v b H V t b k 5 h b W V z I i B W Y W x 1 Z T 0 i c 1 s m c X V v d D t T R V h f S U Q m c X V v d D s s J n F 1 b 3 Q 7 U 0 V Y X 0 N v Z G U m c X V v d D s s J n F 1 b 3 Q 7 U 0 V Y X 0 J l e m V p Y 2 h u d W 5 n J n F 1 b 3 Q 7 L C Z x d W 9 0 O 1 N F W F 9 M Z X Z l b C Z x d W 9 0 O 1 0 i I C 8 + P E V u d H J 5 I F R 5 c G U 9 I k Z p b G x D b 3 V u d C I g V m F s d W U 9 I m w y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U 1 J T k V S V k E v V 2 V y d C 9 k Y m 8 v R G l t R 2 V z Y 2 h s Z W N o d C 5 7 U 0 V Y X 0 l E L D B 9 J n F 1 b 3 Q 7 L C Z x d W 9 0 O 0 9 k Y m M u R G F 0 Y V N v d X J j Z V x c L z E v Z H N u P U 1 J T k V S V k E v V 2 V y d C 9 k Y m 8 v R G l t R 2 V z Y 2 h s Z W N o d C 5 7 U 0 V Y X 0 N v Z G U s M X 0 m c X V v d D s s J n F 1 b 3 Q 7 T 2 R i Y y 5 E Y X R h U 2 9 1 c m N l X F w v M S 9 k c 2 4 9 T U l O R V J W Q S 9 X Z X J 0 L 2 R i b y 9 E a W 1 H Z X N j a G x l Y 2 h 0 L n t T R V h f Q m V 6 Z W l j a G 5 1 b m c s M n 0 m c X V v d D s s J n F 1 b 3 Q 7 T 2 R i Y y 5 E Y X R h U 2 9 1 c m N l X F w v M S 9 k c 2 4 9 T U l O R V J W Q S 9 X Z X J 0 L 2 R i b y 9 E a W 1 H Z X N j a G x l Y 2 h 0 L n t T R V h f T G V 2 Z W w s M 3 0 m c X V v d D t d L C Z x d W 9 0 O 0 N v b H V t b k N v d W 5 0 J n F 1 b 3 Q 7 O j Q s J n F 1 b 3 Q 7 S 2 V 5 Q 2 9 s d W 1 u T m F t Z X M m c X V v d D s 6 W 1 0 s J n F 1 b 3 Q 7 Q 2 9 s d W 1 u S W R l b n R p d G l l c y Z x d W 9 0 O z p b J n F 1 b 3 Q 7 T 2 R i Y y 5 E Y X R h U 2 9 1 c m N l X F w v M S 9 k c 2 4 9 T U l O R V J W Q S 9 X Z X J 0 L 2 R i b y 9 E a W 1 H Z X N j a G x l Y 2 h 0 L n t T R V h f S U Q s M H 0 m c X V v d D s s J n F 1 b 3 Q 7 T 2 R i Y y 5 E Y X R h U 2 9 1 c m N l X F w v M S 9 k c 2 4 9 T U l O R V J W Q S 9 X Z X J 0 L 2 R i b y 9 E a W 1 H Z X N j a G x l Y 2 h 0 L n t T R V h f Q 2 9 k Z S w x f S Z x d W 9 0 O y w m c X V v d D t P Z G J j L k R h d G F T b 3 V y Y 2 V c X C 8 x L 2 R z b j 1 N S U 5 F U l Z B L 1 d l c n Q v Z G J v L 0 R p b U d l c 2 N o b G V j a H Q u e 1 N F W F 9 C Z X p l a W N o b n V u Z y w y f S Z x d W 9 0 O y w m c X V v d D t P Z G J j L k R h d G F T b 3 V y Y 2 V c X C 8 x L 2 R z b j 1 N S U 5 F U l Z B L 1 d l c n Q v Z G J v L 0 R p b U d l c 2 N o b G V j a H Q u e 1 N F W F 9 M Z X Z l b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2 V z Y 2 h s Z W N o d F 9 K R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Z X N j a G x l Y 2 h 0 X 0 p E L 1 d l c n R f R G F 0 Y W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Z X N j a G x l Y 2 h 0 X 0 p E L 2 R i b 1 9 T Y 2 h l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H Z X N j a G x l Y 2 h 0 X 0 p E L 0 R p b U d l c 2 N o b G V j a H R f V m l l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d l c 2 N o b G V j a H R f S k Q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V Z h c m l h Y m x l X 0 p E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m M j M z Y j Y 3 Y y 0 w Z T I x L T Q z Y m E t Y j l i Y i 0 y O W N k M T A 1 N T U z Z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N z Y 2 O T c 1 Y j Y t Y j g 4 M i 0 0 N G M 5 L T k 0 M m E t Z W I y Y 2 E x N T h k O W I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x N V Q w N T o x M D o x N y 4 2 O D M y M j U 2 W i I g L z 4 8 R W 5 0 c n k g V H l w Z T 0 i R m l s b E V y c m 9 y Q 2 9 1 b n Q i I F Z h b H V l P S J s M C I g L z 4 8 R W 5 0 c n k g V H l w Z T 0 i R m l s b E N v b H V t b l R 5 c G V z I i B W Y W x 1 Z T 0 i c 0 F n W U c i I C 8 + P E V u d H J 5 I F R 5 c G U 9 I k Z p b G x F c n J v c k N v Z G U i I F Z h b H V l P S J z V W 5 r b m 9 3 b i I g L z 4 8 R W 5 0 c n k g V H l w Z T 0 i R m l s b E N v b H V t b k 5 h b W V z I i B W Y W x 1 Z T 0 i c 1 s m c X V v d D t W Y X J p Y W J s Z V 9 J R C Z x d W 9 0 O y w m c X V v d D t W Y X J p Y W J s Z U J l e m V p Y 2 h u d W 5 n J n F 1 b 3 Q 7 L C Z x d W 9 0 O 1 Z h c m l h Y m x l Q 2 9 k Z S Z x d W 9 0 O 1 0 i I C 8 + P E V u d H J 5 I F R 5 c G U 9 I k Z p b G x D b 3 V u d C I g V m F s d W U 9 I m w 0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0 9 k Y m M u R G F 0 Y V N v d X J j Z V x c L z E v Z H N u P U 1 J T k V S V k E v V 2 V y d C 9 k Y m 8 v R G l t V m F y a W F i b G U u e 1 Z h c m l h Y m x l X 0 l E L D B 9 J n F 1 b 3 Q 7 L C Z x d W 9 0 O 0 9 k Y m M u R G F 0 Y V N v d X J j Z V x c L z E v Z H N u P U 1 J T k V S V k E v V 2 V y d C 9 k Y m 8 v R G l t V m F y a W F i b G U u e 1 Z h c m l h Y m x l Q m V 6 Z W l j a G 5 1 b m c s M X 0 m c X V v d D s s J n F 1 b 3 Q 7 T 2 R i Y y 5 E Y X R h U 2 9 1 c m N l X F w v M S 9 k c 2 4 9 T U l O R V J W Q S 9 X Z X J 0 L 2 R i b y 9 E a W 1 W Y X J p Y W J s Z S 5 7 V m F y a W F i b G V D b 2 R l L D J 9 J n F 1 b 3 Q 7 X S w m c X V v d D t D b 2 x 1 b W 5 D b 3 V u d C Z x d W 9 0 O z o z L C Z x d W 9 0 O 0 t l e U N v b H V t b k 5 h b W V z J n F 1 b 3 Q 7 O l t d L C Z x d W 9 0 O 0 N v b H V t b k l k Z W 5 0 a X R p Z X M m c X V v d D s 6 W y Z x d W 9 0 O 0 9 k Y m M u R G F 0 Y V N v d X J j Z V x c L z E v Z H N u P U 1 J T k V S V k E v V 2 V y d C 9 k Y m 8 v R G l t V m F y a W F i b G U u e 1 Z h c m l h Y m x l X 0 l E L D B 9 J n F 1 b 3 Q 7 L C Z x d W 9 0 O 0 9 k Y m M u R G F 0 Y V N v d X J j Z V x c L z E v Z H N u P U 1 J T k V S V k E v V 2 V y d C 9 k Y m 8 v R G l t V m F y a W F i b G U u e 1 Z h c m l h Y m x l Q m V 6 Z W l j a G 5 1 b m c s M X 0 m c X V v d D s s J n F 1 b 3 Q 7 T 2 R i Y y 5 E Y X R h U 2 9 1 c m N l X F w v M S 9 k c 2 4 9 T U l O R V J W Q S 9 X Z X J 0 L 2 R i b y 9 E a W 1 W Y X J p Y W J s Z S 5 7 V m F y a W F i b G V D b 2 R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W Y X J p Y W J s Z V 9 K R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W Y X J p Y W J s Z V 9 K R C 9 X Z X J 0 X 0 R h d G F i Y X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V m F y a W F i b G V f S k Q v Z G J v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V Z h c m l h Y m x l X 0 p E L 0 R p b V Z h c m l h Y m x l X 1 Z p Z X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W Y X J p Y W J s Z V 9 K R C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d F N W L 0 d y d X B w a W V y d G U l M j B a Z W l s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b l e D t F A B D k O v A K L 8 7 D i T Q g A A A A A C A A A A A A A D Z g A A w A A A A B A A A A C j T X X M X e F Y H z 5 5 V O A R J S d C A A A A A A S A A A C g A A A A E A A A A F a c W q k Q I 6 w H 5 1 b 1 4 T g 0 E r d Q A A A A 4 f H v + O g G W X 3 g 1 x 7 P n p 7 e 0 H U 1 9 + O y w 3 Q 3 3 X Z I r n q 3 f u 1 Z N o b 7 q y O x M w d g F n 6 Y D a T i u f 4 7 b z S y H G J 7 I J S m h H o C Z k P x M f y m c R P B f X P + f x l 1 S B 4 U A A A A p 5 + 8 k o D s S L 9 a x I E p C L 8 b J 4 G n B X E = < / D a t a M a s h u p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 D i m G E O 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 D i m G E O 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 C o l u m n s \ G E O _ I D < / K e y > < / D i a g r a m O b j e c t K e y > < D i a g r a m O b j e c t K e y > < K e y > C o l u m n s \ G E O _ C o d e < / K e y > < / D i a g r a m O b j e c t K e y > < D i a g r a m O b j e c t K e y > < K e y > C o l u m n s \ G E O _ B e z e i c h n u n g < / K e y > < / D i a g r a m O b j e c t K e y > < D i a g r a m O b j e c t K e y > < K e y > C o l u m n s \ G E O _ L e v e l 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 C o l u m n s \ G E O _ I D 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 C o l u m n s \ G E O _ B e z e i c h n u n g 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 C o l u m n s \ G E O _ L e v e l 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 F a c t A M S 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 F a c t A M S 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 M e a s u r e s \ S u m m e   v o n   W e r t < / K e y > < / D i a g r a m O b j e c t K e y > < D i a g r a m O b j e c t K e y > < K e y > M e a s u r e s \ S u m m e   v o n   W e r t \ T a g I n f o \ F o r m e l < / K e y > < / D i a g r a m O b j e c t K e y > < D i a g r a m O b j e c t K e y > < K e y > M e a s u r e s \ S u m m e   v o n   W e r t \ T a g I n f o \ W e r t < / K e y > < / D i a g r a m O b j e c t K e y > < D i a g r a m O b j e c t K e y > < K e y > C o l u m n s \ W e r t < / K e y > < / D i a g r a m O b j e c t K e y > < D i a g r a m O b j e c t K e y > < K e y > C o l u m n s \ Z e i t < / K e y > < / D i a g r a m O b j e c t K e y > < D i a g r a m O b j e c t K e y > < K e y > C o l u m n s \ Z e i t t y p < / K e y > < / D i a g r a m O b j e c t K e y > < D i a g r a m O b j e c t K e y > < K e y > C o l u m n s \ E i n h e i t < / K e y > < / D i a g r a m O b j e c t K e y > < D i a g r a m O b j e c t K e y > < K e y > C o l u m n s \ V a r i a b l e < / K e y > < / D i a g r a m O b j e c t K e y > < D i a g r a m O b j e c t K e y > < K e y > C o l u m n s \ Q u e l l e < / K e y > < / D i a g r a m O b j e c t K e y > < D i a g r a m O b j e c t K e y > < K e y > C o l u m n s \ F l a g < / K e y > < / D i a g r a m O b j e c t K e y > < D i a g r a m O b j e c t K e y > < K e y > C o l u m n s \ G E O _ C o d e < / K e y > < / D i a g r a m O b j e c t K e y > < D i a g r a m O b j e c t K e y > < K e y > C o l u m n s \ S E X _ C o d e < / K e y > < / D i a g r a m O b j e c t K e y > < D i a g r a m O b j e c t K e y > < K e y > C o l u m n s \ A G E _ C o d e < / K e y > < / D i a g r a m O b j e c t K e y > < D i a g r a m O b j e c t K e y > < K e y > C o l u m n s \ O E N A C E _ C o d e < / K e y > < / D i a g r a m O b j e c t K e y > < D i a g r a m O b j e c t K e y > < K e y > C o l u m n s \ N O E N A C E _ C o d e < / K e y > < / D i a g r a m O b j e c t K e y > < D i a g r a m O b j e c t K e y > < K e y > C o l u m n s \ N A T _ C o d e < / K e y > < / D i a g r a m O b j e c t K e y > < D i a g r a m O b j e c t K e y > < K e y > C o l u m n s \ S t a n d < / K e y > < / D i a g r a m O b j e c t K e y > < D i a g r a m O b j e c t K e y > < K e y > L i n k s \ & l t ; C o l u m n s \ S u m m e   v o n   W e r t & g t ; - & l t ; M e a s u r e s \ W e r t & g t ; < / K e y > < / D i a g r a m O b j e c t K e y > < D i a g r a m O b j e c t K e y > < K e y > L i n k s \ & l t ; C o l u m n s \ S u m m e   v o n   W e r t & g t ; - & l t ; M e a s u r e s \ W e r t & g t ; \ C O L U M N < / K e y > < / D i a g r a m O b j e c t K e y > < D i a g r a m O b j e c t K e y > < K e y > L i n k s \ & l t ; C o l u m n s \ S u m m e   v o n   W e r t & g t ; - & l t ; M e a s u r e s \ W e r t & g t ; \ M E A S U R E 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 M e a s u r e s \ S u m m e   v o n   W e r t 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 W e r t \ T a g I n f o \ F o r m e l 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 W e r t \ T a g I n f o \ W e r t 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 C o l u m n s \ W e r t 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 C o l u m n s \ Z e i t 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 C o l u m n s \ Z e i t t y p 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 C o l u m n s \ E i n h e i t 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 C o l u m n s \ Q u e l l e 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 C o l u m n s \ F l a g 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 C o l u m n s \ A G E _ C o d e 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 C o l u m n s \ O E N A C E _ C o d e 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 C o l u m n s \ N O E N A C E _ C o d e 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 C o l u m n s \ N A T _ C o d e 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 C o l u m n s \ S t a n d 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 L i n k s \ & l t ; C o l u m n s \ S u m m e   v o n   W e r t & g t ; - & l t ; M e a s u r e s \ W e r t & g t ; 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 W e r t & g t ; - & l t ; M e a s u r e s \ W e r t & g t ; \ C O L U M N 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 W e r t & g t ; - & l t ; M e a s u r e s \ W e r t & g t ; \ M E A S U R E 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 D i m V a r i a b l e 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 D i m V a r i a b l e 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 C o l u m n s \ V a r i a b l e _ I D < / K e y > < / D i a g r a m O b j e c t K e y > < D i a g r a m O b j e c t K e y > < K e y > C o l u m n s \ V a r i a b l e B e z e i c h n u n g < / K e y > < / D i a g r a m O b j e c t K e y > < D i a g r a m O b j e c t K e y > < K e y > C o l u m n s \ V a r i a b l e C o d e 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 C o l u m n s \ V a r i a b l e _ I D 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 C o l u m n s \ V a r i a b l e B e z e i c h n u n g 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 C o l u m n s \ V a r i a b l e C o d e 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 D i m G e s c h l e c h t 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 D i m G e s c h l e c h t 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 C o l u m n s \ S E X _ I D < / K e y > < / D i a g r a m O b j e c t K e y > < D i a g r a m O b j e c t K e y > < K e y > C o l u m n s \ S E X _ C o d e < / K e y > < / D i a g r a m O b j e c t K e y > < D i a g r a m O b j e c t K e y > < K e y > C o l u m n s \ S E X _ B e z e i c h n u n g < / K e y > < / D i a g r a m O b j e c t K e y > < D i a g r a m O b j e c t K e y > < K e y > C o l u m n s \ S E X _ L e v e l 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 C o l u m n s \ S E X _ I D 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 C o l u m n s \ S E X _ B e z e i c h n u n g 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 C o l u m n s \ S E X _ L e v e l 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 F a c t A M S _ J a h r e s d u r c h s c h n i t t 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 F a c t A M S _ J a h r e s d u r c h s c h n i t t 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 M e a s u r e s \ S u m m e   v o n   J a h r e s d u r c h s c h n i t t < / K e y > < / D i a g r a m O b j e c t K e y > < D i a g r a m O b j e c t K e y > < K e y > M e a s u r e s \ S u m m e   v o n   J a h r e s d u r c h s c h n i t t \ T a g I n f o \ F o r m e l < / K e y > < / D i a g r a m O b j e c t K e y > < D i a g r a m O b j e c t K e y > < K e y > M e a s u r e s \ S u m m e   v o n   J a h r e s d u r c h s c h n i t t \ T a g I n f o \ W e r t < / K e y > < / D i a g r a m O b j e c t K e y > < D i a g r a m O b j e c t K e y > < K e y > C o l u m n s \ Z e i t . 1 < / K e y > < / D i a g r a m O b j e c t K e y > < D i a g r a m O b j e c t K e y > < K e y > C o l u m n s \ G E O _ C o d e < / K e y > < / D i a g r a m O b j e c t K e y > < D i a g r a m O b j e c t K e y > < K e y > C o l u m n s \ S E X _ C o d e < / K e y > < / D i a g r a m O b j e c t K e y > < D i a g r a m O b j e c t K e y > < K e y > C o l u m n s \ V a r i a b l e < / K e y > < / D i a g r a m O b j e c t K e y > < D i a g r a m O b j e c t K e y > < K e y > C o l u m n s \ J a h r e s d u r c h s c h n i t t < / K e y > < / D i a g r a m O b j e c t K e y > < D i a g r a m O b j e c t K e y > < K e y > L i n k s \ & l t ; C o l u m n s \ S u m m e   v o n   J a h r e s d u r c h s c h n i t t & g t ; - & l t ; M e a s u r e s \ J a h r e s d u r c h s c h n i t t & g t ; < / K e y > < / D i a g r a m O b j e c t K e y > < D i a g r a m O b j e c t K e y > < K e y > L i n k s \ & l t ; C o l u m n s \ S u m m e   v o n   J a h r e s d u r c h s c h n i t t & g t ; - & l t ; M e a s u r e s \ J a h r e s d u r c h s c h n i t t & g t ; \ C O L U M N < / K e y > < / D i a g r a m O b j e c t K e y > < D i a g r a m O b j e c t K e y > < K e y > L i n k s \ & l t ; C o l u m n s \ S u m m e   v o n   J a h r e s d u r c h s c h n i t t & g t ; - & l t ; M e a s u r e s \ J a h r e s d u r c h s c h n i t t & g t ; \ M E A S U R E 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 M e a s u r e s \ S u m m e   v o n   J a h r e s d u r c h s c h n i t t 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 M e a s u r e s \ S u m m e   v o n   J a h r e s d u r c h s c h n i t t \ T a g I n f o \ F o r m e l 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  v o n   J a h r e s d u r c h s c h n i t t \ T a g I n f o \ W e r t 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 C o l u m n s \ Z e i t . 1 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 C o l u m n s \ J a h r e s d u r c h s c h n i t t 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 L i n k s \ & l t ; C o l u m n s \ S u m m e   v o n   J a h r e s d u r c h s c h n i t t & g t ; - & l t ; M e a s u r e s \ J a h r e s d u r c h s c h n i t t & g t ; 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 L i n k s \ & l t ; C o l u m n s \ S u m m e   v o n   J a h r e s d u r c h s c h n i t t & g t ; - & l t ; M e a s u r e s \ J a h r e s d u r c h s c h n i t t & g t ; \ C O L U M N 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 L i n k s \ & l t ; C o l u m n s \ S u m m e   v o n   J a h r e s d u r c h s c h n i t t & g t ; - & l t ; M e a s u r e s \ J a h r e s d u r c h s c h n i t t & g t ; \ M E A S U R E 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 F a c t S V 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 F a c t S V 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 C o l u m n s \ W e r t < / K e y > < / D i a g r a m O b j e c t K e y > < D i a g r a m O b j e c t K e y > < K e y > C o l u m n s \ Z e i t < / K e y > < / D i a g r a m O b j e c t K e y > < D i a g r a m O b j e c t K e y > < K e y > C o l u m n s \ Z e i t t y p < / K e y > < / D i a g r a m O b j e c t K e y > < D i a g r a m O b j e c t K e y > < K e y > C o l u m n s \ E i n h e i t < / K e y > < / D i a g r a m O b j e c t K e y > < D i a g r a m O b j e c t K e y > < K e y > C o l u m n s \ V a r i a b l e < / K e y > < / D i a g r a m O b j e c t K e y > < D i a g r a m O b j e c t K e y > < K e y > C o l u m n s \ Q u e l l e < / K e y > < / D i a g r a m O b j e c t K e y > < D i a g r a m O b j e c t K e y > < K e y > C o l u m n s \ F l a g < / K e y > < / D i a g r a m O b j e c t K e y > < D i a g r a m O b j e c t K e y > < K e y > C o l u m n s \ G E O _ C o d e < / K e y > < / D i a g r a m O b j e c t K e y > < D i a g r a m O b j e c t K e y > < K e y > C o l u m n s \ S E X _ C o d e < / K e y > < / D i a g r a m O b j e c t K e y > < D i a g r a m O b j e c t K e y > < K e y > C o l u m n s \ A G E _ C o d e < / K e y > < / D i a g r a m O b j e c t K e y > < D i a g r a m O b j e c t K e y > < K e y > C o l u m n s \ O E N A C E _ C o d e < / K e y > < / D i a g r a m O b j e c t K e y > < D i a g r a m O b j e c t K e y > < K e y > C o l u m n s \ N O E N A C E _ C o d e < / K e y > < / D i a g r a m O b j e c t K e y > < D i a g r a m O b j e c t K e y > < K e y > C o l u m n s \ N A T _ C o d e < / K e y > < / D i a g r a m O b j e c t K e y > < D i a g r a m O b j e c t K e y > < K e y > C o l u m n s \ O R T _ S V _ C o d e < / K e y > < / D i a g r a m O b j e c t K e y > < D i a g r a m O b j e c t K e y > < K e y > C o l u m n s \ D V _ C o d e < / K e y > < / D i a g r a m O b j e c t K e y > < D i a g r a m O b j e c t K e y > < K e y > C o l u m n s \ S t a n d < / K e y > < / D i a g r a m O b j e c t K e y > < D i a g r a m O b j e c t K e y > < K e y > C o l u m n s \ E r s t e   Z e i c h e n < / K e y > < / D i a g r a m O b j e c t K e y > < D i a g r a m O b j e c t K e y > < K e y > C o l u m n s \ T e x t   z w i s c h e n   T r e n n z e i c h e n < / K e y > < / D i a g r a m O b j e c t K e y > < D i a g r a m O b j e c t K e y > < K e y > C o l u m n s \ T T M M J J J J < / K e y > < / D i a g r a m O b j e c t K e y > < D i a g r a m O b j e c t K e y > < K e y > C o l u m n s \ W e r t _ a b s o l u t 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 C o l u m n s \ W e r t 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 C o l u m n s \ Z e i t 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 C o l u m n s \ Z e i t t y p 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 C o l u m n s \ E i n h e i t 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 C o l u m n s \ V a r i a b l e 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 C o l u m n s \ Q u e l l e 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 C o l u m n s \ F l a g 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 C o l u m n s \ G E O _ C o d e 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 C o l u m n s \ S E X _ C o d e 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 C o l u m n s \ A G E _ C o d e 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 C o l u m n s \ O E N A C E _ C o d e 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 C o l u m n s \ N O E N A C E _ C o d e 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 C o l u m n s \ N A T _ C o d e 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 C o l u m n s \ O R T _ S V _ C o d e 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 C o l u m n s \ D V _ C o d e 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 C o l u m n s \ S t a n d 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 C o l u m n s \ E r s t e   Z e i c h e n 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 C o l u m n s \ T e x t   z w i s c h e n   T r e n n z e i c h e n 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 C o l u m n s \ T T M M J J J J 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 C o l u m n s \ W e r t _ a b s o l u t 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 T a g s \ T a b l e s \ & l t ; T a b l e s \ F a c t S V & g t ; < / K e y > < / D i a g r a m O b j e c t K e y > < D i a g r a m O b j e c t K e y > < K e y > D y n a m i c   T a g s \ T a b l e s \ & l t ; T a b l e s \ D i m G E O & g t ; < / K e y > < / D i a g r a m O b j e c t K e y > < D i a g r a m O b j e c t K e y > < K e y > D y n a m i c   T a g s \ T a b l e s \ & l t ; T a b l e s \ F a c t S V _ J a h r e s d u r c h s c h n i t t & g t ; < / K e y > < / D i a g r a m O b j e c t K e y > < D i a g r a m O b j e c t K e y > < K e y > D y n a m i c   T a g s \ T a b l e s \ & l t ; T a b l e s \ D i m G E O _ J D & g t ; < / K e y > < / D i a g r a m O b j e c t K e y > < D i a g r a m O b j e c t K e y > < K e y > D y n a m i c   T a g s \ T a b l e s \ & l t ; T a b l e s \ D i m G e s c h l e c h t _ J D & g t ; < / K e y > < / D i a g r a m O b j e c t K e y > < D i a g r a m O b j e c t K e y > < K e y > D y n a m i c   T a g s \ T a b l e s \ & l t ; T a b l e s \ D i m V a r i a b l e _ J D & g t ; < / K e y > < / D i a g r a m O b j e c t K e y > < D i a g r a m O b j e c t K e y > < K e y > D y n a m i c   T a g s \ T a b l e s \ & l t ; T a b l e s \ C o m b i n e _ M o n a t _ J a h r e s d u r c h s c h n i t t     2 & g t ; < / K e y > < / D i a g r a m O b j e c t K e y > < D i a g r a m O b j e c t K e y > < K e y > D y n a m i c   T a g s \ T a b l e s \ & l t ; T a b l e s \ D i m G e s c h l e c h t & g t ; < / K e y > < / D i a g r a m O b j e c t K e y > < D i a g r a m O b j e c t K e y > < K e y > D y n a m i c   T a g s \ T a b l e s \ & l t ; T a b l e s \ D i m V a r i a b l e & g t ; < / K e y > < / D i a g r a m O b j e c t K e y > < D i a g r a m O b j e c t K e y > < K e y > T a b l e s \ F a c t S V < / K e y > < / D i a g r a m O b j e c t K e y > < D i a g r a m O b j e c t K e y > < K e y > T a b l e s \ F a c t S V \ C o l u m n s \ W e r t < / K e y > < / D i a g r a m O b j e c t K e y > < D i a g r a m O b j e c t K e y > < K e y > T a b l e s \ F a c t S V \ C o l u m n s \ Z e i t < / K e y > < / D i a g r a m O b j e c t K e y > < D i a g r a m O b j e c t K e y > < K e y > T a b l e s \ F a c t S V \ C o l u m n s \ Z e i t t y p < / K e y > < / D i a g r a m O b j e c t K e y > < D i a g r a m O b j e c t K e y > < K e y > T a b l e s \ F a c t S V \ C o l u m n s \ E i n h e i t < / K e y > < / D i a g r a m O b j e c t K e y > < D i a g r a m O b j e c t K e y > < K e y > T a b l e s \ F a c t S V \ C o l u m n s \ V a r i a b l e < / K e y > < / D i a g r a m O b j e c t K e y > < D i a g r a m O b j e c t K e y > < K e y > T a b l e s \ F a c t S V \ C o l u m n s \ Q u e l l e < / K e y > < / D i a g r a m O b j e c t K e y > < D i a g r a m O b j e c t K e y > < K e y > T a b l e s \ F a c t S V \ C o l u m n s \ F l a g < / K e y > < / D i a g r a m O b j e c t K e y > < D i a g r a m O b j e c t K e y > < K e y > T a b l e s \ F a c t S V \ C o l u m n s \ G E O _ C o d e < / K e y > < / D i a g r a m O b j e c t K e y > < D i a g r a m O b j e c t K e y > < K e y > T a b l e s \ F a c t S V \ C o l u m n s \ S E X _ C o d e < / K e y > < / D i a g r a m O b j e c t K e y > < D i a g r a m O b j e c t K e y > < K e y > T a b l e s \ F a c t S V \ C o l u m n s \ A G E _ C o d e < / K e y > < / D i a g r a m O b j e c t K e y > < D i a g r a m O b j e c t K e y > < K e y > T a b l e s \ F a c t S V \ C o l u m n s \ O E N A C E _ C o d e < / K e y > < / D i a g r a m O b j e c t K e y > < D i a g r a m O b j e c t K e y > < K e y > T a b l e s \ F a c t S V \ C o l u m n s \ N O E N A C E _ C o d e < / K e y > < / D i a g r a m O b j e c t K e y > < D i a g r a m O b j e c t K e y > < K e y > T a b l e s \ F a c t S V \ C o l u m n s \ N A T _ C o d e < / K e y > < / D i a g r a m O b j e c t K e y > < D i a g r a m O b j e c t K e y > < K e y > T a b l e s \ F a c t S V \ C o l u m n s \ O R T _ S V _ C o d e < / K e y > < / D i a g r a m O b j e c t K e y > < D i a g r a m O b j e c t K e y > < K e y > T a b l e s \ F a c t S V \ C o l u m n s \ D V _ C o d e < / K e y > < / D i a g r a m O b j e c t K e y > < D i a g r a m O b j e c t K e y > < K e y > T a b l e s \ F a c t S V \ C o l u m n s \ S t a n d < / K e y > < / D i a g r a m O b j e c t K e y > < D i a g r a m O b j e c t K e y > < K e y > T a b l e s \ F a c t S V \ C o l u m n s \ E r s t e   Z e i c h e n < / K e y > < / D i a g r a m O b j e c t K e y > < D i a g r a m O b j e c t K e y > < K e y > T a b l e s \ F a c t S V \ C o l u m n s \ T e x t   z w i s c h e n   T r e n n z e i c h e n < / K e y > < / D i a g r a m O b j e c t K e y > < D i a g r a m O b j e c t K e y > < K e y > T a b l e s \ F a c t S V \ C o l u m n s \ T T M M J J J J < / K e y > < / D i a g r a m O b j e c t K e y > < D i a g r a m O b j e c t K e y > < K e y > T a b l e s \ F a c t S V \ C o l u m n s \ W e r t _ a b s o l u t < / K e y > < / D i a g r a m O b j e c t K e y > < D i a g r a m O b j e c t K e y > < K e y > T a b l e s \ D i m G E O < / K e y > < / D i a g r a m O b j e c t K e y > < D i a g r a m O b j e c t K e y > < K e y > T a b l e s \ D i m G E O \ C o l u m n s \ G E O _ I D < / K e y > < / D i a g r a m O b j e c t K e y > < D i a g r a m O b j e c t K e y > < K e y > T a b l e s \ D i m G E O \ C o l u m n s \ G E O _ C o d e < / K e y > < / D i a g r a m O b j e c t K e y > < D i a g r a m O b j e c t K e y > < K e y > T a b l e s \ D i m G E O \ C o l u m n s \ G E O _ B e z e i c h n u n g < / K e y > < / D i a g r a m O b j e c t K e y > < D i a g r a m O b j e c t K e y > < K e y > T a b l e s \ D i m G E O \ C o l u m n s \ G E O _ L e v e l < / K e y > < / D i a g r a m O b j e c t K e y > < D i a g r a m O b j e c t K e y > < K e y > T a b l e s \ F a c t S V _ J a h r e s d u r c h s c h n i t t < / K e y > < / D i a g r a m O b j e c t K e y > < D i a g r a m O b j e c t K e y > < K e y > T a b l e s \ F a c t S V _ J a h r e s d u r c h s c h n i t t \ C o l u m n s \ G E O _ C o d e < / K e y > < / D i a g r a m O b j e c t K e y > < D i a g r a m O b j e c t K e y > < K e y > T a b l e s \ F a c t S V _ J a h r e s d u r c h s c h n i t t \ C o l u m n s \ V a r i a b l e < / K e y > < / D i a g r a m O b j e c t K e y > < D i a g r a m O b j e c t K e y > < K e y > T a b l e s \ F a c t S V _ J a h r e s d u r c h s c h n i t t \ C o l u m n s \ S E X _ C o d e < / K e y > < / D i a g r a m O b j e c t K e y > < D i a g r a m O b j e c t K e y > < K e y > T a b l e s \ F a c t S V _ J a h r e s d u r c h s c h n i t t \ C o l u m n s \ Z e i t . 1 < / K e y > < / D i a g r a m O b j e c t K e y > < D i a g r a m O b j e c t K e y > < K e y > T a b l e s \ F a c t S V _ J a h r e s d u r c h s c h n i t t \ C o l u m n s \ W e r t _ a b s o l u t < / K e y > < / D i a g r a m O b j e c t K e y > < D i a g r a m O b j e c t K e y > < K e y > T a b l e s \ F a c t S V _ J a h r e s d u r c h s c h n i t t \ C o l u m n s \ A n z a h l _ M o n a t e < / K e y > < / D i a g r a m O b j e c t K e y > < D i a g r a m O b j e c t K e y > < K e y > T a b l e s \ F a c t S V _ J a h r e s d u r c h s c h n i t t \ C o l u m n s \ T T M M J J J J < / K e y > < / D i a g r a m O b j e c t K e y > < D i a g r a m O b j e c t K e y > < K e y > T a b l e s \ D i m G E O _ J D < / K e y > < / D i a g r a m O b j e c t K e y > < D i a g r a m O b j e c t K e y > < K e y > T a b l e s \ D i m G E O _ J D \ C o l u m n s \ G E O _ I D < / K e y > < / D i a g r a m O b j e c t K e y > < D i a g r a m O b j e c t K e y > < K e y > T a b l e s \ D i m G E O _ J D \ C o l u m n s \ G E O _ C o d e < / K e y > < / D i a g r a m O b j e c t K e y > < D i a g r a m O b j e c t K e y > < K e y > T a b l e s \ D i m G E O _ J D \ C o l u m n s \ G E O _ B e z e i c h n u n g < / K e y > < / D i a g r a m O b j e c t K e y > < D i a g r a m O b j e c t K e y > < K e y > T a b l e s \ D i m G E O _ J D \ C o l u m n s \ G E O _ L e v e l < / K e y > < / D i a g r a m O b j e c t K e y > < D i a g r a m O b j e c t K e y > < K e y > T a b l e s \ D i m G e s c h l e c h t _ J D < / K e y > < / D i a g r a m O b j e c t K e y > < D i a g r a m O b j e c t K e y > < K e y > T a b l e s \ D i m G e s c h l e c h t _ J D \ C o l u m n s \ S E X _ I D < / K e y > < / D i a g r a m O b j e c t K e y > < D i a g r a m O b j e c t K e y > < K e y > T a b l e s \ D i m G e s c h l e c h t _ J D \ C o l u m n s \ S E X _ C o d e < / K e y > < / D i a g r a m O b j e c t K e y > < D i a g r a m O b j e c t K e y > < K e y > T a b l e s \ D i m G e s c h l e c h t _ J D \ C o l u m n s \ S E X _ B e z e i c h n u n g < / K e y > < / D i a g r a m O b j e c t K e y > < D i a g r a m O b j e c t K e y > < K e y > T a b l e s \ D i m G e s c h l e c h t _ J D \ C o l u m n s \ S E X _ L e v e l < / K e y > < / D i a g r a m O b j e c t K e y > < D i a g r a m O b j e c t K e y > < K e y > T a b l e s \ D i m V a r i a b l e _ J D < / K e y > < / D i a g r a m O b j e c t K e y > < D i a g r a m O b j e c t K e y > < K e y > T a b l e s \ D i m V a r i a b l e _ J D \ C o l u m n s \ V a r i a b l e _ I D < / K e y > < / D i a g r a m O b j e c t K e y > < D i a g r a m O b j e c t K e y > < K e y > T a b l e s \ D i m V a r i a b l e _ J D \ C o l u m n s \ V a r i a b l e B e z e i c h n u n g < / K e y > < / D i a g r a m O b j e c t K e y > < D i a g r a m O b j e c t K e y > < K e y > T a b l e s \ D i m V a r i a b l e _ J D \ C o l u m n s \ V a r i a b l e C o d e < / K e y > < / D i a g r a m O b j e c t K e y > < D i a g r a m O b j e c t K e y > < K e y > T a b l e s \ C o m b i n e _ M o n a t _ J a h r e s d u r c h s c h n i t t     2 < / K e y > < / D i a g r a m O b j e c t K e y > < D i a g r a m O b j e c t K e y > < K e y > T a b l e s \ C o m b i n e _ M o n a t _ J a h r e s d u r c h s c h n i t t     2 \ C o l u m n s \ W e r t < / K e y > < / D i a g r a m O b j e c t K e y > < D i a g r a m O b j e c t K e y > < K e y > T a b l e s \ C o m b i n e _ M o n a t _ J a h r e s d u r c h s c h n i t t     2 \ C o l u m n s \ Z e i t < / K e y > < / D i a g r a m O b j e c t K e y > < D i a g r a m O b j e c t K e y > < K e y > T a b l e s \ C o m b i n e _ M o n a t _ J a h r e s d u r c h s c h n i t t     2 \ C o l u m n s \ Z e i t t y p < / K e y > < / D i a g r a m O b j e c t K e y > < D i a g r a m O b j e c t K e y > < K e y > T a b l e s \ C o m b i n e _ M o n a t _ J a h r e s d u r c h s c h n i t t     2 \ C o l u m n s \ E i n h e i t < / K e y > < / D i a g r a m O b j e c t K e y > < D i a g r a m O b j e c t K e y > < K e y > T a b l e s \ C o m b i n e _ M o n a t _ J a h r e s d u r c h s c h n i t t     2 \ C o l u m n s \ V a r i a b l e < / K e y > < / D i a g r a m O b j e c t K e y > < D i a g r a m O b j e c t K e y > < K e y > T a b l e s \ C o m b i n e _ M o n a t _ J a h r e s d u r c h s c h n i t t     2 \ C o l u m n s \ Q u e l l e < / K e y > < / D i a g r a m O b j e c t K e y > < D i a g r a m O b j e c t K e y > < K e y > T a b l e s \ C o m b i n e _ M o n a t _ J a h r e s d u r c h s c h n i t t     2 \ C o l u m n s \ F l a g < / K e y > < / D i a g r a m O b j e c t K e y > < D i a g r a m O b j e c t K e y > < K e y > T a b l e s \ C o m b i n e _ M o n a t _ J a h r e s d u r c h s c h n i t t     2 \ C o l u m n s \ G E O _ C o d e < / K e y > < / D i a g r a m O b j e c t K e y > < D i a g r a m O b j e c t K e y > < K e y > T a b l e s \ C o m b i n e _ M o n a t _ J a h r e s d u r c h s c h n i t t     2 \ C o l u m n s \ S E X _ C o d e < / K e y > < / D i a g r a m O b j e c t K e y > < D i a g r a m O b j e c t K e y > < K e y > T a b l e s \ C o m b i n e _ M o n a t _ J a h r e s d u r c h s c h n i t t     2 \ C o l u m n s \ A G E _ C o d e < / K e y > < / D i a g r a m O b j e c t K e y > < D i a g r a m O b j e c t K e y > < K e y > T a b l e s \ C o m b i n e _ M o n a t _ J a h r e s d u r c h s c h n i t t     2 \ C o l u m n s \ O E N A C E _ C o d e < / K e y > < / D i a g r a m O b j e c t K e y > < D i a g r a m O b j e c t K e y > < K e y > T a b l e s \ C o m b i n e _ M o n a t _ J a h r e s d u r c h s c h n i t t     2 \ C o l u m n s \ N O E N A C E _ C o d e < / K e y > < / D i a g r a m O b j e c t K e y > < D i a g r a m O b j e c t K e y > < K e y > T a b l e s \ C o m b i n e _ M o n a t _ J a h r e s d u r c h s c h n i t t     2 \ C o l u m n s \ N A T _ C o d e < / K e y > < / D i a g r a m O b j e c t K e y > < D i a g r a m O b j e c t K e y > < K e y > T a b l e s \ C o m b i n e _ M o n a t _ J a h r e s d u r c h s c h n i t t     2 \ C o l u m n s \ O R T _ S V _ C o d e < / K e y > < / D i a g r a m O b j e c t K e y > < D i a g r a m O b j e c t K e y > < K e y > T a b l e s \ C o m b i n e _ M o n a t _ J a h r e s d u r c h s c h n i t t     2 \ C o l u m n s \ D V _ C o d e < / K e y > < / D i a g r a m O b j e c t K e y > < D i a g r a m O b j e c t K e y > < K e y > T a b l e s \ C o m b i n e _ M o n a t _ J a h r e s d u r c h s c h n i t t     2 \ C o l u m n s \ S t a n d < / K e y > < / D i a g r a m O b j e c t K e y > < D i a g r a m O b j e c t K e y > < K e y > T a b l e s \ C o m b i n e _ M o n a t _ J a h r e s d u r c h s c h n i t t     2 \ C o l u m n s \ E r s t e   Z e i c h e n < / K e y > < / D i a g r a m O b j e c t K e y > < D i a g r a m O b j e c t K e y > < K e y > T a b l e s \ C o m b i n e _ M o n a t _ J a h r e s d u r c h s c h n i t t     2 \ C o l u m n s \ T e x t   z w i s c h e n   T r e n n z e i c h e n < / K e y > < / D i a g r a m O b j e c t K e y > < D i a g r a m O b j e c t K e y > < K e y > T a b l e s \ C o m b i n e _ M o n a t _ J a h r e s d u r c h s c h n i t t     2 \ C o l u m n s \ T T M M J J J J < / K e y > < / D i a g r a m O b j e c t K e y > < D i a g r a m O b j e c t K e y > < K e y > T a b l e s \ C o m b i n e _ M o n a t _ J a h r e s d u r c h s c h n i t t     2 \ C o l u m n s \ W e r t _ a b s o l u t < / K e y > < / D i a g r a m O b j e c t K e y > < D i a g r a m O b j e c t K e y > < K e y > T a b l e s \ C o m b i n e _ M o n a t _ J a h r e s d u r c h s c h n i t t     2 \ C o l u m n s \ Z e i t . 1 < / K e y > < / D i a g r a m O b j e c t K e y > < D i a g r a m O b j e c t K e y > < K e y > T a b l e s \ C o m b i n e _ M o n a t _ J a h r e s d u r c h s c h n i t t     2 \ C o l u m n s \ A n z a h l _ M o n a t e < / K e y > < / D i a g r a m O b j e c t K e y > < D i a g r a m O b j e c t K e y > < K e y > T a b l e s \ D i m G e s c h l e c h t < / K e y > < / D i a g r a m O b j e c t K e y > < D i a g r a m O b j e c t K e y > < K e y > T a b l e s \ D i m G e s c h l e c h t \ C o l u m n s \ S E X _ I D < / K e y > < / D i a g r a m O b j e c t K e y > < D i a g r a m O b j e c t K e y > < K e y > T a b l e s \ D i m G e s c h l e c h t \ C o l u m n s \ S E X _ C o d e < / K e y > < / D i a g r a m O b j e c t K e y > < D i a g r a m O b j e c t K e y > < K e y > T a b l e s \ D i m G e s c h l e c h t \ C o l u m n s \ S E X _ B e z e i c h n u n g < / K e y > < / D i a g r a m O b j e c t K e y > < D i a g r a m O b j e c t K e y > < K e y > T a b l e s \ D i m G e s c h l e c h t \ C o l u m n s \ S E X _ L e v e l < / K e y > < / D i a g r a m O b j e c t K e y > < D i a g r a m O b j e c t K e y > < K e y > T a b l e s \ D i m V a r i a b l e < / K e y > < / D i a g r a m O b j e c t K e y > < D i a g r a m O b j e c t K e y > < K e y > T a b l e s \ D i m V a r i a b l e \ C o l u m n s \ V a r i a b l e _ I D < / K e y > < / D i a g r a m O b j e c t K e y > < D i a g r a m O b j e c t K e y > < K e y > T a b l e s \ D i m V a r i a b l e \ C o l u m n s \ V a r i a b l e B e z e i c h n u n g < / K e y > < / D i a g r a m O b j e c t K e y > < D i a g r a m O b j e c t K e y > < K e y > T a b l e s \ D i m V a r i a b l e \ C o l u m n s \ V a r i a b l e C o d e < / K e y > < / D i a g r a m O b j e c t K e y > < / A l l K e y s > < S e l e c t e d K e y s /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 T a g s \ T a b l e s \ & l t ; T a b l e s \ F a c t S V & g t ; 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 T a g s \ T a b l e s \ & l t ; T a b l e s \ D i m G E O & g t ; 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 T a g s \ T a b l e s \ & l t ; T a b l e s \ F a c t S V _ J a h r e s d u r c h s c h n i t t & g t ; 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 T a g s \ T a b l e s \ & l t ; T a b l e s \ D i m G E O _ J D & g t ; 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 T a g s \ T a b l e s \ & l t ; T a b l e s \ D i m G e s c h l e c h t _ J D & g t ; 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 T a g s \ T a b l e s \ & l t ; T a b l e s \ D i m V a r i a b l e _ J D & g t ; 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 T a g s \ T a b l e s \ & l t ; T a b l e s \ C o m b i n e _ M o n a t _ J a h r e s d u r c h s c h n i t t    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 T a g s \ T a b l e s \ & l t ; T a b l e s \ D i m G e s c h l e c h t & g t ; 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 T a g s \ T a b l e s \ & l t ; T a b l e s \ D i m V a r i a b l e & g t ; 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 T a b l e s \ F a c t S V 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 T a b l e s \ F a c t S V \ C o l u m n s \ W e r t 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 T a b l e s \ F a c t S V \ C o l u m n s \ Z e i t 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 T a b l e s \ F a c t S V \ C o l u m n s \ Z e i t t y p 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 T a b l e s \ F a c t S V \ C o l u m n s \ E i n h e i t 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 T a b l e s \ F a c t S V \ C o l u m n s \ V a r i a b l e 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 T a b l e s \ F a c t S V \ C o l u m n s \ Q u e l l e 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 T a b l e s \ F a c t S V \ C o l u m n s \ F l a g 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 T a b l e s \ F a c t S V \ C o l u m n s \ G E O _ C o d e 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 T a b l e s \ F a c t S V \ C o l u m n s \ S E X _ C o d e 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 T a b l e s \ F a c t S V \ C o l u m n s \ A G E _ C o d e 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 T a b l e s \ F a c t S V \ C o l u m n s \ O E N A C E _ C o d e 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 T a b l e s \ F a c t S V \ C o l u m n s \ N O E N A C E _ C o d e 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 T a b l e s \ F a c t S V \ C o l u m n s \ N A T _ C o d e 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 T a b l e s \ F a c t S V \ C o l u m n s \ O R T _ S V _ C o d e 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 T a b l e s \ F a c t S V \ C o l u m n s \ D V _ C o d e 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 T a b l e s \ F a c t S V \ C o l u m n s \ S t a n d 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 T a b l e s \ F a c t S V \ C o l u m n s \ E r s t e   Z e i c h e n 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 T a b l e s \ F a c t S V \ C o l u m n s \ T e x t   z w i s c h e n   T r e n n z e i c h e n 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 T a b l e s \ F a c t S V \ C o l u m n s \ T T M M J J J J 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 T a b l e s \ F a c t S V \ C o l u m n s \ W e r t _ a b s o l u t 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 T a b l e s \ D i m G E O \ C o l u m n s \ G E O _ I D 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 T a b l e s \ D i m G E O \ C o l u m n s \ G E O _ C o d e 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 T a b l e s \ D i m G E O \ C o l u m n s \ G E O _ B e z e i c h n u n g 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 T a b l e s \ D i m G E O \ C o l u m n s \ G E O _ L e v e l 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 T a b l e s \ F a c t S V _ J a h r e s d u r c h s c h n i t t 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 6 5 9 . 8 0 7 6 2 1 1 3 5 3 3 1 6 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 T a b l e s \ F a c t S V _ J a h r e s d u r c h s c h n i t t \ C o l u m n s \ G E O _ C o d e 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 T a b l e s \ F a c t S V _ J a h r e s d u r c h s c h n i t t \ C o l u m n s \ V a r i a b l e 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 T a b l e s \ F a c t S V _ J a h r e s d u r c h s c h n i t t \ C o l u m n s \ S E X _ C o d e 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 T a b l e s \ F a c t S V _ J a h r e s d u r c h s c h n i t t \ C o l u m n s \ Z e i t . 1 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 T a b l e s \ F a c t S V _ J a h r e s d u r c h s c h n i t t \ C o l u m n s \ W e r t _ a b s o l u t 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 T a b l e s \ F a c t S V _ J a h r e s d u r c h s c h n i t t \ C o l u m n s \ A n z a h l _ M o n a t e 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 T a b l e s \ F a c t S V _ J a h r e s d u r c h s c h n i t t \ C o l u m n s \ T T M M J J J J 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 T a b l e s \ D i m G E O _ J D 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 9 8 9 . 7 1 1 4 3 1 7 0 2 9 9 7 2 9 < / L e f t > < T a b I n d e x >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 T a b l e s \ D i m G E O _ J D \ C o l u m n s \ G E O _ I D 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 T a b l e s \ D i m G E O _ J D \ C o l u m n s \ G E O _ C o d e 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 T a b l e s \ D i m G E O _ J D \ C o l u m n s \ G E O _ B e z e i c h n u n g 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 T a b l e s \ D i m G E O _ J D \ C o l u m n s \ G E O _ L e v e l 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 T a b l e s \ D i m G e s c h l e c h t _ J D 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 1 3 1 9 . 6 1 5 2 4 2 2 7 0 6 6 3 2 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 T a b l e s \ D i m G e s c h l e c h t _ J D \ C o l u m n s \ S E X _ I D 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 T a b l e s \ D i m G e s c h l e c h t _ J D \ C o l u m n s \ S E X _ C o d e 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 T a b l e s \ D i m G e s c h l e c h t _ J D \ C o l u m n s \ S E X _ B e z e i c h n u n g 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 T a b l e s \ D i m G e s c h l e c h t _ J D \ C o l u m n s \ S E X _ L e v e l 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 T a b l e s \ D i m V a r i a b l e _ J D 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 1 6 4 9 . 5 1 9 0 5 2 8 3 8 3 2 9 1 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 T a b l e s \ D i m V a r i a b l e _ J D \ C o l u m n s \ V a r i a b l e _ I D 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 T a b l e s \ D i m V a r i a b l e _ J D \ C o l u m n s \ V a r i a b l e B e z e i c h n u n g 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 T a b l e s \ D i m V a r i a b l e _ J D \ C o l u m n s \ V a r i a b l e C o d e 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 1 9 7 9 . 4 2 2 8 6 3 4 0 5 9 9 5 < / L e f t > < T a b I n d e x > 6 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 2 \ C o l u m n s \ W e r t 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 2 \ C o l u m n s \ Z e i t 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 2 \ C o l u m n s \ Z e i t t y p 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 2 \ C o l u m n s \ E i n h e i t 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 2 \ C o l u m n s \ V a r i a b l e 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 2 \ C o l u m n s \ Q u e l l e 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 2 \ C o l u m n s \ F l a g 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 2 \ C o l u m n s \ G E O _ C o d e 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 2 \ C o l u m n s \ S E X _ C o d e 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 2 \ C o l u m n s \ A G E _ C o d e 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 2 \ C o l u m n s \ O E N A C E _ C o d e 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 2 \ C o l u m n s \ N O E N A C E _ C o d e 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 2 \ C o l u m n s \ N A T _ C o d e 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 2 \ C o l u m n s \ O R T _ S V _ C o d e 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 2 \ C o l u m n s \ D V _ C o d e 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 2 \ C o l u m n s \ S t a n d 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 2 \ C o l u m n s \ E r s t e   Z e i c h e n 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 2 \ C o l u m n s \ T e x t   z w i s c h e n   T r e n n z e i c h e n 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 2 \ C o l u m n s \ T T M M J J J J 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 2 \ C o l u m n s \ W e r t _ a b s o l u t 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 2 \ C o l u m n s \ Z e i t . 1 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 T a b l e s \ C o m b i n e _ M o n a t _ J a h r e s d u r c h s c h n i t t     2 \ C o l u m n s \ A n z a h l _ M o n a t e 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 2 3 0 9 . 3 2 6 6 7 3 9 7 3 6 6 0 9 < / L e f t > < T a b I n d e x > 7 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 T a b l e s \ D i m G e s c h l e c h t \ C o l u m n s \ S E X _ I D 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 T a b l e s \ D i m G e s c h l e c h t \ C o l u m n s \ S E X _ C o d e 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 T a b l e s \ D i m G e s c h l e c h t \ C o l u m n s \ S E X _ B e z e i c h n u n g 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 T a b l e s \ D i m G e s c h l e c h t \ C o l u m n s \ S E X _ L e v e l 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 T a b l e s \ D i m V a r i a b l e 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 2 6 3 9 . 2 3 0 4 8 4 5 4 1 3 2 6 9 < / L e f t > < T a b I n d e x > 8 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 T a b l e s \ D i m V a r i a b l e \ C o l u m n s \ V a r i a b l e _ I D 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 T a b l e s \ D i m V a r i a b l e \ C o l u m n s \ V a r i a b l e B e z e i c h n u n g 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 T a b l e s \ D i m V a r i a b l e \ C o l u m n s \ V a r i a b l e C o d e 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 2 8 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D i m G E O _ d c 3 0 e b c 1 - d c 7 0 - 4 8 8 e - a 6 2 d - 6 a 6 d 1 c 8 3 f 2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 G E O _ I D < / s t r i n g > < / k e y > < v a l u e > < i n t > 1 1 2 < / i n t > < / v a l u e > < / i t e m > < i t e m > < k e y > < s t r i n g > G E O _ C o d e < / s t r i n g > < / k e y > < v a l u e > < i n t > 1 3 9 < / i n t > < / v a l u e > < / i t e m > < i t e m > < k e y > < s t r i n g > G E O _ B e z e i c h n u n g < / s t r i n g > < / k e y > < v a l u e > < i n t > 2 0 7 < / i n t > < / v a l u e > < / i t e m > < i t e m > < k e y > < s t r i n g > G E O _ L e v e l < / s t r i n g > < / k e y > < v a l u e > < i n t > 1 4 3 < / i n t > < / v a l u e > < / i t e m > < / C o l u m n W i d t h s > < C o l u m n D i s p l a y I n d e x > < i t e m > < k e y > < s t r i n g > G E O _ I D < / s t r i n g > < / k e y > < v a l u e > < i n t > 0 < / i n t > < / v a l u e > < / i t e m > < i t e m > < k e y > < s t r i n g > G E O _ C o d e < / s t r i n g > < / k e y > < v a l u e > < i n t > 1 < / i n t > < / v a l u e > < / i t e m > < i t e m > < k e y > < s t r i n g > G E O _ B e z e i c h n u n g < / s t r i n g > < / k e y > < v a l u e > < i n t > 2 < / i n t > < / v a l u e > < / i t e m > < i t e m > < k e y > < s t r i n g > G E O _ L e v e l 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 F a c t S V _ 7 5 3 e 0 e e c - c 1 0 8 - 4 d 8 1 - b c 4 b - 9 a e 3 f f 2 8 5 0 1 4 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F a c t S V _ 7 5 3 e 0 e e c - c 1 0 8 - 4 d 8 1 - b c 4 b - 9 a e 3 f f 2 8 5 0 1 4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E792CA9C-B8AA-43F3-8377-C2A927FE7EF0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493C47F9-0106-4CE1-A32A-D3AE0EC06BF3}">
  <ds:schemaRefs/>
</ds:datastoreItem>
</file>

<file path=customXml/itemProps11.xml><?xml version="1.0" encoding="utf-8"?>
<ds:datastoreItem xmlns:ds="http://schemas.openxmlformats.org/officeDocument/2006/customXml" ds:itemID="{7366A2DB-36D7-4A98-A38C-67A0813524CB}">
  <ds:schemaRefs/>
</ds:datastoreItem>
</file>

<file path=customXml/itemProps12.xml><?xml version="1.0" encoding="utf-8"?>
<ds:datastoreItem xmlns:ds="http://schemas.openxmlformats.org/officeDocument/2006/customXml" ds:itemID="{2C6D5242-26E5-486D-8C09-9AE0F634406F}">
  <ds:schemaRefs/>
</ds:datastoreItem>
</file>

<file path=customXml/itemProps13.xml><?xml version="1.0" encoding="utf-8"?>
<ds:datastoreItem xmlns:ds="http://schemas.openxmlformats.org/officeDocument/2006/customXml" ds:itemID="{7970ADFB-FDC3-4D7D-B2C0-6457B805207A}"/>
</file>

<file path=customXml/itemProps14.xml><?xml version="1.0" encoding="utf-8"?>
<ds:datastoreItem xmlns:ds="http://schemas.openxmlformats.org/officeDocument/2006/customXml" ds:itemID="{8E861D57-A264-4CD8-A074-7CFAD046FAA7}">
  <ds:schemaRefs>
    <ds:schemaRef ds:uri="http://schemas.microsoft.com/office/2006/metadata/properties"/>
    <ds:schemaRef ds:uri="http://schemas.microsoft.com/office/infopath/2007/PartnerControls"/>
    <ds:schemaRef ds:uri="15909d5e-1b51-4d5f-bae6-f3544bb622d4"/>
    <ds:schemaRef ds:uri="ab2c2616-b0eb-4906-aa32-b67cdba9aeab"/>
  </ds:schemaRefs>
</ds:datastoreItem>
</file>

<file path=customXml/itemProps15.xml><?xml version="1.0" encoding="utf-8"?>
<ds:datastoreItem xmlns:ds="http://schemas.openxmlformats.org/officeDocument/2006/customXml" ds:itemID="{932D739E-504D-45E4-993B-C372A38FD935}">
  <ds:schemaRefs/>
</ds:datastoreItem>
</file>

<file path=customXml/itemProps16.xml><?xml version="1.0" encoding="utf-8"?>
<ds:datastoreItem xmlns:ds="http://schemas.openxmlformats.org/officeDocument/2006/customXml" ds:itemID="{54CEC959-BC82-495C-99BE-447F49B49C17}">
  <ds:schemaRefs/>
</ds:datastoreItem>
</file>

<file path=customXml/itemProps17.xml><?xml version="1.0" encoding="utf-8"?>
<ds:datastoreItem xmlns:ds="http://schemas.openxmlformats.org/officeDocument/2006/customXml" ds:itemID="{7ED236C2-D34A-495E-9BBB-C86A12570538}">
  <ds:schemaRefs/>
</ds:datastoreItem>
</file>

<file path=customXml/itemProps18.xml><?xml version="1.0" encoding="utf-8"?>
<ds:datastoreItem xmlns:ds="http://schemas.openxmlformats.org/officeDocument/2006/customXml" ds:itemID="{2C15B2C1-A773-4E48-832C-47FBB116D8C4}">
  <ds:schemaRefs/>
</ds:datastoreItem>
</file>

<file path=customXml/itemProps19.xml><?xml version="1.0" encoding="utf-8"?>
<ds:datastoreItem xmlns:ds="http://schemas.openxmlformats.org/officeDocument/2006/customXml" ds:itemID="{CEE2974E-4F0D-4910-BD9D-3763E3E6BDD5}">
  <ds:schemaRefs/>
</ds:datastoreItem>
</file>

<file path=customXml/itemProps2.xml><?xml version="1.0" encoding="utf-8"?>
<ds:datastoreItem xmlns:ds="http://schemas.openxmlformats.org/officeDocument/2006/customXml" ds:itemID="{DD13AE5C-5366-4E7F-BE61-F265555D898D}">
  <ds:schemaRefs/>
</ds:datastoreItem>
</file>

<file path=customXml/itemProps20.xml><?xml version="1.0" encoding="utf-8"?>
<ds:datastoreItem xmlns:ds="http://schemas.openxmlformats.org/officeDocument/2006/customXml" ds:itemID="{B70E1981-8E1A-42EA-9DE1-569B68AB933D}">
  <ds:schemaRefs/>
</ds:datastoreItem>
</file>

<file path=customXml/itemProps21.xml><?xml version="1.0" encoding="utf-8"?>
<ds:datastoreItem xmlns:ds="http://schemas.openxmlformats.org/officeDocument/2006/customXml" ds:itemID="{8FCFDD4D-0FCF-4F24-9BDB-B30518408FA9}">
  <ds:schemaRefs/>
</ds:datastoreItem>
</file>

<file path=customXml/itemProps22.xml><?xml version="1.0" encoding="utf-8"?>
<ds:datastoreItem xmlns:ds="http://schemas.openxmlformats.org/officeDocument/2006/customXml" ds:itemID="{5251A78C-1EEB-4A1E-803D-C4DD6FEAEF11}">
  <ds:schemaRefs/>
</ds:datastoreItem>
</file>

<file path=customXml/itemProps23.xml><?xml version="1.0" encoding="utf-8"?>
<ds:datastoreItem xmlns:ds="http://schemas.openxmlformats.org/officeDocument/2006/customXml" ds:itemID="{A13836FB-186E-4B33-B482-8949FA78186B}">
  <ds:schemaRefs/>
</ds:datastoreItem>
</file>

<file path=customXml/itemProps24.xml><?xml version="1.0" encoding="utf-8"?>
<ds:datastoreItem xmlns:ds="http://schemas.openxmlformats.org/officeDocument/2006/customXml" ds:itemID="{F51A9B17-F3BD-42D3-9525-574BF8F5E215}">
  <ds:schemaRefs/>
</ds:datastoreItem>
</file>

<file path=customXml/itemProps25.xml><?xml version="1.0" encoding="utf-8"?>
<ds:datastoreItem xmlns:ds="http://schemas.openxmlformats.org/officeDocument/2006/customXml" ds:itemID="{5AE40E8B-D587-4766-8DA5-2A88C01FC6D2}">
  <ds:schemaRefs/>
</ds:datastoreItem>
</file>

<file path=customXml/itemProps26.xml><?xml version="1.0" encoding="utf-8"?>
<ds:datastoreItem xmlns:ds="http://schemas.openxmlformats.org/officeDocument/2006/customXml" ds:itemID="{DFD3D982-C5C0-4B3C-8598-BECDDB1ED63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C4F5941-893E-4DE5-B1C4-E0117A50350C}">
  <ds:schemaRefs/>
</ds:datastoreItem>
</file>

<file path=customXml/itemProps4.xml><?xml version="1.0" encoding="utf-8"?>
<ds:datastoreItem xmlns:ds="http://schemas.openxmlformats.org/officeDocument/2006/customXml" ds:itemID="{2FF48551-A907-40C7-B8A5-67DE534CC9E6}">
  <ds:schemaRefs/>
</ds:datastoreItem>
</file>

<file path=customXml/itemProps5.xml><?xml version="1.0" encoding="utf-8"?>
<ds:datastoreItem xmlns:ds="http://schemas.openxmlformats.org/officeDocument/2006/customXml" ds:itemID="{FF32B612-67B2-4AA2-BE98-0AB96E4A4A67}">
  <ds:schemaRefs/>
</ds:datastoreItem>
</file>

<file path=customXml/itemProps6.xml><?xml version="1.0" encoding="utf-8"?>
<ds:datastoreItem xmlns:ds="http://schemas.openxmlformats.org/officeDocument/2006/customXml" ds:itemID="{6005B2A1-3CCB-4EA6-8C5A-75A43231ABDF}">
  <ds:schemaRefs/>
</ds:datastoreItem>
</file>

<file path=customXml/itemProps7.xml><?xml version="1.0" encoding="utf-8"?>
<ds:datastoreItem xmlns:ds="http://schemas.openxmlformats.org/officeDocument/2006/customXml" ds:itemID="{8217E591-7318-4106-8946-383082D4BF99}">
  <ds:schemaRefs>
    <ds:schemaRef ds:uri="http://schemas.microsoft.com/sharepoint/events"/>
  </ds:schemaRefs>
</ds:datastoreItem>
</file>

<file path=customXml/itemProps8.xml><?xml version="1.0" encoding="utf-8"?>
<ds:datastoreItem xmlns:ds="http://schemas.openxmlformats.org/officeDocument/2006/customXml" ds:itemID="{7FE40E6E-7543-4F63-952C-96E71670D8AA}">
  <ds:schemaRefs/>
</ds:datastoreItem>
</file>

<file path=customXml/itemProps9.xml><?xml version="1.0" encoding="utf-8"?>
<ds:datastoreItem xmlns:ds="http://schemas.openxmlformats.org/officeDocument/2006/customXml" ds:itemID="{8E775014-785A-4373-9183-830E21A3F04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17</vt:i4>
      </vt:variant>
    </vt:vector>
  </HeadingPairs>
  <TitlesOfParts>
    <vt:vector size="18" baseType="lpstr">
      <vt:lpstr>Dashboard</vt:lpstr>
      <vt:lpstr>Arbeitsmarktdaten_Monat</vt:lpstr>
      <vt:lpstr>Arbeitsmarktdaten_Monat!Arbeitsmarktdaten_Monat_MINERVA</vt:lpstr>
      <vt:lpstr>Auswahl_Bundesland</vt:lpstr>
      <vt:lpstr>Auswahl_Zeitraum</vt:lpstr>
      <vt:lpstr>Dashboard!Druckbereich</vt:lpstr>
      <vt:lpstr>Geschlecht</vt:lpstr>
      <vt:lpstr>Jahresdurchschnitt</vt:lpstr>
      <vt:lpstr>Kartentitel_Kreis</vt:lpstr>
      <vt:lpstr>Kartentitel_Landkarte</vt:lpstr>
      <vt:lpstr>Kartentitel_Veränderung</vt:lpstr>
      <vt:lpstr>Spaltenindex</vt:lpstr>
      <vt:lpstr>Verae_absolut_bld</vt:lpstr>
      <vt:lpstr>Verae_absolut_gesamt</vt:lpstr>
      <vt:lpstr>Verae_proz_bld</vt:lpstr>
      <vt:lpstr>Verae_proz_gesamt</vt:lpstr>
      <vt:lpstr>Zeitraum</vt:lpstr>
      <vt:lpstr>Zeitraum_Beschriftung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KollerC</dc:creator>
  <cp:lastModifiedBy>Koller Christoph | WKOE</cp:lastModifiedBy>
  <cp:lastPrinted>2016-04-18T08:05:57Z</cp:lastPrinted>
  <dcterms:created xsi:type="dcterms:W3CDTF">2009-09-08T10:55:18Z</dcterms:created>
  <dcterms:modified xsi:type="dcterms:W3CDTF">2026-05-15T05:12:58Z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-955372006</vt:i4>
  </property>
  <property fmtid="{D5CDD505-2E9C-101B-9397-08002B2CF9AE}" pid="4" name="_EmailSubject">
    <vt:lpwstr>Demografie-Check: Früherkennung und grafische Darstellung aktueller wie auch künftiger Personalprobleme</vt:lpwstr>
  </property>
  <property fmtid="{D5CDD505-2E9C-101B-9397-08002B2CF9AE}" pid="5" name="_AuthorEmail">
    <vt:lpwstr>Dirk.Kauffmann@wko.at</vt:lpwstr>
  </property>
  <property fmtid="{D5CDD505-2E9C-101B-9397-08002B2CF9AE}" pid="6" name="_AuthorEmailDisplayName">
    <vt:lpwstr>Kauffmann Dirk, Dipl.-Volksw. WKÖ Wp</vt:lpwstr>
  </property>
  <property fmtid="{D5CDD505-2E9C-101B-9397-08002B2CF9AE}" pid="7" name="_ReviewingToolsShownOnce">
    <vt:lpwstr/>
  </property>
  <property fmtid="{D5CDD505-2E9C-101B-9397-08002B2CF9AE}" pid="8" name="ContentTypeId">
    <vt:lpwstr>0x010100648C2B405DC4734C875DF814ACB85FAE0097C577AD1338174BBDE3705434C54980</vt:lpwstr>
  </property>
  <property fmtid="{D5CDD505-2E9C-101B-9397-08002B2CF9AE}" pid="9" name="Order">
    <vt:r8>4812400</vt:r8>
  </property>
  <property fmtid="{D5CDD505-2E9C-101B-9397-08002B2CF9AE}" pid="10" name="Taetigkeitsbereich">
    <vt:lpwstr/>
  </property>
  <property fmtid="{D5CDD505-2E9C-101B-9397-08002B2CF9AE}" pid="11" name="Dokumentenart">
    <vt:lpwstr/>
  </property>
  <property fmtid="{D5CDD505-2E9C-101B-9397-08002B2CF9AE}" pid="12" name="_dlc_DocIdItemGuid">
    <vt:lpwstr>69ecce9e-f70c-5049-82dc-5c5a9aefa14f</vt:lpwstr>
  </property>
  <property fmtid="{D5CDD505-2E9C-101B-9397-08002B2CF9AE}" pid="13" name="MediaServiceImageTags">
    <vt:lpwstr/>
  </property>
</Properties>
</file>